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chart5.xml" ContentType="application/vnd.openxmlformats-officedocument.drawingml.chart+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hidePivotFieldList="1" defaultThemeVersion="124226"/>
  <bookViews>
    <workbookView xWindow="240" yWindow="105" windowWidth="11805" windowHeight="8070" tabRatio="788" firstSheet="2" activeTab="7"/>
  </bookViews>
  <sheets>
    <sheet name="Microsoft BI Overview" sheetId="13" r:id="rId1"/>
    <sheet name="Simple Connectivity" sheetId="7" r:id="rId2"/>
    <sheet name="P&amp;L" sheetId="3" r:id="rId3"/>
    <sheet name="Dashboarding and Scorecarding" sheetId="1" r:id="rId4"/>
    <sheet name="Sheet1" sheetId="14" state="veryHidden" r:id="rId5"/>
    <sheet name="Multicurrency" sheetId="4" r:id="rId6"/>
    <sheet name="Explore Multidimensionality" sheetId="20" r:id="rId7"/>
    <sheet name="Writeback (Basic)" sheetId="11" r:id="rId8"/>
    <sheet name="Writeback (Driver Based)" sheetId="19" r:id="rId9"/>
  </sheets>
  <definedNames>
    <definedName name="DBA1d74d0bc31954ce4ad8bef59eaf76a99">Sheet1!$B$2:$B$3</definedName>
    <definedName name="DBA41384548cead4008bdee05b6f9fb57b2" localSheetId="6">#REF!</definedName>
    <definedName name="DBA41384548cead4008bdee05b6f9fb57b2" localSheetId="8">#REF!</definedName>
    <definedName name="DBA41384548cead4008bdee05b6f9fb57b2">#REF!</definedName>
    <definedName name="DBA869bb51898d94fa19270e716897a6c85" localSheetId="6">#REF!</definedName>
    <definedName name="DBA869bb51898d94fa19270e716897a6c85" localSheetId="8">#REF!</definedName>
    <definedName name="DBA869bb51898d94fa19270e716897a6c85">#REF!</definedName>
    <definedName name="DBAb44431f537d546959c2a168c14cddc3b" localSheetId="6">#REF!</definedName>
    <definedName name="DBAb44431f537d546959c2a168c14cddc3b" localSheetId="8">#REF!</definedName>
    <definedName name="DBAb44431f537d546959c2a168c14cddc3b">#REF!</definedName>
    <definedName name="DBAc865f9f1ac4c4113a7d4e550bd5e3829">Sheet1!$D$2:$D$4</definedName>
    <definedName name="DBAcf85ed1d670a42999fbbacad52593582">Sheet1!$C$2:$C$4</definedName>
    <definedName name="DBAfc9c67175b304128ad335ddb2f464148" localSheetId="6">#REF!</definedName>
    <definedName name="DBAfc9c67175b304128ad335ddb2f464148" localSheetId="8">#REF!</definedName>
    <definedName name="DBAfc9c67175b304128ad335ddb2f464148">#REF!</definedName>
    <definedName name="MDSBanner" localSheetId="6">#REF!</definedName>
    <definedName name="MDSBanner">#REF!</definedName>
    <definedName name="_xlnm.Print_Area" localSheetId="3">'Dashboarding and Scorecarding'!$A$1:$A$33</definedName>
    <definedName name="_xlnm.Print_Area" localSheetId="2">'P&amp;L'!$A$5:$S$38</definedName>
    <definedName name="Slicer_Departments">#N/A</definedName>
    <definedName name="Slicer_Organizations">#N/A</definedName>
    <definedName name="Slicer_Scenario">#N/A</definedName>
  </definedNames>
  <calcPr calcId="152511"/>
  <pivotCaches>
    <pivotCache cacheId="0" r:id="rId10"/>
    <pivotCache cacheId="1" r:id="rId11"/>
    <pivotCache cacheId="2" r:id="rId12"/>
    <pivotCache cacheId="3" r:id="rId13"/>
    <pivotCache cacheId="4" r:id="rId14"/>
    <pivotCache cacheId="5" r:id="rId15"/>
    <pivotCache cacheId="6" r:id="rId16"/>
  </pivotCaches>
  <extLst>
    <ext xmlns:x14="http://schemas.microsoft.com/office/spreadsheetml/2009/9/main" uri="{876F7934-8845-4945-9796-88D515C7AA90}">
      <x14:pivotCaches>
        <pivotCache cacheId="7" r:id="rId17"/>
        <pivotCache cacheId="8" r:id="rId18"/>
      </x14:pivotCaches>
    </ext>
    <ext xmlns:x14="http://schemas.microsoft.com/office/spreadsheetml/2009/9/main" uri="{BBE1A952-AA13-448e-AADC-164F8A28A991}">
      <x14:slicerCaches>
        <x14:slicerCache r:id="rId19"/>
        <x14:slicerCache r:id="rId20"/>
        <x14:slicerCache r:id="rId21"/>
      </x14:slicerCaches>
    </ext>
    <ext xmlns:x14="http://schemas.microsoft.com/office/spreadsheetml/2009/9/main" uri="{79F54976-1DA5-4618-B147-4CDE4B953A38}">
      <x14:workbookPr/>
    </ext>
  </extLst>
</workbook>
</file>

<file path=xl/calcChain.xml><?xml version="1.0" encoding="utf-8"?>
<calcChain xmlns="http://schemas.openxmlformats.org/spreadsheetml/2006/main">
  <c r="U5" i="1" l="1"/>
  <c r="V5" i="1"/>
  <c r="W5" i="1"/>
  <c r="X5" i="1"/>
  <c r="Y5" i="1"/>
  <c r="Z5" i="1"/>
  <c r="AA5" i="1"/>
  <c r="AB5" i="1"/>
  <c r="AC5" i="1"/>
  <c r="AD5" i="1"/>
  <c r="AE5" i="1"/>
  <c r="AF5" i="1"/>
  <c r="AG5" i="1"/>
  <c r="AH5" i="1"/>
  <c r="AI5" i="1"/>
  <c r="AJ5" i="1"/>
  <c r="AK5" i="1"/>
  <c r="AL5" i="1"/>
  <c r="AM5" i="1"/>
  <c r="AN5" i="1"/>
  <c r="AO5" i="1"/>
  <c r="AP5" i="1"/>
  <c r="AQ5" i="1"/>
  <c r="AR5" i="1"/>
  <c r="AS5" i="1"/>
  <c r="AT5" i="1"/>
  <c r="AU5" i="1"/>
  <c r="AV5" i="1"/>
  <c r="AW5" i="1"/>
  <c r="AX5" i="1"/>
  <c r="AY5" i="1"/>
  <c r="AZ5" i="1"/>
  <c r="BA5" i="1"/>
  <c r="BB5" i="1"/>
  <c r="BC5" i="1"/>
  <c r="T5" i="1"/>
  <c r="B9" i="3"/>
  <c r="E26" i="11"/>
  <c r="W6" i="1"/>
  <c r="C10" i="1"/>
  <c r="C15" i="1"/>
  <c r="AF6" i="1"/>
  <c r="AE6" i="1"/>
  <c r="AA6" i="1"/>
  <c r="V6" i="1"/>
  <c r="X6" i="1"/>
  <c r="AV6" i="1"/>
  <c r="C8" i="1"/>
  <c r="BB6" i="1"/>
  <c r="AW6" i="1"/>
  <c r="C11" i="1"/>
  <c r="F6" i="1"/>
  <c r="AX6" i="1"/>
  <c r="C16" i="1"/>
  <c r="AZ6" i="1"/>
  <c r="C7" i="1"/>
  <c r="AC6" i="1"/>
  <c r="AP6" i="1"/>
  <c r="AB6" i="1"/>
  <c r="C13" i="1"/>
  <c r="AY6" i="1"/>
  <c r="AD6" i="1"/>
  <c r="AS6" i="1"/>
  <c r="C20" i="1"/>
  <c r="AM6" i="1"/>
  <c r="BA6" i="1"/>
  <c r="C22" i="1"/>
  <c r="C18" i="1"/>
  <c r="Z6" i="1"/>
  <c r="C21" i="1"/>
  <c r="T6" i="1"/>
  <c r="AU6" i="1"/>
  <c r="G5" i="1"/>
  <c r="BC6" i="1"/>
  <c r="AG6" i="1"/>
  <c r="G6" i="1"/>
  <c r="I5" i="1"/>
  <c r="AN6" i="1"/>
  <c r="C9" i="1"/>
  <c r="H6" i="1"/>
  <c r="AK6" i="1"/>
  <c r="AJ6" i="1"/>
  <c r="J6" i="1"/>
  <c r="C17" i="1"/>
  <c r="Y6" i="1"/>
  <c r="AL6" i="1"/>
  <c r="C12" i="1"/>
  <c r="AT6" i="1"/>
  <c r="E6" i="1"/>
  <c r="E5" i="1"/>
  <c r="AQ6" i="1"/>
  <c r="AR6" i="1"/>
  <c r="AH6" i="1"/>
  <c r="E27" i="11"/>
  <c r="C14" i="1"/>
  <c r="AO6" i="1"/>
  <c r="U6" i="1"/>
  <c r="C19" i="1"/>
  <c r="AI6" i="1"/>
  <c r="I6" i="1"/>
  <c r="C7" i="3"/>
  <c r="K3" i="3"/>
  <c r="J36" i="3" l="1"/>
  <c r="K36" i="3" s="1"/>
  <c r="E36" i="3"/>
  <c r="F36" i="3" s="1"/>
  <c r="B22" i="3"/>
  <c r="B36" i="3"/>
  <c r="B28" i="3"/>
  <c r="B11" i="3"/>
  <c r="B20" i="3"/>
  <c r="B10" i="3"/>
  <c r="B13" i="3"/>
  <c r="B23" i="3"/>
  <c r="D8" i="3"/>
  <c r="B5" i="3"/>
  <c r="B17" i="3"/>
  <c r="B29" i="3"/>
  <c r="B30" i="3"/>
  <c r="B26" i="3"/>
  <c r="C8" i="3"/>
  <c r="B27" i="3"/>
  <c r="B25" i="3"/>
  <c r="B34" i="3"/>
  <c r="B32" i="3"/>
  <c r="B18" i="3"/>
  <c r="B14" i="3"/>
  <c r="B16" i="3"/>
  <c r="B12" i="3"/>
  <c r="C17" i="3"/>
  <c r="I7" i="3"/>
  <c r="D20" i="3"/>
  <c r="C26" i="3"/>
  <c r="C11" i="3"/>
  <c r="D11" i="3"/>
  <c r="E11" i="3" l="1"/>
  <c r="F11" i="3" s="1"/>
  <c r="D26" i="3"/>
  <c r="E26" i="3" s="1"/>
  <c r="F26" i="3" s="1"/>
  <c r="I8" i="3"/>
  <c r="C30" i="3"/>
  <c r="C34" i="3"/>
  <c r="D10" i="3"/>
  <c r="D22" i="3"/>
  <c r="C10" i="3"/>
  <c r="D17" i="3"/>
  <c r="C9" i="3"/>
  <c r="D16" i="3"/>
  <c r="D12" i="3"/>
  <c r="C22" i="3"/>
  <c r="D18" i="3"/>
  <c r="C28" i="3"/>
  <c r="C12" i="3"/>
  <c r="C14" i="3"/>
  <c r="C23" i="3"/>
  <c r="C18" i="3"/>
  <c r="C16" i="3"/>
  <c r="D9" i="3"/>
  <c r="D14" i="3"/>
  <c r="D23" i="3"/>
  <c r="C29" i="3"/>
  <c r="C13" i="3"/>
  <c r="C25" i="3"/>
  <c r="C20" i="3"/>
  <c r="C32" i="3"/>
  <c r="C27" i="3"/>
  <c r="E18" i="3" l="1"/>
  <c r="F18" i="3" s="1"/>
  <c r="D32" i="3"/>
  <c r="E32" i="3" s="1"/>
  <c r="F32" i="3" s="1"/>
  <c r="E23" i="3"/>
  <c r="F23" i="3" s="1"/>
  <c r="E17" i="3"/>
  <c r="F17" i="3" s="1"/>
  <c r="D28" i="3"/>
  <c r="E28" i="3" s="1"/>
  <c r="F28" i="3" s="1"/>
  <c r="D25" i="3"/>
  <c r="E25" i="3" s="1"/>
  <c r="F25" i="3" s="1"/>
  <c r="D30" i="3"/>
  <c r="E30" i="3" s="1"/>
  <c r="F30" i="3" s="1"/>
  <c r="E14" i="3"/>
  <c r="F14" i="3" s="1"/>
  <c r="C38" i="3"/>
  <c r="D29" i="3"/>
  <c r="E29" i="3" s="1"/>
  <c r="F29" i="3" s="1"/>
  <c r="D27" i="3"/>
  <c r="E27" i="3" s="1"/>
  <c r="F27" i="3" s="1"/>
  <c r="E10" i="3"/>
  <c r="F10" i="3" s="1"/>
  <c r="E16" i="3"/>
  <c r="F16" i="3" s="1"/>
  <c r="E22" i="3"/>
  <c r="F22" i="3" s="1"/>
  <c r="E20" i="3"/>
  <c r="F20" i="3" s="1"/>
  <c r="E9" i="3"/>
  <c r="F9" i="3" s="1"/>
  <c r="E12" i="3"/>
  <c r="F12" i="3" s="1"/>
  <c r="D34" i="3" l="1"/>
  <c r="D38" i="3" s="1"/>
  <c r="E34" i="3" l="1"/>
  <c r="F34" i="3" s="1"/>
  <c r="D13" i="3"/>
  <c r="I11" i="3"/>
  <c r="I34" i="3"/>
  <c r="I18" i="3"/>
  <c r="I26" i="3"/>
  <c r="I22" i="3"/>
  <c r="I10" i="3"/>
  <c r="I13" i="3"/>
  <c r="I14" i="3"/>
  <c r="I27" i="3"/>
  <c r="I20" i="3"/>
  <c r="I12" i="3"/>
  <c r="I30" i="3"/>
  <c r="I28" i="3"/>
  <c r="I16" i="3"/>
  <c r="I25" i="3"/>
  <c r="I29" i="3"/>
  <c r="I32" i="3"/>
  <c r="I17" i="3"/>
  <c r="I9" i="3"/>
  <c r="I23" i="3"/>
  <c r="AO8" i="1"/>
  <c r="T22" i="1"/>
  <c r="U16" i="1"/>
  <c r="AZ16" i="1"/>
  <c r="Z12" i="1"/>
  <c r="AE9" i="1"/>
  <c r="AG19" i="1"/>
  <c r="E20" i="1"/>
  <c r="AM13" i="1"/>
  <c r="BB22" i="1"/>
  <c r="W7" i="1"/>
  <c r="AX20" i="1"/>
  <c r="Z22" i="1"/>
  <c r="V10" i="1"/>
  <c r="AF20" i="1"/>
  <c r="AN17" i="1"/>
  <c r="AT15" i="1"/>
  <c r="J19" i="1"/>
  <c r="X11" i="1"/>
  <c r="W10" i="1"/>
  <c r="G14" i="1"/>
  <c r="AK17" i="1"/>
  <c r="AX8" i="1"/>
  <c r="BA8" i="1"/>
  <c r="I9" i="1"/>
  <c r="Y20" i="1"/>
  <c r="F14" i="1"/>
  <c r="BA13" i="1"/>
  <c r="AE16" i="1"/>
  <c r="AK19" i="1"/>
  <c r="AS17" i="1"/>
  <c r="AJ19" i="1"/>
  <c r="G17" i="1"/>
  <c r="AB22" i="1"/>
  <c r="X9" i="1"/>
  <c r="BC10" i="1"/>
  <c r="BA16" i="1"/>
  <c r="AE18" i="1"/>
  <c r="H10" i="1"/>
  <c r="AP14" i="1"/>
  <c r="I17" i="1"/>
  <c r="BA18" i="1"/>
  <c r="AD18" i="1"/>
  <c r="AQ9" i="1"/>
  <c r="BB16" i="1"/>
  <c r="AD10" i="1"/>
  <c r="AB16" i="1"/>
  <c r="G8" i="1"/>
  <c r="X16" i="1"/>
  <c r="I19" i="1"/>
  <c r="I20" i="1"/>
  <c r="AK11" i="1"/>
  <c r="AI13" i="1"/>
  <c r="AB11" i="1"/>
  <c r="AM11" i="1"/>
  <c r="AX21" i="1"/>
  <c r="I11" i="1"/>
  <c r="BB15" i="1"/>
  <c r="AC9" i="1"/>
  <c r="AD14" i="1"/>
  <c r="AJ14" i="1"/>
  <c r="BC15" i="1"/>
  <c r="AO10" i="1"/>
  <c r="W22" i="1"/>
  <c r="AG17" i="1"/>
  <c r="F13" i="1"/>
  <c r="AZ19" i="1"/>
  <c r="AV15" i="1"/>
  <c r="AZ10" i="1"/>
  <c r="E18" i="1"/>
  <c r="V14" i="1"/>
  <c r="AX18" i="1"/>
  <c r="H18" i="1"/>
  <c r="AV11" i="1"/>
  <c r="AU11" i="1"/>
  <c r="AN12" i="1"/>
  <c r="U11" i="1"/>
  <c r="AR9" i="1"/>
  <c r="BC20" i="1"/>
  <c r="H7" i="1"/>
  <c r="AD17" i="1"/>
  <c r="H13" i="1"/>
  <c r="AM12" i="1"/>
  <c r="AM7" i="1"/>
  <c r="AK22" i="1"/>
  <c r="E22" i="1"/>
  <c r="AL8" i="1"/>
  <c r="AS18" i="1"/>
  <c r="AC20" i="1"/>
  <c r="AA9" i="1"/>
  <c r="AZ14" i="1"/>
  <c r="V9" i="1"/>
  <c r="AC19" i="1"/>
  <c r="AM19" i="1"/>
  <c r="T7" i="1"/>
  <c r="AC11" i="1"/>
  <c r="J15" i="1"/>
  <c r="AX7" i="1"/>
  <c r="AQ8" i="1"/>
  <c r="E14" i="1"/>
  <c r="AV20" i="1"/>
  <c r="V13" i="1"/>
  <c r="G19" i="1"/>
  <c r="F11" i="1"/>
  <c r="AI14" i="1"/>
  <c r="AD12" i="1"/>
  <c r="AV8" i="1"/>
  <c r="AA18" i="1"/>
  <c r="AJ21" i="1"/>
  <c r="AW11" i="1"/>
  <c r="AA21" i="1"/>
  <c r="AT10" i="1"/>
  <c r="AC22" i="1"/>
  <c r="AV10" i="1"/>
  <c r="AI16" i="1"/>
  <c r="AA20" i="1"/>
  <c r="AP21" i="1"/>
  <c r="AV9" i="1"/>
  <c r="AB13" i="1"/>
  <c r="U14" i="1"/>
  <c r="Z19" i="1"/>
  <c r="AU12" i="1"/>
  <c r="Z8" i="1"/>
  <c r="AH22" i="1"/>
  <c r="I15" i="1"/>
  <c r="G22" i="1"/>
  <c r="T18" i="1"/>
  <c r="W9" i="1"/>
  <c r="AG22" i="1"/>
  <c r="H12" i="1"/>
  <c r="U12" i="1"/>
  <c r="AN8" i="1"/>
  <c r="BA21" i="1"/>
  <c r="BA22" i="1"/>
  <c r="AY14" i="1"/>
  <c r="G18" i="1"/>
  <c r="AJ9" i="1"/>
  <c r="AU9" i="1"/>
  <c r="AI11" i="1"/>
  <c r="G20" i="1"/>
  <c r="AA15" i="1"/>
  <c r="AJ12" i="1"/>
  <c r="BB8" i="1"/>
  <c r="AN22" i="1"/>
  <c r="AV13" i="1"/>
  <c r="AY21" i="1"/>
  <c r="BA9" i="1"/>
  <c r="T19" i="1"/>
  <c r="W15" i="1"/>
  <c r="H20" i="1"/>
  <c r="AT14" i="1"/>
  <c r="AH20" i="1"/>
  <c r="AK21" i="1"/>
  <c r="AY12" i="1"/>
  <c r="AX19" i="1"/>
  <c r="AQ13" i="1"/>
  <c r="AD8" i="1"/>
  <c r="T15" i="1"/>
  <c r="AD16" i="1"/>
  <c r="J17" i="1"/>
  <c r="AT11" i="1"/>
  <c r="AN14" i="1"/>
  <c r="I14" i="1"/>
  <c r="AL12" i="1"/>
  <c r="V19" i="1"/>
  <c r="AG20" i="1"/>
  <c r="AQ19" i="1"/>
  <c r="AY8" i="1"/>
  <c r="AM15" i="1"/>
  <c r="AM18" i="1"/>
  <c r="Z9" i="1"/>
  <c r="AJ10" i="1"/>
  <c r="U21" i="1"/>
  <c r="AN18" i="1"/>
  <c r="AE20" i="1"/>
  <c r="AA16" i="1"/>
  <c r="AS13" i="1"/>
  <c r="AY10" i="1"/>
  <c r="AF9" i="1"/>
  <c r="BC11" i="1"/>
  <c r="H16" i="1"/>
  <c r="AO7" i="1"/>
  <c r="AN16" i="1"/>
  <c r="AN11" i="1"/>
  <c r="AY22" i="1"/>
  <c r="AX9" i="1"/>
  <c r="AM10" i="1"/>
  <c r="E12" i="1"/>
  <c r="AR8" i="1"/>
  <c r="AK13" i="1"/>
  <c r="AF18" i="1"/>
  <c r="F21" i="1"/>
  <c r="Z7" i="1"/>
  <c r="AD15" i="1"/>
  <c r="F17" i="1"/>
  <c r="AF14" i="1"/>
  <c r="AS10" i="1"/>
  <c r="Y12" i="1"/>
  <c r="J18" i="1"/>
  <c r="AP15" i="1"/>
  <c r="X12" i="1"/>
  <c r="H17" i="1"/>
  <c r="AR12" i="1"/>
  <c r="AW9" i="1"/>
  <c r="BC16" i="1"/>
  <c r="AN21" i="1"/>
  <c r="AK15" i="1"/>
  <c r="AW21" i="1"/>
  <c r="AD22" i="1"/>
  <c r="AQ14" i="1"/>
  <c r="F9" i="1"/>
  <c r="AG12" i="1"/>
  <c r="AU10" i="1"/>
  <c r="AW18" i="1"/>
  <c r="AZ13" i="1"/>
  <c r="AL20" i="1"/>
  <c r="AP18" i="1"/>
  <c r="AP22" i="1"/>
  <c r="T12" i="1"/>
  <c r="AF11" i="1"/>
  <c r="AC15" i="1"/>
  <c r="X14" i="1"/>
  <c r="AY7" i="1"/>
  <c r="AG21" i="1"/>
  <c r="V18" i="1"/>
  <c r="AM16" i="1"/>
  <c r="AP12" i="1"/>
  <c r="AK8" i="1"/>
  <c r="AO20" i="1"/>
  <c r="AU20" i="1"/>
  <c r="E8" i="1"/>
  <c r="J13" i="1"/>
  <c r="AZ12" i="1"/>
  <c r="AC12" i="1"/>
  <c r="V7" i="1"/>
  <c r="AX10" i="1"/>
  <c r="X7" i="1"/>
  <c r="AZ9" i="1"/>
  <c r="T20" i="1"/>
  <c r="AL11" i="1"/>
  <c r="AC17" i="1"/>
  <c r="AM9" i="1"/>
  <c r="Z18" i="1"/>
  <c r="J7" i="1"/>
  <c r="BB7" i="1"/>
  <c r="AB19" i="1"/>
  <c r="AH12" i="1"/>
  <c r="AL9" i="1"/>
  <c r="F8" i="1"/>
  <c r="V12" i="1"/>
  <c r="G7" i="1"/>
  <c r="AB12" i="1"/>
  <c r="Z15" i="1"/>
  <c r="AT7" i="1"/>
  <c r="F10" i="1"/>
  <c r="AS9" i="1"/>
  <c r="AT8" i="1"/>
  <c r="AM21" i="1"/>
  <c r="X18" i="1"/>
  <c r="AU18" i="1"/>
  <c r="BC13" i="1"/>
  <c r="X10" i="1"/>
  <c r="AH21" i="1"/>
  <c r="AC7" i="1"/>
  <c r="AR10" i="1"/>
  <c r="AH10" i="1"/>
  <c r="X13" i="1"/>
  <c r="AW7" i="1"/>
  <c r="AV7" i="1"/>
  <c r="Z21" i="1"/>
  <c r="AX22" i="1"/>
  <c r="W20" i="1"/>
  <c r="AP16" i="1"/>
  <c r="U13" i="1"/>
  <c r="Z17" i="1"/>
  <c r="AA22" i="1"/>
  <c r="AV14" i="1"/>
  <c r="AM8" i="1"/>
  <c r="H8" i="1"/>
  <c r="AQ15" i="1"/>
  <c r="AZ15" i="1"/>
  <c r="Y11" i="1"/>
  <c r="W11" i="1"/>
  <c r="BA20" i="1"/>
  <c r="T9" i="1"/>
  <c r="AK7" i="1"/>
  <c r="AE14" i="1"/>
  <c r="U8" i="1"/>
  <c r="AC14" i="1"/>
  <c r="AY9" i="1"/>
  <c r="AT12" i="1"/>
  <c r="AG16" i="1"/>
  <c r="AR18" i="1"/>
  <c r="AW10" i="1"/>
  <c r="AF15" i="1"/>
  <c r="AY16" i="1"/>
  <c r="AD21" i="1"/>
  <c r="V21" i="1"/>
  <c r="AR11" i="1"/>
  <c r="E10" i="1"/>
  <c r="H9" i="1"/>
  <c r="X19" i="1"/>
  <c r="AX16" i="1"/>
  <c r="E11" i="1"/>
  <c r="AP8" i="1"/>
  <c r="X17" i="1"/>
  <c r="J14" i="1"/>
  <c r="AS21" i="1"/>
  <c r="E19" i="1"/>
  <c r="BA15" i="1"/>
  <c r="AD9" i="1"/>
  <c r="T10" i="1"/>
  <c r="AC18" i="1"/>
  <c r="AI22" i="1"/>
  <c r="BA14" i="1"/>
  <c r="AJ16" i="1"/>
  <c r="AJ15" i="1"/>
  <c r="AM17" i="1"/>
  <c r="AO11" i="1"/>
  <c r="AH17" i="1"/>
  <c r="W17" i="1"/>
  <c r="AI17" i="1"/>
  <c r="AR17" i="1"/>
  <c r="AO22" i="1"/>
  <c r="AV12" i="1"/>
  <c r="AC8" i="1"/>
  <c r="F12" i="1"/>
  <c r="BA19" i="1"/>
  <c r="BB18" i="1"/>
  <c r="AI21" i="1"/>
  <c r="AD20" i="1"/>
  <c r="E9" i="1"/>
  <c r="AB7" i="1"/>
  <c r="AM14" i="1"/>
  <c r="AG18" i="1"/>
  <c r="J22" i="1"/>
  <c r="BC22" i="1"/>
  <c r="AF8" i="1"/>
  <c r="BC12" i="1"/>
  <c r="E17" i="1"/>
  <c r="AY18" i="1"/>
  <c r="AT16" i="1"/>
  <c r="AH13" i="1"/>
  <c r="F15" i="1"/>
  <c r="V22" i="1"/>
  <c r="AA8" i="1"/>
  <c r="AJ13" i="1"/>
  <c r="AL16" i="1"/>
  <c r="AG15" i="1"/>
  <c r="AO13" i="1"/>
  <c r="AB8" i="1"/>
  <c r="AY13" i="1"/>
  <c r="T11" i="1"/>
  <c r="AB17" i="1"/>
  <c r="AI20" i="1"/>
  <c r="Y8" i="1"/>
  <c r="AA12" i="1"/>
  <c r="E16" i="1"/>
  <c r="AU22" i="1"/>
  <c r="AZ11" i="1"/>
  <c r="AR13" i="1"/>
  <c r="BC21" i="1"/>
  <c r="I7" i="1"/>
  <c r="AT13" i="1"/>
  <c r="AN15" i="1"/>
  <c r="BB11" i="1"/>
  <c r="AR7" i="1"/>
  <c r="AX17" i="1"/>
  <c r="F7" i="1"/>
  <c r="AI15" i="1"/>
  <c r="BB13" i="1"/>
  <c r="X8" i="1"/>
  <c r="AT19" i="1"/>
  <c r="AO12" i="1"/>
  <c r="W16" i="1"/>
  <c r="AH9" i="1"/>
  <c r="AF17" i="1"/>
  <c r="G15" i="1"/>
  <c r="F18" i="1"/>
  <c r="AW8" i="1"/>
  <c r="AN9" i="1"/>
  <c r="AD11" i="1"/>
  <c r="BA17" i="1"/>
  <c r="AL22" i="1"/>
  <c r="T8" i="1"/>
  <c r="AU13" i="1"/>
  <c r="AV21" i="1"/>
  <c r="AE22" i="1"/>
  <c r="AT18" i="1"/>
  <c r="AO9" i="1"/>
  <c r="AO16" i="1"/>
  <c r="W21" i="1"/>
  <c r="AO17" i="1"/>
  <c r="T14" i="1"/>
  <c r="AC21" i="1"/>
  <c r="BA11" i="1"/>
  <c r="AE17" i="1"/>
  <c r="AU14" i="1"/>
  <c r="AQ21" i="1"/>
  <c r="AW19" i="1"/>
  <c r="BB19" i="1"/>
  <c r="AY20" i="1"/>
  <c r="AT17" i="1"/>
  <c r="AM20" i="1"/>
  <c r="E21" i="1"/>
  <c r="AE11" i="1"/>
  <c r="Y17" i="1"/>
  <c r="G11" i="1"/>
  <c r="AF21" i="1"/>
  <c r="AK18" i="1"/>
  <c r="AX11" i="1"/>
  <c r="J10" i="1"/>
  <c r="AQ12" i="1"/>
  <c r="I8" i="1"/>
  <c r="J21" i="1"/>
  <c r="AI12" i="1"/>
  <c r="AW17" i="1"/>
  <c r="U10" i="1"/>
  <c r="U15" i="1"/>
  <c r="AP11" i="1"/>
  <c r="AZ18" i="1"/>
  <c r="W18" i="1"/>
  <c r="BB17" i="1"/>
  <c r="AH16" i="1"/>
  <c r="AL10" i="1"/>
  <c r="J20" i="1"/>
  <c r="AF16" i="1"/>
  <c r="AE13" i="1"/>
  <c r="AY15" i="1"/>
  <c r="AU7" i="1"/>
  <c r="AQ11" i="1"/>
  <c r="BB20" i="1"/>
  <c r="W14" i="1"/>
  <c r="AH18" i="1"/>
  <c r="AS19" i="1"/>
  <c r="G9" i="1"/>
  <c r="Y14" i="1"/>
  <c r="W13" i="1"/>
  <c r="AX12" i="1"/>
  <c r="AI10" i="1"/>
  <c r="AS12" i="1"/>
  <c r="AI19" i="1"/>
  <c r="AN10" i="1"/>
  <c r="AD7" i="1"/>
  <c r="AQ16" i="1"/>
  <c r="AP20" i="1"/>
  <c r="AB10" i="1"/>
  <c r="AN20" i="1"/>
  <c r="G21" i="1"/>
  <c r="AK9" i="1"/>
  <c r="AK10" i="1"/>
  <c r="AI9" i="1"/>
  <c r="W12" i="1"/>
  <c r="AJ7" i="1"/>
  <c r="AG13" i="1"/>
  <c r="AE19" i="1"/>
  <c r="AE12" i="1"/>
  <c r="AG7" i="1"/>
  <c r="Y18" i="1"/>
  <c r="F22" i="1"/>
  <c r="AW22" i="1"/>
  <c r="AW20" i="1"/>
  <c r="AL14" i="1"/>
  <c r="AT22" i="1"/>
  <c r="AN19" i="1"/>
  <c r="AY17" i="1"/>
  <c r="AL7" i="1"/>
  <c r="AF12" i="1"/>
  <c r="AL18" i="1"/>
  <c r="W19" i="1"/>
  <c r="AT9" i="1"/>
  <c r="V8" i="1"/>
  <c r="J12" i="1"/>
  <c r="AF10" i="1"/>
  <c r="AA14" i="1"/>
  <c r="E13" i="1"/>
  <c r="AP7" i="1"/>
  <c r="J8" i="1"/>
  <c r="Y15" i="1"/>
  <c r="BB12" i="1"/>
  <c r="AL21" i="1"/>
  <c r="AM22" i="1"/>
  <c r="AU21" i="1"/>
  <c r="AB15" i="1"/>
  <c r="BA12" i="1"/>
  <c r="X15" i="1"/>
  <c r="G16" i="1"/>
  <c r="V17" i="1"/>
  <c r="F16" i="1"/>
  <c r="AZ7" i="1"/>
  <c r="AS11" i="1"/>
  <c r="AU16" i="1"/>
  <c r="BC18" i="1"/>
  <c r="AG8" i="1"/>
  <c r="AF19" i="1"/>
  <c r="AA11" i="1"/>
  <c r="U9" i="1"/>
  <c r="AJ18" i="1"/>
  <c r="AJ22" i="1"/>
  <c r="AA10" i="1"/>
  <c r="J9" i="1"/>
  <c r="BC8" i="1"/>
  <c r="BC19" i="1"/>
  <c r="AH14" i="1"/>
  <c r="I12" i="1"/>
  <c r="Z10" i="1"/>
  <c r="Y7" i="1"/>
  <c r="BC14" i="1"/>
  <c r="AF7" i="1"/>
  <c r="AP10" i="1"/>
  <c r="AS22" i="1"/>
  <c r="AA13" i="1"/>
  <c r="J16" i="1"/>
  <c r="AI7" i="1"/>
  <c r="I13" i="1"/>
  <c r="AK20" i="1"/>
  <c r="AO21" i="1"/>
  <c r="AV19" i="1"/>
  <c r="AE21" i="1"/>
  <c r="AQ18" i="1"/>
  <c r="H19" i="1"/>
  <c r="AQ22" i="1"/>
  <c r="J11" i="1"/>
  <c r="V11" i="1"/>
  <c r="AC10" i="1"/>
  <c r="AD19" i="1"/>
  <c r="AT21" i="1"/>
  <c r="AY19" i="1"/>
  <c r="AB20" i="1"/>
  <c r="U22" i="1"/>
  <c r="AN13" i="1"/>
  <c r="AB14" i="1"/>
  <c r="AZ22" i="1"/>
  <c r="AZ17" i="1"/>
  <c r="AL17" i="1"/>
  <c r="AR22" i="1"/>
  <c r="AO19" i="1"/>
  <c r="AV18" i="1"/>
  <c r="G10" i="1"/>
  <c r="Y19" i="1"/>
  <c r="BB14" i="1"/>
  <c r="AS8" i="1"/>
  <c r="X22" i="1"/>
  <c r="AO18" i="1"/>
  <c r="AC16" i="1"/>
  <c r="H14" i="1"/>
  <c r="AN7" i="1"/>
  <c r="U7" i="1"/>
  <c r="AK12" i="1"/>
  <c r="Y22" i="1"/>
  <c r="AV17" i="1"/>
  <c r="AS20" i="1"/>
  <c r="AU19" i="1"/>
  <c r="E15" i="1"/>
  <c r="AO15" i="1"/>
  <c r="AH8" i="1"/>
  <c r="AL15" i="1"/>
  <c r="I22" i="1"/>
  <c r="BC9" i="1"/>
  <c r="AU15" i="1"/>
  <c r="AR21" i="1"/>
  <c r="AF13" i="1"/>
  <c r="AX13" i="1"/>
  <c r="AJ11" i="1"/>
  <c r="Y9" i="1"/>
  <c r="BA7" i="1"/>
  <c r="BB10" i="1"/>
  <c r="AR19" i="1"/>
  <c r="BA10" i="1"/>
  <c r="AY11" i="1"/>
  <c r="AG10" i="1"/>
  <c r="AH11" i="1"/>
  <c r="AW13" i="1"/>
  <c r="AS16" i="1"/>
  <c r="AZ20" i="1"/>
  <c r="H22" i="1"/>
  <c r="AE7" i="1"/>
  <c r="AL19" i="1"/>
  <c r="AB18" i="1"/>
  <c r="H11" i="1"/>
  <c r="BC7" i="1"/>
  <c r="AF22" i="1"/>
  <c r="AG11" i="1"/>
  <c r="AE15" i="1"/>
  <c r="V15" i="1"/>
  <c r="W8" i="1"/>
  <c r="AP9" i="1"/>
  <c r="U17" i="1"/>
  <c r="AR16" i="1"/>
  <c r="AW16" i="1"/>
  <c r="G13" i="1"/>
  <c r="U20" i="1"/>
  <c r="AO14" i="1"/>
  <c r="H21" i="1"/>
  <c r="H15" i="1"/>
  <c r="Y10" i="1"/>
  <c r="AW12" i="1"/>
  <c r="I21" i="1"/>
  <c r="AQ20" i="1"/>
  <c r="AQ17" i="1"/>
  <c r="Y13" i="1"/>
  <c r="AZ8" i="1"/>
  <c r="AV22" i="1"/>
  <c r="AI8" i="1"/>
  <c r="AH19" i="1"/>
  <c r="AG14" i="1"/>
  <c r="AE10" i="1"/>
  <c r="AP19" i="1"/>
  <c r="T13" i="1"/>
  <c r="AW15" i="1"/>
  <c r="Z20" i="1"/>
  <c r="E7" i="1"/>
  <c r="AR15" i="1"/>
  <c r="AP17" i="1"/>
  <c r="AD13" i="1"/>
  <c r="AX15" i="1"/>
  <c r="AG9" i="1"/>
  <c r="AZ21" i="1"/>
  <c r="AQ10" i="1"/>
  <c r="BB9" i="1"/>
  <c r="BB21" i="1"/>
  <c r="V16" i="1"/>
  <c r="AW14" i="1"/>
  <c r="AJ17" i="1"/>
  <c r="AJ20" i="1"/>
  <c r="BC17" i="1"/>
  <c r="AV16" i="1"/>
  <c r="X21" i="1"/>
  <c r="F20" i="1"/>
  <c r="AT20" i="1"/>
  <c r="AS14" i="1"/>
  <c r="AH7" i="1"/>
  <c r="AU17" i="1"/>
  <c r="I16" i="1"/>
  <c r="Z16" i="1"/>
  <c r="AU8" i="1"/>
  <c r="F19" i="1"/>
  <c r="V20" i="1"/>
  <c r="U19" i="1"/>
  <c r="AE8" i="1"/>
  <c r="Z11" i="1"/>
  <c r="AI18" i="1"/>
  <c r="AR14" i="1"/>
  <c r="Y21" i="1"/>
  <c r="Z13" i="1"/>
  <c r="Y16" i="1"/>
  <c r="T21" i="1"/>
  <c r="AA17" i="1"/>
  <c r="I18" i="1"/>
  <c r="AQ7" i="1"/>
  <c r="Z14" i="1"/>
  <c r="AB21" i="1"/>
  <c r="G12" i="1"/>
  <c r="AL13" i="1"/>
  <c r="AS7" i="1"/>
  <c r="AJ8" i="1"/>
  <c r="AH15" i="1"/>
  <c r="AA7" i="1"/>
  <c r="AX14" i="1"/>
  <c r="T16" i="1"/>
  <c r="AR20" i="1"/>
  <c r="X20" i="1"/>
  <c r="U18" i="1"/>
  <c r="AA19" i="1"/>
  <c r="T17" i="1"/>
  <c r="AK16" i="1"/>
  <c r="I10" i="1"/>
  <c r="AP13" i="1"/>
  <c r="AC13" i="1"/>
  <c r="AB9" i="1"/>
  <c r="AS15" i="1"/>
  <c r="AK14" i="1"/>
  <c r="O24" i="1" l="1"/>
  <c r="O11" i="1"/>
  <c r="P11" i="1" s="1"/>
  <c r="O28" i="1"/>
  <c r="O15" i="1"/>
  <c r="P15" i="1" s="1"/>
  <c r="J28" i="3"/>
  <c r="K28" i="3" s="1"/>
  <c r="J12" i="3"/>
  <c r="K12" i="3" s="1"/>
  <c r="O16" i="1"/>
  <c r="P16" i="1" s="1"/>
  <c r="O26" i="1"/>
  <c r="O13" i="1"/>
  <c r="P13" i="1" s="1"/>
  <c r="O14" i="1"/>
  <c r="P14" i="1" s="1"/>
  <c r="O27" i="1"/>
  <c r="P25" i="1"/>
  <c r="O9" i="1"/>
  <c r="P9" i="1" s="1"/>
  <c r="O22" i="1"/>
  <c r="P20" i="1"/>
  <c r="J32" i="3"/>
  <c r="K32" i="3" s="1"/>
  <c r="J26" i="3"/>
  <c r="K26" i="3" s="1"/>
  <c r="J27" i="3"/>
  <c r="K27" i="3" s="1"/>
  <c r="J23" i="3"/>
  <c r="K23" i="3" s="1"/>
  <c r="P23" i="1"/>
  <c r="I38" i="3"/>
  <c r="J34" i="3"/>
  <c r="K34" i="3" s="1"/>
  <c r="J17" i="3"/>
  <c r="K17" i="3" s="1"/>
  <c r="O12" i="1"/>
  <c r="P12" i="1" s="1"/>
  <c r="O25" i="1"/>
  <c r="P21" i="1"/>
  <c r="J11" i="3"/>
  <c r="K11" i="3" s="1"/>
  <c r="J20" i="3"/>
  <c r="K20" i="3" s="1"/>
  <c r="J30" i="3"/>
  <c r="K30" i="3" s="1"/>
  <c r="P24" i="1"/>
  <c r="P22" i="1"/>
  <c r="O10" i="1"/>
  <c r="P10" i="1" s="1"/>
  <c r="O23" i="1"/>
  <c r="J9" i="3"/>
  <c r="K9" i="3" s="1"/>
  <c r="J25" i="3"/>
  <c r="K25" i="3" s="1"/>
  <c r="J18" i="3"/>
  <c r="K18" i="3" s="1"/>
  <c r="J13" i="3"/>
  <c r="K13" i="3" s="1"/>
  <c r="E13" i="3"/>
  <c r="F13" i="3" s="1"/>
  <c r="J29" i="3"/>
  <c r="K29" i="3" s="1"/>
  <c r="J22" i="3"/>
  <c r="K22" i="3" s="1"/>
  <c r="P28" i="1"/>
  <c r="P26" i="1"/>
  <c r="J16" i="3"/>
  <c r="K16" i="3" s="1"/>
  <c r="O7" i="1"/>
  <c r="P7" i="1" s="1"/>
  <c r="O20" i="1"/>
  <c r="J10" i="3"/>
  <c r="K10" i="3" s="1"/>
  <c r="O8" i="1"/>
  <c r="P8" i="1" s="1"/>
  <c r="O21" i="1"/>
  <c r="P27" i="1"/>
  <c r="J14" i="3"/>
  <c r="K14" i="3" s="1"/>
</calcChain>
</file>

<file path=xl/connections.xml><?xml version="1.0" encoding="utf-8"?>
<connections xmlns="http://schemas.openxmlformats.org/spreadsheetml/2006/main">
  <connection id="1" keepAlive="1" name="fin" type="5" refreshedVersion="5" background="1" saveData="1">
    <dbPr connection="Provider=MSOLAP.5;Integrated Security=SSPI;Persist Security Info=True;Initial Catalog=Corporate Planning;Data Source=mjfii\demo;MDX Compatibility=1;Safety Options=2;MDX Missing Member Mode=Error" command="Planning" commandType="1"/>
    <olapPr sendLocale="1" rowDrillCount="1000"/>
  </connection>
  <connection id="2" keepAlive="1" name="forecast" type="5" refreshedVersion="5" background="1" saveData="1">
    <dbPr connection="Provider=MSOLAP.5;Integrated Security=SSPI;Persist Security Info=True;Initial Catalog=Corporate Planning;Data Source=mjfii\demo;MDX Compatibility=1;Safety Options=2;MDX Missing Member Mode=Error" command="Sales Targets" commandType="1"/>
    <olapPr sendLocale="1" rowDrillCount="1000"/>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5">
    <s v="fin"/>
    <s v="[Date].[Calendar].[Calendar Year].&amp;[2008]"/>
    <s v="[Account].[Accounts].&amp;[47]"/>
    <s v="[Date].[Calendar].[Month].&amp;[2006]&amp;[8]"/>
    <s v="[Date].[Calendar].[Month].&amp;[2006]&amp;[11]"/>
    <s v="[Account].[Accounts].&amp;[53]"/>
    <s v="[Date].[Calendar].[Month].&amp;[2008]&amp;[4]"/>
    <s v="[Date].[Calendar].[Month].&amp;[2006]&amp;[3]"/>
    <s v="[Date].[Calendar].[Month].&amp;[2008]&amp;[6]"/>
    <s v="[Account].[Accounts].&amp;[94]"/>
    <s v="[Date].[Calendar].[Calendar Year].&amp;[2006]"/>
    <s v="[Date].[Calendar].[Month].&amp;[2007]&amp;[6]"/>
    <s v="[Date].[Calendar].[Month].&amp;[2008]&amp;[7]"/>
    <s v="[Date].[Calendar].[Month].&amp;[2007]&amp;[5]"/>
    <s v="[Account].[Accounts].&amp;[48]"/>
    <s v="[Account].[Accounts].&amp;[49]"/>
    <s v="[Account].[Accounts].&amp;[90]"/>
    <s v="[Account].[Accounts].&amp;[93]"/>
    <s v="[Date].[Calendar].[Calendar Year].&amp;[2007]"/>
    <s v="[Date].[Calendar].[Month].&amp;[2008]&amp;[2]"/>
    <s v="[Date].[Calendar].[Month].&amp;[2006]&amp;[10]"/>
    <s v="[Account].[Accounts].&amp;[89]"/>
    <s v="[Account].[Accounts].&amp;[54]"/>
    <s v="[Date].[Calendar].[Month].&amp;[2007]&amp;[11]"/>
    <s v="[Date].[Calendar].[Month].&amp;[2007]&amp;[2]"/>
    <s v="[Account].[Accounts].&amp;[91]"/>
    <s v="[Date].[Calendar].[Month].&amp;[2008]&amp;[5]"/>
    <s v="[Account].[Accounts].&amp;[50]"/>
    <s v="[Date].[Calendar].[Month].&amp;[2006]&amp;[12]"/>
    <s v="[Date].[Calendar].[Month].&amp;[2007]&amp;[9]"/>
    <s v="[Account].[Accounts].&amp;[55]"/>
    <s v="[Date].[Calendar].[Month].&amp;[2007]&amp;[1]"/>
    <s v="[Date].[Calendar].[Month].&amp;[2006]&amp;[9]"/>
    <s v="[Account].[Accounts].&amp;[88]"/>
    <s v="[Date].[Calendar].[Month].&amp;[2008]&amp;[8]"/>
    <s v="[Date].[Calendar].[Month].&amp;[2007]&amp;[8]"/>
    <s v="[Date].[Calendar].[Month].&amp;[2006]&amp;[5]"/>
    <s v="[Account].[Accounts].&amp;[51]"/>
    <s v="[Date].[Calendar].[Month].&amp;[2007]&amp;[4]"/>
    <s v="[Date].[Calendar].[Month].&amp;[2008]&amp;[3]"/>
    <s v="[Date].[Calendar].[Month].&amp;[2007]&amp;[3]"/>
    <s v="[Date].[Calendar].[Month].&amp;[2006]&amp;[6]"/>
    <s v="[Date].[Calendar].[Month].&amp;[2006]&amp;[1]"/>
    <s v="[Date].[Calendar].[Month].&amp;[2007]&amp;[7]"/>
    <s v="[Account].[Accounts].&amp;[92]"/>
    <s v="[Date].[Calendar].[Month].&amp;[2007]&amp;[10]"/>
    <s v="[Date].[Calendar].[Month].&amp;[2006]&amp;[4]"/>
    <s v="[Date].[Calendar].[Month].&amp;[2008]&amp;[1]"/>
    <s v="[Account].[Accounts].&amp;[58]"/>
    <s v="[Date].[Calendar].[Month].&amp;[2006]&amp;[2]"/>
    <s v="[Date].[Calendar].[Month].&amp;[2007]&amp;[12]"/>
    <s v="[Date].[Calendar].[Month].&amp;[2006]&amp;[7]"/>
    <s v="[Scenario].[Scenario].&amp;[1]"/>
    <s v="[Scenario].[Scenario].&amp;[2]"/>
    <s v="[Account].[Accounts].&amp;[96]"/>
    <s v="[Measures].[Amount]"/>
    <s v="{[Organization].[Organizations].&amp;[1]}"/>
    <s v="{[Scenario].[Scenario].&amp;[1]}"/>
    <s v="[Measures].[Financial Variance Status]"/>
    <s v="[Account].[Accounts].&amp;[101]"/>
    <s v="[Account].[Accounts].&amp;[56]"/>
    <s v="[Account].[Accounts].&amp;[57]"/>
    <s v="[Account].[Accounts].&amp;[52]"/>
    <s v="forecast"/>
    <s v="[Sales Territory].[Sales Territory].[Group].&amp;[Europe]"/>
    <s v="[Date].[Calendar].[Calendar Quarter].&amp;[2007]&amp;[3]"/>
    <s v="[Measures].[Amount Quota]"/>
    <s v="[Date].[Calendar].[Calendar Quarter].&amp;[2007]&amp;[2]"/>
    <s v="{[Sales Territory].[Sales Territory].[Group].&amp;[North America]}"/>
    <s v="#,#"/>
    <s v="[Account].[Accounts].&amp;[97]"/>
    <s v="[Date].[Fiscal].[Fiscal Year].&amp;[2007]"/>
    <s v="[Date].[Fiscal].[Fiscal Year].&amp;[2008]"/>
    <s v="{[Organization].[Organizations].&amp;[5]}"/>
    <s v="{[Department].[Departments].&amp;[1]}"/>
  </metadataStrings>
  <mdxMetadata count="721">
    <mdx n="0" f="m">
      <t c="1">
        <n x="1"/>
      </t>
    </mdx>
    <mdx n="0" f="m">
      <t c="1">
        <n x="2"/>
      </t>
    </mdx>
    <mdx n="0" f="m">
      <t c="1">
        <n x="3"/>
      </t>
    </mdx>
    <mdx n="0" f="m">
      <t c="1">
        <n x="4"/>
      </t>
    </mdx>
    <mdx n="0" f="m">
      <t c="1">
        <n x="5"/>
      </t>
    </mdx>
    <mdx n="0" f="m">
      <t c="1">
        <n x="6"/>
      </t>
    </mdx>
    <mdx n="0" f="m">
      <t c="1">
        <n x="7"/>
      </t>
    </mdx>
    <mdx n="0" f="m">
      <t c="1">
        <n x="8"/>
      </t>
    </mdx>
    <mdx n="0" f="m">
      <t c="1">
        <n x="9"/>
      </t>
    </mdx>
    <mdx n="0" f="m">
      <t c="1">
        <n x="10"/>
      </t>
    </mdx>
    <mdx n="0" f="m">
      <t c="1">
        <n x="11"/>
      </t>
    </mdx>
    <mdx n="0" f="m">
      <t c="1">
        <n x="12"/>
      </t>
    </mdx>
    <mdx n="0" f="m">
      <t c="1">
        <n x="13"/>
      </t>
    </mdx>
    <mdx n="0" f="m">
      <t c="1">
        <n x="14"/>
      </t>
    </mdx>
    <mdx n="0" f="m">
      <t c="1">
        <n x="15"/>
      </t>
    </mdx>
    <mdx n="0" f="m">
      <t c="1">
        <n x="16"/>
      </t>
    </mdx>
    <mdx n="0" f="m">
      <t c="1">
        <n x="17"/>
      </t>
    </mdx>
    <mdx n="0" f="m">
      <t c="1">
        <n x="18"/>
      </t>
    </mdx>
    <mdx n="0" f="m">
      <t c="1">
        <n x="19"/>
      </t>
    </mdx>
    <mdx n="0" f="m">
      <t c="1">
        <n x="20"/>
      </t>
    </mdx>
    <mdx n="0" f="m">
      <t c="1">
        <n x="21"/>
      </t>
    </mdx>
    <mdx n="0" f="m">
      <t c="1">
        <n x="22"/>
      </t>
    </mdx>
    <mdx n="0" f="m">
      <t c="1">
        <n x="23"/>
      </t>
    </mdx>
    <mdx n="0" f="m">
      <t c="1">
        <n x="24"/>
      </t>
    </mdx>
    <mdx n="0" f="m">
      <t c="1">
        <n x="25"/>
      </t>
    </mdx>
    <mdx n="0" f="m">
      <t c="1">
        <n x="26"/>
      </t>
    </mdx>
    <mdx n="0" f="m">
      <t c="1">
        <n x="27"/>
      </t>
    </mdx>
    <mdx n="0" f="m">
      <t c="1">
        <n x="28"/>
      </t>
    </mdx>
    <mdx n="0" f="m">
      <t c="1">
        <n x="29"/>
      </t>
    </mdx>
    <mdx n="0" f="m">
      <t c="1">
        <n x="30"/>
      </t>
    </mdx>
    <mdx n="0" f="m">
      <t c="1">
        <n x="31"/>
      </t>
    </mdx>
    <mdx n="0" f="m">
      <t c="1">
        <n x="32"/>
      </t>
    </mdx>
    <mdx n="0" f="m">
      <t c="1">
        <n x="33"/>
      </t>
    </mdx>
    <mdx n="0" f="m">
      <t c="1">
        <n x="34"/>
      </t>
    </mdx>
    <mdx n="0" f="m">
      <t c="1">
        <n x="35"/>
      </t>
    </mdx>
    <mdx n="0" f="m">
      <t c="1">
        <n x="36"/>
      </t>
    </mdx>
    <mdx n="0" f="m">
      <t c="1">
        <n x="37"/>
      </t>
    </mdx>
    <mdx n="0" f="m">
      <t c="1">
        <n x="38"/>
      </t>
    </mdx>
    <mdx n="0" f="m">
      <t c="1">
        <n x="39"/>
      </t>
    </mdx>
    <mdx n="0" f="m">
      <t c="1">
        <n x="40"/>
      </t>
    </mdx>
    <mdx n="0" f="m">
      <t c="1">
        <n x="41"/>
      </t>
    </mdx>
    <mdx n="0" f="m">
      <t c="1">
        <n x="42"/>
      </t>
    </mdx>
    <mdx n="0" f="m">
      <t c="1">
        <n x="43"/>
      </t>
    </mdx>
    <mdx n="0" f="m">
      <t c="1">
        <n x="44"/>
      </t>
    </mdx>
    <mdx n="0" f="m">
      <t c="1">
        <n x="45"/>
      </t>
    </mdx>
    <mdx n="0" f="m">
      <t c="1">
        <n x="46"/>
      </t>
    </mdx>
    <mdx n="0" f="m">
      <t c="1">
        <n x="47"/>
      </t>
    </mdx>
    <mdx n="0" f="m">
      <t c="1">
        <n x="48"/>
      </t>
    </mdx>
    <mdx n="0" f="m">
      <t c="1">
        <n x="49"/>
      </t>
    </mdx>
    <mdx n="0" f="m">
      <t c="1">
        <n x="50"/>
      </t>
    </mdx>
    <mdx n="0" f="m">
      <t c="1">
        <n x="51"/>
      </t>
    </mdx>
    <mdx n="0" f="m">
      <t c="1">
        <n x="52"/>
      </t>
    </mdx>
    <mdx n="0" f="m">
      <t c="1">
        <n x="53"/>
      </t>
    </mdx>
    <mdx n="0" f="m">
      <t c="1">
        <n x="54"/>
      </t>
    </mdx>
    <mdx n="0" f="m">
      <t c="1">
        <n x="55"/>
      </t>
    </mdx>
    <mdx n="0" f="m">
      <t c="1">
        <n x="59"/>
      </t>
    </mdx>
    <mdx n="0" f="m">
      <t c="1">
        <n x="60"/>
      </t>
    </mdx>
    <mdx n="0" f="m">
      <t c="1">
        <n x="61"/>
      </t>
    </mdx>
    <mdx n="0" f="m">
      <t c="1">
        <n x="62"/>
      </t>
    </mdx>
    <mdx n="63" f="s">
      <ms ns="68" c="0"/>
    </mdx>
    <mdx n="0" f="s">
      <ms ns="56" c="0"/>
    </mdx>
    <mdx n="63" f="v">
      <t c="3" si="69">
        <n x="64"/>
        <n x="65"/>
        <n x="66"/>
      </t>
    </mdx>
    <mdx n="63" f="v">
      <t c="3" si="69">
        <n x="64"/>
        <n x="67"/>
        <n x="66"/>
      </t>
    </mdx>
    <mdx n="0" f="m">
      <t c="1">
        <n x="70"/>
      </t>
    </mdx>
    <mdx n="0" f="m">
      <t c="1">
        <n x="71"/>
      </t>
    </mdx>
    <mdx n="0" f="v">
      <t c="4" si="69">
        <n x="55"/>
        <n x="71"/>
        <n x="52"/>
        <n x="60"/>
      </t>
    </mdx>
    <mdx n="0" f="v">
      <t c="4" si="69">
        <n x="55"/>
        <n x="71"/>
        <n x="52"/>
        <n x="21"/>
      </t>
    </mdx>
    <mdx n="0" f="v">
      <t c="4" si="69">
        <n x="55"/>
        <n x="71"/>
        <n x="52"/>
        <n x="62"/>
      </t>
    </mdx>
    <mdx n="0" f="v">
      <t c="4" si="69">
        <n x="55"/>
        <n x="71"/>
        <n x="52"/>
        <n x="17"/>
      </t>
    </mdx>
    <mdx n="0" f="v">
      <t c="4" si="69">
        <n x="55"/>
        <n x="71"/>
        <n x="52"/>
        <n x="2"/>
      </t>
    </mdx>
    <mdx n="0" f="v">
      <t c="4" si="69">
        <n x="55"/>
        <n x="71"/>
        <n x="52"/>
        <n x="59"/>
      </t>
    </mdx>
    <mdx n="0" f="v">
      <t c="4" si="69">
        <n x="55"/>
        <n x="71"/>
        <n x="52"/>
        <n x="37"/>
      </t>
    </mdx>
    <mdx n="0" f="v">
      <t c="4" si="69">
        <n x="55"/>
        <n x="71"/>
        <n x="52"/>
        <n x="48"/>
      </t>
    </mdx>
    <mdx n="0" f="v">
      <t c="4" si="69">
        <n x="55"/>
        <n x="71"/>
        <n x="52"/>
        <n x="25"/>
      </t>
    </mdx>
    <mdx n="0" f="v">
      <t c="4" si="69">
        <n x="55"/>
        <n x="71"/>
        <n x="52"/>
        <n x="5"/>
      </t>
    </mdx>
    <mdx n="0" f="v">
      <t c="4" si="69">
        <n x="55"/>
        <n x="71"/>
        <n x="52"/>
        <n x="27"/>
      </t>
    </mdx>
    <mdx n="0" f="v">
      <t c="4" si="69">
        <n x="55"/>
        <n x="71"/>
        <n x="52"/>
        <n x="14"/>
      </t>
    </mdx>
    <mdx n="0" f="v">
      <t c="4" si="69">
        <n x="55"/>
        <n x="71"/>
        <n x="52"/>
        <n x="61"/>
      </t>
    </mdx>
    <mdx n="0" f="v">
      <t c="4" si="69">
        <n x="55"/>
        <n x="71"/>
        <n x="52"/>
        <n x="30"/>
      </t>
    </mdx>
    <mdx n="0" f="v">
      <t c="4" si="69">
        <n x="55"/>
        <n x="71"/>
        <n x="52"/>
        <n x="44"/>
      </t>
    </mdx>
    <mdx n="0" f="v">
      <t c="4" si="69">
        <n x="55"/>
        <n x="71"/>
        <n x="52"/>
        <n x="22"/>
      </t>
    </mdx>
    <mdx n="0" f="v">
      <t c="4" si="69">
        <n x="55"/>
        <n x="71"/>
        <n x="52"/>
        <n x="33"/>
      </t>
    </mdx>
    <mdx n="0" f="v">
      <t c="4" si="69">
        <n x="55"/>
        <n x="71"/>
        <n x="52"/>
        <n x="15"/>
      </t>
    </mdx>
    <mdx n="0" f="v">
      <t c="4" si="69">
        <n x="55"/>
        <n x="71"/>
        <n x="52"/>
        <n x="9"/>
      </t>
    </mdx>
    <mdx n="0" f="v">
      <t c="4" si="69">
        <n x="55"/>
        <n x="71"/>
        <n x="52"/>
        <n x="16"/>
      </t>
    </mdx>
    <mdx n="0" f="m">
      <t c="1">
        <n x="72"/>
      </t>
    </mdx>
    <mdx n="0" f="v">
      <t c="4" si="69">
        <n x="55"/>
        <n x="72"/>
        <n x="52"/>
        <n x="60"/>
      </t>
    </mdx>
    <mdx n="0" f="v">
      <t c="4" si="69">
        <n x="55"/>
        <n x="72"/>
        <n x="53"/>
        <n x="15"/>
      </t>
    </mdx>
    <mdx n="0" f="v">
      <t c="4" si="69">
        <n x="55"/>
        <n x="72"/>
        <n x="52"/>
        <n x="21"/>
      </t>
    </mdx>
    <mdx n="0" f="v">
      <t c="4" si="69">
        <n x="55"/>
        <n x="72"/>
        <n x="52"/>
        <n x="62"/>
      </t>
    </mdx>
    <mdx n="0" f="v">
      <t c="4" si="69">
        <n x="55"/>
        <n x="72"/>
        <n x="53"/>
        <n x="62"/>
      </t>
    </mdx>
    <mdx n="0" f="v">
      <t c="4" si="69">
        <n x="55"/>
        <n x="72"/>
        <n x="52"/>
        <n x="17"/>
      </t>
    </mdx>
    <mdx n="0" f="v">
      <t c="4" si="69">
        <n x="55"/>
        <n x="72"/>
        <n x="52"/>
        <n x="2"/>
      </t>
    </mdx>
    <mdx n="0" f="v">
      <t c="4" si="69">
        <n x="55"/>
        <n x="72"/>
        <n x="53"/>
        <n x="59"/>
      </t>
    </mdx>
    <mdx n="0" f="v">
      <t c="4" si="69">
        <n x="55"/>
        <n x="72"/>
        <n x="53"/>
        <n x="48"/>
      </t>
    </mdx>
    <mdx n="0" f="v">
      <t c="4" si="69">
        <n x="55"/>
        <n x="72"/>
        <n x="52"/>
        <n x="59"/>
      </t>
    </mdx>
    <mdx n="0" f="v">
      <t c="4" si="69">
        <n x="55"/>
        <n x="72"/>
        <n x="53"/>
        <n x="60"/>
      </t>
    </mdx>
    <mdx n="0" f="v">
      <t c="4" si="69">
        <n x="55"/>
        <n x="72"/>
        <n x="52"/>
        <n x="37"/>
      </t>
    </mdx>
    <mdx n="0" f="v">
      <t c="4" si="69">
        <n x="55"/>
        <n x="72"/>
        <n x="53"/>
        <n x="30"/>
      </t>
    </mdx>
    <mdx n="0" f="v">
      <t c="4" si="69">
        <n x="55"/>
        <n x="72"/>
        <n x="52"/>
        <n x="48"/>
      </t>
    </mdx>
    <mdx n="0" f="v">
      <t c="4" si="69">
        <n x="55"/>
        <n x="72"/>
        <n x="53"/>
        <n x="61"/>
      </t>
    </mdx>
    <mdx n="0" f="v">
      <t c="4" si="69">
        <n x="55"/>
        <n x="72"/>
        <n x="52"/>
        <n x="25"/>
      </t>
    </mdx>
    <mdx n="0" f="v">
      <t c="4" si="69">
        <n x="55"/>
        <n x="72"/>
        <n x="52"/>
        <n x="27"/>
      </t>
    </mdx>
    <mdx n="0" f="v">
      <t c="4" si="69">
        <n x="55"/>
        <n x="72"/>
        <n x="52"/>
        <n x="14"/>
      </t>
    </mdx>
    <mdx n="0" f="v">
      <t c="4" si="69">
        <n x="55"/>
        <n x="72"/>
        <n x="52"/>
        <n x="61"/>
      </t>
    </mdx>
    <mdx n="0" f="v">
      <t c="4" si="69">
        <n x="55"/>
        <n x="72"/>
        <n x="52"/>
        <n x="30"/>
      </t>
    </mdx>
    <mdx n="0" f="v">
      <t c="4" si="69">
        <n x="55"/>
        <n x="72"/>
        <n x="53"/>
        <n x="37"/>
      </t>
    </mdx>
    <mdx n="0" f="v">
      <t c="4" si="69">
        <n x="55"/>
        <n x="72"/>
        <n x="53"/>
        <n x="27"/>
      </t>
    </mdx>
    <mdx n="0" f="v">
      <t c="4" si="69">
        <n x="55"/>
        <n x="72"/>
        <n x="53"/>
        <n x="14"/>
      </t>
    </mdx>
    <mdx n="0" f="v">
      <t c="4" si="69">
        <n x="55"/>
        <n x="72"/>
        <n x="52"/>
        <n x="44"/>
      </t>
    </mdx>
    <mdx n="0" f="v">
      <t c="4" si="69">
        <n x="55"/>
        <n x="72"/>
        <n x="52"/>
        <n x="33"/>
      </t>
    </mdx>
    <mdx n="0" f="v">
      <t c="4" si="69">
        <n x="55"/>
        <n x="72"/>
        <n x="52"/>
        <n x="15"/>
      </t>
    </mdx>
    <mdx n="0" f="v">
      <t c="4" si="69">
        <n x="55"/>
        <n x="72"/>
        <n x="52"/>
        <n x="9"/>
      </t>
    </mdx>
    <mdx n="0" f="v">
      <t c="6" si="69">
        <n x="14"/>
        <n x="45"/>
        <n x="55"/>
        <n x="73" s="1"/>
        <n x="57" s="1"/>
        <n x="74" s="1"/>
      </t>
    </mdx>
    <mdx n="0" f="v">
      <t c="6" si="69">
        <n x="9"/>
        <n x="42"/>
        <n x="55"/>
        <n x="73" s="1"/>
        <n x="57" s="1"/>
        <n x="74" s="1"/>
      </t>
    </mdx>
    <mdx n="0" f="v">
      <t c="6" si="69">
        <n x="33"/>
        <n x="49"/>
        <n x="55"/>
        <n x="73" s="1"/>
        <n x="57" s="1"/>
        <n x="74" s="1"/>
      </t>
    </mdx>
    <mdx n="0" f="v">
      <t c="6" si="69">
        <n x="37"/>
        <n x="51"/>
        <n x="55"/>
        <n x="73" s="1"/>
        <n x="57" s="1"/>
        <n x="74" s="1"/>
      </t>
    </mdx>
    <mdx n="0" f="v">
      <t c="6" si="69">
        <n x="48"/>
        <n x="28"/>
        <n x="55"/>
        <n x="73" s="1"/>
        <n x="57" s="1"/>
        <n x="74" s="1"/>
      </t>
    </mdx>
    <mdx n="0" f="v">
      <t c="6" si="69">
        <n x="25"/>
        <n x="24"/>
        <n x="55"/>
        <n x="73" s="1"/>
        <n x="57" s="1"/>
        <n x="74" s="1"/>
      </t>
    </mdx>
    <mdx n="0" f="v">
      <t c="6" si="69">
        <n x="44"/>
        <n x="10"/>
        <n x="55"/>
        <n x="73" s="1"/>
        <n x="57" s="1"/>
        <n x="74" s="1"/>
      </t>
    </mdx>
    <mdx n="0" f="v">
      <t c="6" si="69">
        <n x="5"/>
        <n x="35"/>
        <n x="55"/>
        <n x="73" s="1"/>
        <n x="57" s="1"/>
        <n x="74" s="1"/>
      </t>
    </mdx>
    <mdx n="0" f="v">
      <t c="6" si="69">
        <n x="2"/>
        <n x="46"/>
        <n x="55"/>
        <n x="73" s="1"/>
        <n x="57" s="1"/>
        <n x="74" s="1"/>
      </t>
    </mdx>
    <mdx n="0" f="v">
      <t c="6" si="69">
        <n x="44"/>
        <n x="12"/>
        <n x="55"/>
        <n x="73" s="1"/>
        <n x="57" s="1"/>
        <n x="74" s="1"/>
      </t>
    </mdx>
    <mdx n="0" f="v">
      <t c="6" si="69">
        <n x="9"/>
        <n x="51"/>
        <n x="55"/>
        <n x="73" s="1"/>
        <n x="57" s="1"/>
        <n x="74" s="1"/>
      </t>
    </mdx>
    <mdx n="0" f="v">
      <t c="6" si="69">
        <n x="15"/>
        <n x="7"/>
        <n x="55"/>
        <n x="73" s="1"/>
        <n x="57" s="1"/>
        <n x="74" s="1"/>
      </t>
    </mdx>
    <mdx n="0" f="v">
      <t c="6" si="69">
        <n x="44"/>
        <n x="31"/>
        <n x="55"/>
        <n x="73" s="1"/>
        <n x="57" s="1"/>
        <n x="74" s="1"/>
      </t>
    </mdx>
    <mdx n="0" f="v">
      <t c="6" si="69">
        <n x="21"/>
        <n x="29"/>
        <n x="55"/>
        <n x="73" s="1"/>
        <n x="57" s="1"/>
        <n x="74" s="1"/>
      </t>
    </mdx>
    <mdx n="0" f="v">
      <t c="6" si="69">
        <n x="30"/>
        <n x="39"/>
        <n x="55"/>
        <n x="73" s="1"/>
        <n x="57" s="1"/>
        <n x="74" s="1"/>
      </t>
    </mdx>
    <mdx n="0" f="v">
      <t c="6">
        <n x="25"/>
        <n x="1"/>
        <n x="58"/>
        <n x="73" s="1"/>
        <n x="57" s="1"/>
        <n x="74" s="1"/>
      </t>
    </mdx>
    <mdx n="0" f="v">
      <t c="6" si="69">
        <n x="27"/>
        <n x="36"/>
        <n x="55"/>
        <n x="73" s="1"/>
        <n x="57" s="1"/>
        <n x="74" s="1"/>
      </t>
    </mdx>
    <mdx n="0" f="v">
      <t c="6" si="69">
        <n x="15"/>
        <n x="46"/>
        <n x="55"/>
        <n x="73" s="1"/>
        <n x="57" s="1"/>
        <n x="74" s="1"/>
      </t>
    </mdx>
    <mdx n="0" f="v">
      <t c="6" si="69">
        <n x="22"/>
        <n x="18"/>
        <n x="55"/>
        <n x="73" s="1"/>
        <n x="57" s="1"/>
        <n x="74" s="1"/>
      </t>
    </mdx>
    <mdx n="0" f="v">
      <t c="6" si="69">
        <n x="21"/>
        <n x="11"/>
        <n x="55"/>
        <n x="73" s="1"/>
        <n x="57" s="1"/>
        <n x="74" s="1"/>
      </t>
    </mdx>
    <mdx n="0" f="v">
      <t c="6" si="69">
        <n x="14"/>
        <n x="12"/>
        <n x="55"/>
        <n x="73" s="1"/>
        <n x="57" s="1"/>
        <n x="74" s="1"/>
      </t>
    </mdx>
    <mdx n="0" f="v">
      <t c="6" si="69">
        <n x="48"/>
        <n x="1"/>
        <n x="55"/>
        <n x="73" s="1"/>
        <n x="57" s="1"/>
        <n x="74" s="1"/>
      </t>
    </mdx>
    <mdx n="0" f="v">
      <t c="6" si="69">
        <n x="44"/>
        <n x="41"/>
        <n x="55"/>
        <n x="73" s="1"/>
        <n x="57" s="1"/>
        <n x="74" s="1"/>
      </t>
    </mdx>
    <mdx n="0" f="v">
      <t c="6">
        <n x="22"/>
        <n x="10"/>
        <n x="58"/>
        <n x="73" s="1"/>
        <n x="57" s="1"/>
        <n x="74" s="1"/>
      </t>
    </mdx>
    <mdx n="0" f="v">
      <t c="6" si="69">
        <n x="33"/>
        <n x="28"/>
        <n x="55"/>
        <n x="73" s="1"/>
        <n x="57" s="1"/>
        <n x="74" s="1"/>
      </t>
    </mdx>
    <mdx n="0" f="v">
      <t c="6" si="69">
        <n x="25"/>
        <n x="11"/>
        <n x="55"/>
        <n x="73" s="1"/>
        <n x="57" s="1"/>
        <n x="74" s="1"/>
      </t>
    </mdx>
    <mdx n="0" f="v">
      <t c="6" si="69">
        <n x="21"/>
        <n x="19"/>
        <n x="55"/>
        <n x="73" s="1"/>
        <n x="57" s="1"/>
        <n x="74" s="1"/>
      </t>
    </mdx>
    <mdx n="0" f="v">
      <t c="6" si="69">
        <n x="25"/>
        <n x="13"/>
        <n x="55"/>
        <n x="73" s="1"/>
        <n x="57" s="1"/>
        <n x="74" s="1"/>
      </t>
    </mdx>
    <mdx n="0" f="v">
      <t c="6" si="69">
        <n x="21"/>
        <n x="18"/>
        <n x="55"/>
        <n x="73" s="1"/>
        <n x="57" s="1"/>
        <n x="74" s="1"/>
      </t>
    </mdx>
    <mdx n="0" f="v">
      <t c="6" si="69">
        <n x="9"/>
        <n x="32"/>
        <n x="55"/>
        <n x="73" s="1"/>
        <n x="57" s="1"/>
        <n x="74" s="1"/>
      </t>
    </mdx>
    <mdx n="0" f="v">
      <t c="6" si="69">
        <n x="48"/>
        <n x="36"/>
        <n x="55"/>
        <n x="73" s="1"/>
        <n x="57" s="1"/>
        <n x="74" s="1"/>
      </t>
    </mdx>
    <mdx n="0" f="v">
      <t c="6" si="69">
        <n x="16"/>
        <n x="28"/>
        <n x="55"/>
        <n x="73" s="1"/>
        <n x="57" s="1"/>
        <n x="74" s="1"/>
      </t>
    </mdx>
    <mdx n="0" f="v">
      <t c="6">
        <n x="15"/>
        <n x="18"/>
        <n x="58"/>
        <n x="73" s="1"/>
        <n x="57" s="1"/>
        <n x="74" s="1"/>
      </t>
    </mdx>
    <mdx n="0" f="v">
      <t c="6" si="69">
        <n x="22"/>
        <n x="23"/>
        <n x="55"/>
        <n x="73" s="1"/>
        <n x="57" s="1"/>
        <n x="74" s="1"/>
      </t>
    </mdx>
    <mdx n="0" f="v">
      <t c="6" si="69">
        <n x="21"/>
        <n x="1"/>
        <n x="55"/>
        <n x="73" s="1"/>
        <n x="57" s="1"/>
        <n x="74" s="1"/>
      </t>
    </mdx>
    <mdx n="0" f="v">
      <t c="6" si="69">
        <n x="16"/>
        <n x="4"/>
        <n x="55"/>
        <n x="73" s="1"/>
        <n x="57" s="1"/>
        <n x="74" s="1"/>
      </t>
    </mdx>
    <mdx n="0" f="v">
      <t c="6" si="69">
        <n x="48"/>
        <n x="50"/>
        <n x="55"/>
        <n x="73" s="1"/>
        <n x="57" s="1"/>
        <n x="74" s="1"/>
      </t>
    </mdx>
    <mdx n="0" f="v">
      <t c="6" si="69">
        <n x="15"/>
        <n x="4"/>
        <n x="55"/>
        <n x="73" s="1"/>
        <n x="57" s="1"/>
        <n x="74" s="1"/>
      </t>
    </mdx>
    <mdx n="0" f="v">
      <t c="6" si="69">
        <n x="33"/>
        <n x="32"/>
        <n x="55"/>
        <n x="73" s="1"/>
        <n x="57" s="1"/>
        <n x="74" s="1"/>
      </t>
    </mdx>
    <mdx n="0" f="v">
      <t c="6" si="69">
        <n x="14"/>
        <n x="18"/>
        <n x="55"/>
        <n x="73" s="1"/>
        <n x="57" s="1"/>
        <n x="74" s="1"/>
      </t>
    </mdx>
    <mdx n="0" f="v">
      <t c="6" si="69">
        <n x="33"/>
        <n x="36"/>
        <n x="55"/>
        <n x="73" s="1"/>
        <n x="57" s="1"/>
        <n x="74" s="1"/>
      </t>
    </mdx>
    <mdx n="0" f="v">
      <t c="6" si="69">
        <n x="25"/>
        <n x="1"/>
        <n x="55"/>
        <n x="73" s="1"/>
        <n x="57" s="1"/>
        <n x="74" s="1"/>
      </t>
    </mdx>
    <mdx n="0" f="v">
      <t c="6" si="69">
        <n x="44"/>
        <n x="1"/>
        <n x="55"/>
        <n x="73" s="1"/>
        <n x="57" s="1"/>
        <n x="74" s="1"/>
      </t>
    </mdx>
    <mdx n="0" f="v">
      <t c="6" si="69">
        <n x="27"/>
        <n x="11"/>
        <n x="55"/>
        <n x="73" s="1"/>
        <n x="57" s="1"/>
        <n x="74" s="1"/>
      </t>
    </mdx>
    <mdx n="0" f="v">
      <t c="6" si="69">
        <n x="5"/>
        <n x="38"/>
        <n x="55"/>
        <n x="73" s="1"/>
        <n x="57" s="1"/>
        <n x="74" s="1"/>
      </t>
    </mdx>
    <mdx n="0" f="v">
      <t c="6" si="69">
        <n x="27"/>
        <n x="32"/>
        <n x="55"/>
        <n x="73" s="1"/>
        <n x="57" s="1"/>
        <n x="74" s="1"/>
      </t>
    </mdx>
    <mdx n="0" f="v">
      <t c="6" si="69">
        <n x="27"/>
        <n x="35"/>
        <n x="55"/>
        <n x="73" s="1"/>
        <n x="57" s="1"/>
        <n x="74" s="1"/>
      </t>
    </mdx>
    <mdx n="0" f="v">
      <t c="6" si="69">
        <n x="17"/>
        <n x="12"/>
        <n x="55"/>
        <n x="73" s="1"/>
        <n x="57" s="1"/>
        <n x="74" s="1"/>
      </t>
    </mdx>
    <mdx n="0" f="v">
      <t c="6" si="69">
        <n x="27"/>
        <n x="1"/>
        <n x="55"/>
        <n x="73" s="1"/>
        <n x="57" s="1"/>
        <n x="74" s="1"/>
      </t>
    </mdx>
    <mdx n="0" f="v">
      <t c="6" si="69">
        <n x="48"/>
        <n x="20"/>
        <n x="55"/>
        <n x="73" s="1"/>
        <n x="57" s="1"/>
        <n x="74" s="1"/>
      </t>
    </mdx>
    <mdx n="0" f="v">
      <t c="6" si="69">
        <n x="22"/>
        <n x="4"/>
        <n x="55"/>
        <n x="73" s="1"/>
        <n x="57" s="1"/>
        <n x="74" s="1"/>
      </t>
    </mdx>
    <mdx n="0" f="v">
      <t c="6" si="69">
        <n x="22"/>
        <n x="13"/>
        <n x="55"/>
        <n x="73" s="1"/>
        <n x="57" s="1"/>
        <n x="74" s="1"/>
      </t>
    </mdx>
    <mdx n="0" f="v">
      <t c="6" si="69">
        <n x="15"/>
        <n x="45"/>
        <n x="55"/>
        <n x="73" s="1"/>
        <n x="57" s="1"/>
        <n x="74" s="1"/>
      </t>
    </mdx>
    <mdx n="0" f="v">
      <t c="6" si="69">
        <n x="9"/>
        <n x="46"/>
        <n x="55"/>
        <n x="73" s="1"/>
        <n x="57" s="1"/>
        <n x="74" s="1"/>
      </t>
    </mdx>
    <mdx n="0" f="v">
      <t c="6" si="69">
        <n x="21"/>
        <n x="24"/>
        <n x="55"/>
        <n x="73" s="1"/>
        <n x="57" s="1"/>
        <n x="74" s="1"/>
      </t>
    </mdx>
    <mdx n="0" f="v">
      <t c="6">
        <n x="5"/>
        <n x="10"/>
        <n x="58"/>
        <n x="73" s="1"/>
        <n x="57" s="1"/>
        <n x="74" s="1"/>
      </t>
    </mdx>
    <mdx n="0" f="v">
      <t c="6" si="69">
        <n x="30"/>
        <n x="26"/>
        <n x="55"/>
        <n x="73" s="1"/>
        <n x="57" s="1"/>
        <n x="74" s="1"/>
      </t>
    </mdx>
    <mdx n="0" f="v">
      <t c="6" si="69">
        <n x="16"/>
        <n x="10"/>
        <n x="55"/>
        <n x="73" s="1"/>
        <n x="57" s="1"/>
        <n x="74" s="1"/>
      </t>
    </mdx>
    <mdx n="0" f="v">
      <t c="6" si="69">
        <n x="22"/>
        <n x="7"/>
        <n x="55"/>
        <n x="73" s="1"/>
        <n x="57" s="1"/>
        <n x="74" s="1"/>
      </t>
    </mdx>
    <mdx n="0" f="v">
      <t c="6" si="69">
        <n x="16"/>
        <n x="12"/>
        <n x="55"/>
        <n x="73" s="1"/>
        <n x="57" s="1"/>
        <n x="74" s="1"/>
      </t>
    </mdx>
    <mdx n="0" f="v">
      <t c="6">
        <n x="16"/>
        <n x="18"/>
        <n x="58"/>
        <n x="73" s="1"/>
        <n x="57" s="1"/>
        <n x="74" s="1"/>
      </t>
    </mdx>
    <mdx n="0" f="v">
      <t c="6" si="69">
        <n x="27"/>
        <n x="26"/>
        <n x="55"/>
        <n x="73" s="1"/>
        <n x="57" s="1"/>
        <n x="74" s="1"/>
      </t>
    </mdx>
    <mdx n="0" f="v">
      <t c="6" si="69">
        <n x="27"/>
        <n x="6"/>
        <n x="55"/>
        <n x="73" s="1"/>
        <n x="57" s="1"/>
        <n x="74" s="1"/>
      </t>
    </mdx>
    <mdx n="0" f="v">
      <t c="6" si="69">
        <n x="37"/>
        <n x="29"/>
        <n x="55"/>
        <n x="73" s="1"/>
        <n x="57" s="1"/>
        <n x="74" s="1"/>
      </t>
    </mdx>
    <mdx n="0" f="v">
      <t c="6" si="69">
        <n x="27"/>
        <n x="49"/>
        <n x="55"/>
        <n x="73" s="1"/>
        <n x="57" s="1"/>
        <n x="74" s="1"/>
      </t>
    </mdx>
    <mdx n="0" f="v">
      <t c="6" si="69">
        <n x="48"/>
        <n x="47"/>
        <n x="55"/>
        <n x="73" s="1"/>
        <n x="57" s="1"/>
        <n x="74" s="1"/>
      </t>
    </mdx>
    <mdx n="0" f="v">
      <t c="6">
        <n x="2"/>
        <n x="18"/>
        <n x="58"/>
        <n x="73" s="1"/>
        <n x="57" s="1"/>
        <n x="74" s="1"/>
      </t>
    </mdx>
    <mdx n="0" f="v">
      <t c="6" si="69">
        <n x="21"/>
        <n x="4"/>
        <n x="55"/>
        <n x="73" s="1"/>
        <n x="57" s="1"/>
        <n x="74" s="1"/>
      </t>
    </mdx>
    <mdx n="0" f="v">
      <t c="6">
        <n x="5"/>
        <n x="18"/>
        <n x="58"/>
        <n x="73" s="1"/>
        <n x="57" s="1"/>
        <n x="74" s="1"/>
      </t>
    </mdx>
    <mdx n="0" f="v">
      <t c="6" si="69">
        <n x="37"/>
        <n x="35"/>
        <n x="55"/>
        <n x="73" s="1"/>
        <n x="57" s="1"/>
        <n x="74" s="1"/>
      </t>
    </mdx>
    <mdx n="0" f="v">
      <t c="6" si="69">
        <n x="2"/>
        <n x="35"/>
        <n x="55"/>
        <n x="73" s="1"/>
        <n x="57" s="1"/>
        <n x="74" s="1"/>
      </t>
    </mdx>
    <mdx n="0" f="v">
      <t c="6" si="69">
        <n x="9"/>
        <n x="11"/>
        <n x="55"/>
        <n x="73" s="1"/>
        <n x="57" s="1"/>
        <n x="74" s="1"/>
      </t>
    </mdx>
    <mdx n="0" f="v">
      <t c="6" si="69">
        <n x="9"/>
        <n x="10"/>
        <n x="55"/>
        <n x="73" s="1"/>
        <n x="57" s="1"/>
        <n x="74" s="1"/>
      </t>
    </mdx>
    <mdx n="0" f="v">
      <t c="6" si="69">
        <n x="14"/>
        <n x="43"/>
        <n x="55"/>
        <n x="73" s="1"/>
        <n x="57" s="1"/>
        <n x="74" s="1"/>
      </t>
    </mdx>
    <mdx n="0" f="v">
      <t c="6" si="69">
        <n x="16"/>
        <n x="19"/>
        <n x="55"/>
        <n x="73" s="1"/>
        <n x="57" s="1"/>
        <n x="74" s="1"/>
      </t>
    </mdx>
    <mdx n="0" f="v">
      <t c="6" si="69">
        <n x="44"/>
        <n x="20"/>
        <n x="55"/>
        <n x="73" s="1"/>
        <n x="57" s="1"/>
        <n x="74" s="1"/>
      </t>
    </mdx>
    <mdx n="0" f="v">
      <t c="6" si="69">
        <n x="48"/>
        <n x="3"/>
        <n x="55"/>
        <n x="73" s="1"/>
        <n x="57" s="1"/>
        <n x="74" s="1"/>
      </t>
    </mdx>
    <mdx n="0" f="v">
      <t c="6" si="69">
        <n x="48"/>
        <n x="7"/>
        <n x="55"/>
        <n x="73" s="1"/>
        <n x="57" s="1"/>
        <n x="74" s="1"/>
      </t>
    </mdx>
    <mdx n="0" f="v">
      <t c="6" si="69">
        <n x="25"/>
        <n x="20"/>
        <n x="55"/>
        <n x="73" s="1"/>
        <n x="57" s="1"/>
        <n x="74" s="1"/>
      </t>
    </mdx>
    <mdx n="0" f="v">
      <t c="6" si="69">
        <n x="25"/>
        <n x="35"/>
        <n x="55"/>
        <n x="73" s="1"/>
        <n x="57" s="1"/>
        <n x="74" s="1"/>
      </t>
    </mdx>
    <mdx n="0" f="v">
      <t c="6" si="69">
        <n x="2"/>
        <n x="42"/>
        <n x="55"/>
        <n x="73" s="1"/>
        <n x="57" s="1"/>
        <n x="74" s="1"/>
      </t>
    </mdx>
    <mdx n="0" f="v">
      <t c="6" si="69">
        <n x="27"/>
        <n x="20"/>
        <n x="55"/>
        <n x="73" s="1"/>
        <n x="57" s="1"/>
        <n x="74" s="1"/>
      </t>
    </mdx>
    <mdx n="0" f="v">
      <t c="6">
        <n x="30"/>
        <n x="1"/>
        <n x="58"/>
        <n x="73" s="1"/>
        <n x="57" s="1"/>
        <n x="74" s="1"/>
      </t>
    </mdx>
    <mdx n="0" f="v">
      <t c="6" si="69">
        <n x="2"/>
        <n x="12"/>
        <n x="55"/>
        <n x="73" s="1"/>
        <n x="57" s="1"/>
        <n x="74" s="1"/>
      </t>
    </mdx>
    <mdx n="0" f="v">
      <t c="6" si="69">
        <n x="14"/>
        <n x="50"/>
        <n x="55"/>
        <n x="73" s="1"/>
        <n x="57" s="1"/>
        <n x="74" s="1"/>
      </t>
    </mdx>
    <mdx n="0" f="v">
      <t c="6" si="69">
        <n x="22"/>
        <n x="10"/>
        <n x="55"/>
        <n x="73" s="1"/>
        <n x="57" s="1"/>
        <n x="74" s="1"/>
      </t>
    </mdx>
    <mdx n="0" f="v">
      <t c="6" si="69">
        <n x="44"/>
        <n x="26"/>
        <n x="55"/>
        <n x="73" s="1"/>
        <n x="57" s="1"/>
        <n x="74" s="1"/>
      </t>
    </mdx>
    <mdx n="0" f="v">
      <t c="6" si="69">
        <n x="5"/>
        <n x="7"/>
        <n x="55"/>
        <n x="73" s="1"/>
        <n x="57" s="1"/>
        <n x="74" s="1"/>
      </t>
    </mdx>
    <mdx n="0" f="v">
      <t c="6" si="69">
        <n x="25"/>
        <n x="18"/>
        <n x="55"/>
        <n x="73" s="1"/>
        <n x="57" s="1"/>
        <n x="74" s="1"/>
      </t>
    </mdx>
    <mdx n="0" f="v">
      <t c="6">
        <n x="27"/>
        <n x="10"/>
        <n x="58"/>
        <n x="73" s="1"/>
        <n x="57" s="1"/>
        <n x="74" s="1"/>
      </t>
    </mdx>
    <mdx n="0" f="v">
      <t c="6" si="69">
        <n x="22"/>
        <n x="38"/>
        <n x="55"/>
        <n x="73" s="1"/>
        <n x="57" s="1"/>
        <n x="74" s="1"/>
      </t>
    </mdx>
    <mdx n="0" f="v">
      <t c="6" si="69">
        <n x="37"/>
        <n x="4"/>
        <n x="55"/>
        <n x="73" s="1"/>
        <n x="57" s="1"/>
        <n x="74" s="1"/>
      </t>
    </mdx>
    <mdx n="0" f="v">
      <t c="6" si="69">
        <n x="14"/>
        <n x="26"/>
        <n x="55"/>
        <n x="73" s="1"/>
        <n x="57" s="1"/>
        <n x="74" s="1"/>
      </t>
    </mdx>
    <mdx n="0" f="v">
      <t c="6" si="69">
        <n x="16"/>
        <n x="3"/>
        <n x="55"/>
        <n x="73" s="1"/>
        <n x="57" s="1"/>
        <n x="74" s="1"/>
      </t>
    </mdx>
    <mdx n="0" f="v">
      <t c="6" si="69">
        <n x="17"/>
        <n x="13"/>
        <n x="55"/>
        <n x="73" s="1"/>
        <n x="57" s="1"/>
        <n x="74" s="1"/>
      </t>
    </mdx>
    <mdx n="0" f="v">
      <t c="6" si="69">
        <n x="27"/>
        <n x="8"/>
        <n x="55"/>
        <n x="73" s="1"/>
        <n x="57" s="1"/>
        <n x="74" s="1"/>
      </t>
    </mdx>
    <mdx n="0" f="v">
      <t c="6" si="69">
        <n x="17"/>
        <n x="3"/>
        <n x="55"/>
        <n x="73" s="1"/>
        <n x="57" s="1"/>
        <n x="74" s="1"/>
      </t>
    </mdx>
    <mdx n="0" f="v">
      <t c="6" si="69">
        <n x="15"/>
        <n x="39"/>
        <n x="55"/>
        <n x="73" s="1"/>
        <n x="57" s="1"/>
        <n x="74" s="1"/>
      </t>
    </mdx>
    <mdx n="0" f="v">
      <t c="6" si="69">
        <n x="9"/>
        <n x="20"/>
        <n x="55"/>
        <n x="73" s="1"/>
        <n x="57" s="1"/>
        <n x="74" s="1"/>
      </t>
    </mdx>
    <mdx n="0" f="v">
      <t c="6" si="69">
        <n x="15"/>
        <n x="26"/>
        <n x="55"/>
        <n x="73" s="1"/>
        <n x="57" s="1"/>
        <n x="74" s="1"/>
      </t>
    </mdx>
    <mdx n="0" f="v">
      <t c="6" si="69">
        <n x="33"/>
        <n x="38"/>
        <n x="55"/>
        <n x="73" s="1"/>
        <n x="57" s="1"/>
        <n x="74" s="1"/>
      </t>
    </mdx>
    <mdx n="0" f="v">
      <t c="6" si="69">
        <n x="44"/>
        <n x="3"/>
        <n x="55"/>
        <n x="73" s="1"/>
        <n x="57" s="1"/>
        <n x="74" s="1"/>
      </t>
    </mdx>
    <mdx n="0" f="v">
      <t c="6" si="69">
        <n x="17"/>
        <n x="23"/>
        <n x="55"/>
        <n x="73" s="1"/>
        <n x="57" s="1"/>
        <n x="74" s="1"/>
      </t>
    </mdx>
    <mdx n="0" f="v">
      <t c="6" si="69">
        <n x="48"/>
        <n x="26"/>
        <n x="55"/>
        <n x="73" s="1"/>
        <n x="57" s="1"/>
        <n x="74" s="1"/>
      </t>
    </mdx>
    <mdx n="0" f="v">
      <t c="6" si="69">
        <n x="5"/>
        <n x="32"/>
        <n x="55"/>
        <n x="73" s="1"/>
        <n x="57" s="1"/>
        <n x="74" s="1"/>
      </t>
    </mdx>
    <mdx n="0" f="v">
      <t c="6" si="69">
        <n x="22"/>
        <n x="49"/>
        <n x="55"/>
        <n x="73" s="1"/>
        <n x="57" s="1"/>
        <n x="74" s="1"/>
      </t>
    </mdx>
    <mdx n="0" f="v">
      <t c="6" si="69">
        <n x="25"/>
        <n x="51"/>
        <n x="55"/>
        <n x="73" s="1"/>
        <n x="57" s="1"/>
        <n x="74" s="1"/>
      </t>
    </mdx>
    <mdx n="0" f="v">
      <t c="6" si="69">
        <n x="37"/>
        <n x="6"/>
        <n x="55"/>
        <n x="73" s="1"/>
        <n x="57" s="1"/>
        <n x="74" s="1"/>
      </t>
    </mdx>
    <mdx n="0" f="v">
      <t c="6" si="69">
        <n x="14"/>
        <n x="51"/>
        <n x="55"/>
        <n x="73" s="1"/>
        <n x="57" s="1"/>
        <n x="74" s="1"/>
      </t>
    </mdx>
    <mdx n="0" f="v">
      <t c="6" si="69">
        <n x="9"/>
        <n x="40"/>
        <n x="55"/>
        <n x="73" s="1"/>
        <n x="57" s="1"/>
        <n x="74" s="1"/>
      </t>
    </mdx>
    <mdx n="0" f="v">
      <t c="6" si="69">
        <n x="30"/>
        <n x="1"/>
        <n x="55"/>
        <n x="73" s="1"/>
        <n x="57" s="1"/>
        <n x="74" s="1"/>
      </t>
    </mdx>
    <mdx n="0" f="v">
      <t c="6" si="69">
        <n x="9"/>
        <n x="18"/>
        <n x="55"/>
        <n x="73" s="1"/>
        <n x="57" s="1"/>
        <n x="74" s="1"/>
      </t>
    </mdx>
    <mdx n="0" f="v">
      <t c="6" si="69">
        <n x="16"/>
        <n x="42"/>
        <n x="55"/>
        <n x="73" s="1"/>
        <n x="57" s="1"/>
        <n x="74" s="1"/>
      </t>
    </mdx>
    <mdx n="0" f="v">
      <t c="6" si="69">
        <n x="48"/>
        <n x="46"/>
        <n x="55"/>
        <n x="73" s="1"/>
        <n x="57" s="1"/>
        <n x="74" s="1"/>
      </t>
    </mdx>
    <mdx n="0" f="v">
      <t c="6" si="69">
        <n x="9"/>
        <n x="24"/>
        <n x="55"/>
        <n x="73" s="1"/>
        <n x="57" s="1"/>
        <n x="74" s="1"/>
      </t>
    </mdx>
    <mdx n="0" f="v">
      <t c="6">
        <n x="37"/>
        <n x="18"/>
        <n x="58"/>
        <n x="73" s="1"/>
        <n x="57" s="1"/>
        <n x="74" s="1"/>
      </t>
    </mdx>
    <mdx n="0" f="v">
      <t c="6" si="69">
        <n x="37"/>
        <n x="49"/>
        <n x="55"/>
        <n x="73" s="1"/>
        <n x="57" s="1"/>
        <n x="74" s="1"/>
      </t>
    </mdx>
    <mdx n="0" f="v">
      <t c="6" si="69">
        <n x="14"/>
        <n x="29"/>
        <n x="55"/>
        <n x="73" s="1"/>
        <n x="57" s="1"/>
        <n x="74" s="1"/>
      </t>
    </mdx>
    <mdx n="0" f="v">
      <t c="6" si="69">
        <n x="22"/>
        <n x="34"/>
        <n x="55"/>
        <n x="73" s="1"/>
        <n x="57" s="1"/>
        <n x="74" s="1"/>
      </t>
    </mdx>
    <mdx n="0" f="v">
      <t c="6" si="69">
        <n x="16"/>
        <n x="18"/>
        <n x="55"/>
        <n x="73" s="1"/>
        <n x="57" s="1"/>
        <n x="74" s="1"/>
      </t>
    </mdx>
    <mdx n="0" f="v">
      <t c="6" si="69">
        <n x="48"/>
        <n x="13"/>
        <n x="55"/>
        <n x="73" s="1"/>
        <n x="57" s="1"/>
        <n x="74" s="1"/>
      </t>
    </mdx>
    <mdx n="0" f="v">
      <t c="6" si="69">
        <n x="48"/>
        <n x="6"/>
        <n x="55"/>
        <n x="73" s="1"/>
        <n x="57" s="1"/>
        <n x="74" s="1"/>
      </t>
    </mdx>
    <mdx n="0" f="v">
      <t c="6" si="69">
        <n x="27"/>
        <n x="38"/>
        <n x="55"/>
        <n x="73" s="1"/>
        <n x="57" s="1"/>
        <n x="74" s="1"/>
      </t>
    </mdx>
    <mdx n="0" f="v">
      <t c="6" si="69">
        <n x="44"/>
        <n x="18"/>
        <n x="55"/>
        <n x="73" s="1"/>
        <n x="57" s="1"/>
        <n x="74" s="1"/>
      </t>
    </mdx>
    <mdx n="0" f="v">
      <t c="6" si="69">
        <n x="30"/>
        <n x="3"/>
        <n x="55"/>
        <n x="73" s="1"/>
        <n x="57" s="1"/>
        <n x="74" s="1"/>
      </t>
    </mdx>
    <mdx n="0" f="v">
      <t c="6" si="69">
        <n x="37"/>
        <n x="13"/>
        <n x="55"/>
        <n x="73" s="1"/>
        <n x="57" s="1"/>
        <n x="74" s="1"/>
      </t>
    </mdx>
    <mdx n="0" f="v">
      <t c="6" si="69">
        <n x="9"/>
        <n x="29"/>
        <n x="55"/>
        <n x="73" s="1"/>
        <n x="57" s="1"/>
        <n x="74" s="1"/>
      </t>
    </mdx>
    <mdx n="0" f="v">
      <t c="6" si="69">
        <n x="5"/>
        <n x="26"/>
        <n x="55"/>
        <n x="73" s="1"/>
        <n x="57" s="1"/>
        <n x="74" s="1"/>
      </t>
    </mdx>
    <mdx n="0" f="v">
      <t c="6" si="69">
        <n x="17"/>
        <n x="34"/>
        <n x="55"/>
        <n x="73" s="1"/>
        <n x="57" s="1"/>
        <n x="74" s="1"/>
      </t>
    </mdx>
    <mdx n="0" f="v">
      <t c="6" si="69">
        <n x="25"/>
        <n x="42"/>
        <n x="55"/>
        <n x="73" s="1"/>
        <n x="57" s="1"/>
        <n x="74" s="1"/>
      </t>
    </mdx>
    <mdx n="0" f="v">
      <t c="6" si="69">
        <n x="30"/>
        <n x="46"/>
        <n x="55"/>
        <n x="73" s="1"/>
        <n x="57" s="1"/>
        <n x="74" s="1"/>
      </t>
    </mdx>
    <mdx n="0" f="v">
      <t c="6">
        <n x="44"/>
        <n x="18"/>
        <n x="58"/>
        <n x="73" s="1"/>
        <n x="57" s="1"/>
        <n x="74" s="1"/>
      </t>
    </mdx>
    <mdx n="0" f="v">
      <t c="6" si="69">
        <n x="22"/>
        <n x="39"/>
        <n x="55"/>
        <n x="73" s="1"/>
        <n x="57" s="1"/>
        <n x="74" s="1"/>
      </t>
    </mdx>
    <mdx n="0" f="v">
      <t c="6" si="69">
        <n x="44"/>
        <n x="40"/>
        <n x="55"/>
        <n x="73" s="1"/>
        <n x="57" s="1"/>
        <n x="74" s="1"/>
      </t>
    </mdx>
    <mdx n="0" f="v">
      <t c="6" si="69">
        <n x="17"/>
        <n x="11"/>
        <n x="55"/>
        <n x="73" s="1"/>
        <n x="57" s="1"/>
        <n x="74" s="1"/>
      </t>
    </mdx>
    <mdx n="0" f="v">
      <t c="6" si="69">
        <n x="37"/>
        <n x="34"/>
        <n x="55"/>
        <n x="73" s="1"/>
        <n x="57" s="1"/>
        <n x="74" s="1"/>
      </t>
    </mdx>
    <mdx n="0" f="v">
      <t c="6" si="69">
        <n x="25"/>
        <n x="12"/>
        <n x="55"/>
        <n x="73" s="1"/>
        <n x="57" s="1"/>
        <n x="74" s="1"/>
      </t>
    </mdx>
    <mdx n="0" f="v">
      <t c="6" si="69">
        <n x="5"/>
        <n x="50"/>
        <n x="55"/>
        <n x="73" s="1"/>
        <n x="57" s="1"/>
        <n x="74" s="1"/>
      </t>
    </mdx>
    <mdx n="0" f="v">
      <t c="6" si="69">
        <n x="14"/>
        <n x="4"/>
        <n x="55"/>
        <n x="73" s="1"/>
        <n x="57" s="1"/>
        <n x="74" s="1"/>
      </t>
    </mdx>
    <mdx n="0" f="v">
      <t c="6" si="69">
        <n x="30"/>
        <n x="42"/>
        <n x="55"/>
        <n x="73" s="1"/>
        <n x="57" s="1"/>
        <n x="74" s="1"/>
      </t>
    </mdx>
    <mdx n="0" f="v">
      <t c="6" si="69">
        <n x="33"/>
        <n x="4"/>
        <n x="55"/>
        <n x="73" s="1"/>
        <n x="57" s="1"/>
        <n x="74" s="1"/>
      </t>
    </mdx>
    <mdx n="0" f="v">
      <t c="6">
        <n x="21"/>
        <n x="1"/>
        <n x="58"/>
        <n x="73" s="1"/>
        <n x="57" s="1"/>
        <n x="74" s="1"/>
      </t>
    </mdx>
    <mdx n="0" f="v">
      <t c="6" si="69">
        <n x="27"/>
        <n x="39"/>
        <n x="55"/>
        <n x="73" s="1"/>
        <n x="57" s="1"/>
        <n x="74" s="1"/>
      </t>
    </mdx>
    <mdx n="0" f="v">
      <t c="6" si="69">
        <n x="22"/>
        <n x="29"/>
        <n x="55"/>
        <n x="73" s="1"/>
        <n x="57" s="1"/>
        <n x="74" s="1"/>
      </t>
    </mdx>
    <mdx n="0" f="v">
      <t c="6" si="69">
        <n x="22"/>
        <n x="1"/>
        <n x="55"/>
        <n x="73" s="1"/>
        <n x="57" s="1"/>
        <n x="74" s="1"/>
      </t>
    </mdx>
    <mdx n="0" f="v">
      <t c="6" si="69">
        <n x="37"/>
        <n x="43"/>
        <n x="55"/>
        <n x="73" s="1"/>
        <n x="57" s="1"/>
        <n x="74" s="1"/>
      </t>
    </mdx>
    <mdx n="0" f="v">
      <t c="6" si="69">
        <n x="25"/>
        <n x="7"/>
        <n x="55"/>
        <n x="73" s="1"/>
        <n x="57" s="1"/>
        <n x="74" s="1"/>
      </t>
    </mdx>
    <mdx n="0" f="v">
      <t c="6" si="69">
        <n x="44"/>
        <n x="24"/>
        <n x="55"/>
        <n x="73" s="1"/>
        <n x="57" s="1"/>
        <n x="74" s="1"/>
      </t>
    </mdx>
    <mdx n="0" f="v">
      <t c="6" si="69">
        <n x="25"/>
        <n x="50"/>
        <n x="55"/>
        <n x="73" s="1"/>
        <n x="57" s="1"/>
        <n x="74" s="1"/>
      </t>
    </mdx>
    <mdx n="0" f="v">
      <t c="6" si="69">
        <n x="14"/>
        <n x="34"/>
        <n x="55"/>
        <n x="73" s="1"/>
        <n x="57" s="1"/>
        <n x="74" s="1"/>
      </t>
    </mdx>
    <mdx n="0" f="v">
      <t c="6" si="69">
        <n x="30"/>
        <n x="35"/>
        <n x="55"/>
        <n x="73" s="1"/>
        <n x="57" s="1"/>
        <n x="74" s="1"/>
      </t>
    </mdx>
    <mdx n="0" f="v">
      <t c="6" si="69">
        <n x="16"/>
        <n x="35"/>
        <n x="55"/>
        <n x="73" s="1"/>
        <n x="57" s="1"/>
        <n x="74" s="1"/>
      </t>
    </mdx>
    <mdx n="0" f="v">
      <t c="6" si="69">
        <n x="48"/>
        <n x="51"/>
        <n x="55"/>
        <n x="73" s="1"/>
        <n x="57" s="1"/>
        <n x="74" s="1"/>
      </t>
    </mdx>
    <mdx n="0" f="v">
      <t c="6" si="69">
        <n x="15"/>
        <n x="13"/>
        <n x="55"/>
        <n x="73" s="1"/>
        <n x="57" s="1"/>
        <n x="74" s="1"/>
      </t>
    </mdx>
    <mdx n="0" f="v">
      <t c="6" si="69">
        <n x="17"/>
        <n x="49"/>
        <n x="55"/>
        <n x="73" s="1"/>
        <n x="57" s="1"/>
        <n x="74" s="1"/>
      </t>
    </mdx>
    <mdx n="0" f="v">
      <t c="6" si="69">
        <n x="16"/>
        <n x="29"/>
        <n x="55"/>
        <n x="73" s="1"/>
        <n x="57" s="1"/>
        <n x="74" s="1"/>
      </t>
    </mdx>
    <mdx n="0" f="v">
      <t c="6" si="69">
        <n x="44"/>
        <n x="28"/>
        <n x="55"/>
        <n x="73" s="1"/>
        <n x="57" s="1"/>
        <n x="74" s="1"/>
      </t>
    </mdx>
    <mdx n="0" f="v">
      <t c="6" si="69">
        <n x="33"/>
        <n x="3"/>
        <n x="55"/>
        <n x="73" s="1"/>
        <n x="57" s="1"/>
        <n x="74" s="1"/>
      </t>
    </mdx>
    <mdx n="0" f="v">
      <t c="6" si="69">
        <n x="5"/>
        <n x="19"/>
        <n x="55"/>
        <n x="73" s="1"/>
        <n x="57" s="1"/>
        <n x="74" s="1"/>
      </t>
    </mdx>
    <mdx n="0" f="v">
      <t c="6" si="69">
        <n x="15"/>
        <n x="34"/>
        <n x="55"/>
        <n x="73" s="1"/>
        <n x="57" s="1"/>
        <n x="74" s="1"/>
      </t>
    </mdx>
    <mdx n="0" f="v">
      <t c="6" si="69">
        <n x="48"/>
        <n x="31"/>
        <n x="55"/>
        <n x="73" s="1"/>
        <n x="57" s="1"/>
        <n x="74" s="1"/>
      </t>
    </mdx>
    <mdx n="0" f="v">
      <t c="6">
        <n x="33"/>
        <n x="18"/>
        <n x="58"/>
        <n x="73" s="1"/>
        <n x="57" s="1"/>
        <n x="74" s="1"/>
      </t>
    </mdx>
    <mdx n="0" f="v">
      <t c="6" si="69">
        <n x="2"/>
        <n x="45"/>
        <n x="55"/>
        <n x="73" s="1"/>
        <n x="57" s="1"/>
        <n x="74" s="1"/>
      </t>
    </mdx>
    <mdx n="0" f="v">
      <t c="6" si="69">
        <n x="33"/>
        <n x="29"/>
        <n x="55"/>
        <n x="73" s="1"/>
        <n x="57" s="1"/>
        <n x="74" s="1"/>
      </t>
    </mdx>
    <mdx n="0" f="v">
      <t c="6" si="69">
        <n x="27"/>
        <n x="29"/>
        <n x="55"/>
        <n x="73" s="1"/>
        <n x="57" s="1"/>
        <n x="74" s="1"/>
      </t>
    </mdx>
    <mdx n="0" f="v">
      <t c="6" si="69">
        <n x="9"/>
        <n x="34"/>
        <n x="55"/>
        <n x="73" s="1"/>
        <n x="57" s="1"/>
        <n x="74" s="1"/>
      </t>
    </mdx>
    <mdx n="0" f="v">
      <t c="6" si="69">
        <n x="48"/>
        <n x="12"/>
        <n x="55"/>
        <n x="73" s="1"/>
        <n x="57" s="1"/>
        <n x="74" s="1"/>
      </t>
    </mdx>
    <mdx n="0" f="v">
      <t c="6" si="69">
        <n x="15"/>
        <n x="35"/>
        <n x="55"/>
        <n x="73" s="1"/>
        <n x="57" s="1"/>
        <n x="74" s="1"/>
      </t>
    </mdx>
    <mdx n="0" f="v">
      <t c="6" si="69">
        <n x="37"/>
        <n x="10"/>
        <n x="55"/>
        <n x="73" s="1"/>
        <n x="57" s="1"/>
        <n x="74" s="1"/>
      </t>
    </mdx>
    <mdx n="0" f="v">
      <t c="6" si="69">
        <n x="14"/>
        <n x="47"/>
        <n x="55"/>
        <n x="73" s="1"/>
        <n x="57" s="1"/>
        <n x="74" s="1"/>
      </t>
    </mdx>
    <mdx n="0" f="v">
      <t c="6" si="69">
        <n x="5"/>
        <n x="11"/>
        <n x="55"/>
        <n x="73" s="1"/>
        <n x="57" s="1"/>
        <n x="74" s="1"/>
      </t>
    </mdx>
    <mdx n="0" f="v">
      <t c="6" si="69">
        <n x="16"/>
        <n x="31"/>
        <n x="55"/>
        <n x="73" s="1"/>
        <n x="57" s="1"/>
        <n x="74" s="1"/>
      </t>
    </mdx>
    <mdx n="0" f="v">
      <t c="6">
        <n x="17"/>
        <n x="10"/>
        <n x="58"/>
        <n x="73" s="1"/>
        <n x="57" s="1"/>
        <n x="74" s="1"/>
      </t>
    </mdx>
    <mdx n="0" f="v">
      <t c="6" si="69">
        <n x="2"/>
        <n x="51"/>
        <n x="55"/>
        <n x="73" s="1"/>
        <n x="57" s="1"/>
        <n x="74" s="1"/>
      </t>
    </mdx>
    <mdx n="0" f="v">
      <t c="6" si="69">
        <n x="30"/>
        <n x="4"/>
        <n x="55"/>
        <n x="73" s="1"/>
        <n x="57" s="1"/>
        <n x="74" s="1"/>
      </t>
    </mdx>
    <mdx n="0" f="v">
      <t c="6">
        <n x="21"/>
        <n x="10"/>
        <n x="58"/>
        <n x="73" s="1"/>
        <n x="57" s="1"/>
        <n x="74" s="1"/>
      </t>
    </mdx>
    <mdx n="0" f="v">
      <t c="6" si="69">
        <n x="22"/>
        <n x="31"/>
        <n x="55"/>
        <n x="73" s="1"/>
        <n x="57" s="1"/>
        <n x="74" s="1"/>
      </t>
    </mdx>
    <mdx n="0" f="v">
      <t c="6" si="69">
        <n x="15"/>
        <n x="19"/>
        <n x="55"/>
        <n x="73" s="1"/>
        <n x="57" s="1"/>
        <n x="74" s="1"/>
      </t>
    </mdx>
    <mdx n="0" f="v">
      <t c="6" si="69">
        <n x="37"/>
        <n x="41"/>
        <n x="55"/>
        <n x="73" s="1"/>
        <n x="57" s="1"/>
        <n x="74" s="1"/>
      </t>
    </mdx>
    <mdx n="0" f="v">
      <t c="6">
        <n x="16"/>
        <n x="1"/>
        <n x="58"/>
        <n x="73" s="1"/>
        <n x="57" s="1"/>
        <n x="74" s="1"/>
      </t>
    </mdx>
    <mdx n="0" f="v">
      <t c="6" si="69">
        <n x="30"/>
        <n x="23"/>
        <n x="55"/>
        <n x="73" s="1"/>
        <n x="57" s="1"/>
        <n x="74" s="1"/>
      </t>
    </mdx>
    <mdx n="0" f="v">
      <t c="6" si="69">
        <n x="37"/>
        <n x="36"/>
        <n x="55"/>
        <n x="73" s="1"/>
        <n x="57" s="1"/>
        <n x="74" s="1"/>
      </t>
    </mdx>
    <mdx n="0" f="v">
      <t c="6">
        <n x="21"/>
        <n x="18"/>
        <n x="58"/>
        <n x="73" s="1"/>
        <n x="57" s="1"/>
        <n x="74" s="1"/>
      </t>
    </mdx>
    <mdx n="0" f="v">
      <t c="6" si="69">
        <n x="37"/>
        <n x="47"/>
        <n x="55"/>
        <n x="73" s="1"/>
        <n x="57" s="1"/>
        <n x="74" s="1"/>
      </t>
    </mdx>
    <mdx n="0" f="v">
      <t c="6" si="69">
        <n x="48"/>
        <n x="8"/>
        <n x="55"/>
        <n x="73" s="1"/>
        <n x="57" s="1"/>
        <n x="74" s="1"/>
      </t>
    </mdx>
    <mdx n="0" f="v">
      <t c="6" si="69">
        <n x="17"/>
        <n x="29"/>
        <n x="55"/>
        <n x="73" s="1"/>
        <n x="57" s="1"/>
        <n x="74" s="1"/>
      </t>
    </mdx>
    <mdx n="0" f="v">
      <t c="6" si="69">
        <n x="30"/>
        <n x="11"/>
        <n x="55"/>
        <n x="73" s="1"/>
        <n x="57" s="1"/>
        <n x="74" s="1"/>
      </t>
    </mdx>
    <mdx n="0" f="v">
      <t c="6" si="69">
        <n x="17"/>
        <n x="8"/>
        <n x="55"/>
        <n x="73" s="1"/>
        <n x="57" s="1"/>
        <n x="74" s="1"/>
      </t>
    </mdx>
    <mdx n="0" f="v">
      <t c="6" si="69">
        <n x="9"/>
        <n x="4"/>
        <n x="55"/>
        <n x="73" s="1"/>
        <n x="57" s="1"/>
        <n x="74" s="1"/>
      </t>
    </mdx>
    <mdx n="0" f="v">
      <t c="6" si="69">
        <n x="22"/>
        <n x="50"/>
        <n x="55"/>
        <n x="73" s="1"/>
        <n x="57" s="1"/>
        <n x="74" s="1"/>
      </t>
    </mdx>
    <mdx n="0" f="v">
      <t c="6">
        <n x="48"/>
        <n x="10"/>
        <n x="58"/>
        <n x="73" s="1"/>
        <n x="57" s="1"/>
        <n x="74" s="1"/>
      </t>
    </mdx>
    <mdx n="0" f="v">
      <t c="6" si="69">
        <n x="37"/>
        <n x="24"/>
        <n x="55"/>
        <n x="73" s="1"/>
        <n x="57" s="1"/>
        <n x="74" s="1"/>
      </t>
    </mdx>
    <mdx n="0" f="v">
      <t c="6" si="69">
        <n x="15"/>
        <n x="6"/>
        <n x="55"/>
        <n x="73" s="1"/>
        <n x="57" s="1"/>
        <n x="74" s="1"/>
      </t>
    </mdx>
    <mdx n="0" f="v">
      <t c="6" si="69">
        <n x="16"/>
        <n x="8"/>
        <n x="55"/>
        <n x="73" s="1"/>
        <n x="57" s="1"/>
        <n x="74" s="1"/>
      </t>
    </mdx>
    <mdx n="0" f="v">
      <t c="6" si="69">
        <n x="44"/>
        <n x="43"/>
        <n x="55"/>
        <n x="73" s="1"/>
        <n x="57" s="1"/>
        <n x="74" s="1"/>
      </t>
    </mdx>
    <mdx n="0" f="v">
      <t c="6" si="69">
        <n x="16"/>
        <n x="23"/>
        <n x="55"/>
        <n x="73" s="1"/>
        <n x="57" s="1"/>
        <n x="74" s="1"/>
      </t>
    </mdx>
    <mdx n="0" f="v">
      <t c="6" si="69">
        <n x="9"/>
        <n x="23"/>
        <n x="55"/>
        <n x="73" s="1"/>
        <n x="57" s="1"/>
        <n x="74" s="1"/>
      </t>
    </mdx>
    <mdx n="0" f="v">
      <t c="6" si="69">
        <n x="37"/>
        <n x="42"/>
        <n x="55"/>
        <n x="73" s="1"/>
        <n x="57" s="1"/>
        <n x="74" s="1"/>
      </t>
    </mdx>
    <mdx n="0" f="v">
      <t c="6" si="69">
        <n x="27"/>
        <n x="31"/>
        <n x="55"/>
        <n x="73" s="1"/>
        <n x="57" s="1"/>
        <n x="74" s="1"/>
      </t>
    </mdx>
    <mdx n="0" f="v">
      <t c="6" si="69">
        <n x="30"/>
        <n x="20"/>
        <n x="55"/>
        <n x="73" s="1"/>
        <n x="57" s="1"/>
        <n x="74" s="1"/>
      </t>
    </mdx>
    <mdx n="0" f="v">
      <t c="6" si="69">
        <n x="22"/>
        <n x="36"/>
        <n x="55"/>
        <n x="73" s="1"/>
        <n x="57" s="1"/>
        <n x="74" s="1"/>
      </t>
    </mdx>
    <mdx n="0" f="v">
      <t c="6" si="69">
        <n x="2"/>
        <n x="34"/>
        <n x="55"/>
        <n x="73" s="1"/>
        <n x="57" s="1"/>
        <n x="74" s="1"/>
      </t>
    </mdx>
    <mdx n="0" f="v">
      <t c="6" si="69">
        <n x="17"/>
        <n x="24"/>
        <n x="55"/>
        <n x="73" s="1"/>
        <n x="57" s="1"/>
        <n x="74" s="1"/>
      </t>
    </mdx>
    <mdx n="0" f="v">
      <t c="6" si="69">
        <n x="16"/>
        <n x="7"/>
        <n x="55"/>
        <n x="73" s="1"/>
        <n x="57" s="1"/>
        <n x="74" s="1"/>
      </t>
    </mdx>
    <mdx n="0" f="v">
      <t c="6" si="69">
        <n x="33"/>
        <n x="35"/>
        <n x="55"/>
        <n x="73" s="1"/>
        <n x="57" s="1"/>
        <n x="74" s="1"/>
      </t>
    </mdx>
    <mdx n="0" f="v">
      <t c="6" si="69">
        <n x="37"/>
        <n x="23"/>
        <n x="55"/>
        <n x="73" s="1"/>
        <n x="57" s="1"/>
        <n x="74" s="1"/>
      </t>
    </mdx>
    <mdx n="0" f="v">
      <t c="6" si="69">
        <n x="14"/>
        <n x="11"/>
        <n x="55"/>
        <n x="73" s="1"/>
        <n x="57" s="1"/>
        <n x="74" s="1"/>
      </t>
    </mdx>
    <mdx n="0" f="v">
      <t c="6" si="69">
        <n x="44"/>
        <n x="45"/>
        <n x="55"/>
        <n x="73" s="1"/>
        <n x="57" s="1"/>
        <n x="74" s="1"/>
      </t>
    </mdx>
    <mdx n="0" f="v">
      <t c="6" si="69">
        <n x="44"/>
        <n x="6"/>
        <n x="55"/>
        <n x="73" s="1"/>
        <n x="57" s="1"/>
        <n x="74" s="1"/>
      </t>
    </mdx>
    <mdx n="0" f="v">
      <t c="6" si="69">
        <n x="14"/>
        <n x="10"/>
        <n x="55"/>
        <n x="73" s="1"/>
        <n x="57" s="1"/>
        <n x="74" s="1"/>
      </t>
    </mdx>
    <mdx n="0" f="v">
      <t c="6">
        <n x="5"/>
        <n x="1"/>
        <n x="58"/>
        <n x="73" s="1"/>
        <n x="57" s="1"/>
        <n x="74" s="1"/>
      </t>
    </mdx>
    <mdx n="0" f="v">
      <t c="6" si="69">
        <n x="37"/>
        <n x="20"/>
        <n x="55"/>
        <n x="73" s="1"/>
        <n x="57" s="1"/>
        <n x="74" s="1"/>
      </t>
    </mdx>
    <mdx n="0" f="v">
      <t c="6" si="69">
        <n x="2"/>
        <n x="7"/>
        <n x="55"/>
        <n x="73" s="1"/>
        <n x="57" s="1"/>
        <n x="74" s="1"/>
      </t>
    </mdx>
    <mdx n="0" f="v">
      <t c="6" si="69">
        <n x="15"/>
        <n x="12"/>
        <n x="55"/>
        <n x="73" s="1"/>
        <n x="57" s="1"/>
        <n x="74" s="1"/>
      </t>
    </mdx>
    <mdx n="0" f="v">
      <t c="6" si="69">
        <n x="2"/>
        <n x="36"/>
        <n x="55"/>
        <n x="73" s="1"/>
        <n x="57" s="1"/>
        <n x="74" s="1"/>
      </t>
    </mdx>
    <mdx n="0" f="v">
      <t c="6" si="69">
        <n x="44"/>
        <n x="42"/>
        <n x="55"/>
        <n x="73" s="1"/>
        <n x="57" s="1"/>
        <n x="74" s="1"/>
      </t>
    </mdx>
    <mdx n="0" f="v">
      <t c="6" si="69">
        <n x="27"/>
        <n x="43"/>
        <n x="55"/>
        <n x="73" s="1"/>
        <n x="57" s="1"/>
        <n x="74" s="1"/>
      </t>
    </mdx>
    <mdx n="0" f="v">
      <t c="6" si="69">
        <n x="21"/>
        <n x="20"/>
        <n x="55"/>
        <n x="73" s="1"/>
        <n x="57" s="1"/>
        <n x="74" s="1"/>
      </t>
    </mdx>
    <mdx n="0" f="v">
      <t c="6" si="69">
        <n x="48"/>
        <n x="35"/>
        <n x="55"/>
        <n x="73" s="1"/>
        <n x="57" s="1"/>
        <n x="74" s="1"/>
      </t>
    </mdx>
    <mdx n="0" f="v">
      <t c="6" si="69">
        <n x="16"/>
        <n x="51"/>
        <n x="55"/>
        <n x="73" s="1"/>
        <n x="57" s="1"/>
        <n x="74" s="1"/>
      </t>
    </mdx>
    <mdx n="0" f="v">
      <t c="6">
        <n x="2"/>
        <n x="1"/>
        <n x="58"/>
        <n x="73" s="1"/>
        <n x="57" s="1"/>
        <n x="74" s="1"/>
      </t>
    </mdx>
    <mdx n="0" f="v">
      <t c="6" si="69">
        <n x="25"/>
        <n x="32"/>
        <n x="55"/>
        <n x="73" s="1"/>
        <n x="57" s="1"/>
        <n x="74" s="1"/>
      </t>
    </mdx>
    <mdx n="0" f="v">
      <t c="6" si="69">
        <n x="37"/>
        <n x="40"/>
        <n x="55"/>
        <n x="73" s="1"/>
        <n x="57" s="1"/>
        <n x="74" s="1"/>
      </t>
    </mdx>
    <mdx n="0" f="v">
      <t c="6" si="69">
        <n x="48"/>
        <n x="43"/>
        <n x="55"/>
        <n x="73" s="1"/>
        <n x="57" s="1"/>
        <n x="74" s="1"/>
      </t>
    </mdx>
    <mdx n="0" f="v">
      <t c="6">
        <n x="14"/>
        <n x="10"/>
        <n x="58"/>
        <n x="73" s="1"/>
        <n x="57" s="1"/>
        <n x="74" s="1"/>
      </t>
    </mdx>
    <mdx n="0" f="v">
      <t c="6" si="69">
        <n x="37"/>
        <n x="7"/>
        <n x="55"/>
        <n x="73" s="1"/>
        <n x="57" s="1"/>
        <n x="74" s="1"/>
      </t>
    </mdx>
    <mdx n="0" f="v">
      <t c="6" si="69">
        <n x="2"/>
        <n x="18"/>
        <n x="55"/>
        <n x="73" s="1"/>
        <n x="57" s="1"/>
        <n x="74" s="1"/>
      </t>
    </mdx>
    <mdx n="0" f="v">
      <t c="6" si="69">
        <n x="37"/>
        <n x="32"/>
        <n x="55"/>
        <n x="73" s="1"/>
        <n x="57" s="1"/>
        <n x="74" s="1"/>
      </t>
    </mdx>
    <mdx n="0" f="v">
      <t c="6" si="69">
        <n x="30"/>
        <n x="51"/>
        <n x="55"/>
        <n x="73" s="1"/>
        <n x="57" s="1"/>
        <n x="74" s="1"/>
      </t>
    </mdx>
    <mdx n="0" f="v">
      <t c="6" si="69">
        <n x="2"/>
        <n x="39"/>
        <n x="55"/>
        <n x="73" s="1"/>
        <n x="57" s="1"/>
        <n x="74" s="1"/>
      </t>
    </mdx>
    <mdx n="0" f="v">
      <t c="6">
        <n x="15"/>
        <n x="10"/>
        <n x="58"/>
        <n x="73" s="1"/>
        <n x="57" s="1"/>
        <n x="74" s="1"/>
      </t>
    </mdx>
    <mdx n="0" f="v">
      <t c="6" si="69">
        <n x="48"/>
        <n x="19"/>
        <n x="55"/>
        <n x="73" s="1"/>
        <n x="57" s="1"/>
        <n x="74" s="1"/>
      </t>
    </mdx>
    <mdx n="0" f="v">
      <t c="6" si="69">
        <n x="14"/>
        <n x="39"/>
        <n x="55"/>
        <n x="73" s="1"/>
        <n x="57" s="1"/>
        <n x="74" s="1"/>
      </t>
    </mdx>
    <mdx n="0" f="v">
      <t c="6" si="69">
        <n x="17"/>
        <n x="35"/>
        <n x="55"/>
        <n x="73" s="1"/>
        <n x="57" s="1"/>
        <n x="74" s="1"/>
      </t>
    </mdx>
    <mdx n="0" f="v">
      <t c="6" si="69">
        <n x="16"/>
        <n x="36"/>
        <n x="55"/>
        <n x="73" s="1"/>
        <n x="57" s="1"/>
        <n x="74" s="1"/>
      </t>
    </mdx>
    <mdx n="0" f="v">
      <t c="6" si="69">
        <n x="16"/>
        <n x="6"/>
        <n x="55"/>
        <n x="73" s="1"/>
        <n x="57" s="1"/>
        <n x="74" s="1"/>
      </t>
    </mdx>
    <mdx n="0" f="v">
      <t c="6" si="69">
        <n x="15"/>
        <n x="36"/>
        <n x="55"/>
        <n x="73" s="1"/>
        <n x="57" s="1"/>
        <n x="74" s="1"/>
      </t>
    </mdx>
    <mdx n="0" f="v">
      <t c="6" si="69">
        <n x="17"/>
        <n x="40"/>
        <n x="55"/>
        <n x="73" s="1"/>
        <n x="57" s="1"/>
        <n x="74" s="1"/>
      </t>
    </mdx>
    <mdx n="0" f="v">
      <t c="6" si="69">
        <n x="2"/>
        <n x="20"/>
        <n x="55"/>
        <n x="73" s="1"/>
        <n x="57" s="1"/>
        <n x="74" s="1"/>
      </t>
    </mdx>
    <mdx n="0" f="v">
      <t c="6" si="69">
        <n x="15"/>
        <n x="47"/>
        <n x="55"/>
        <n x="73" s="1"/>
        <n x="57" s="1"/>
        <n x="74" s="1"/>
      </t>
    </mdx>
    <mdx n="0" f="v">
      <t c="6" si="69">
        <n x="15"/>
        <n x="40"/>
        <n x="55"/>
        <n x="73" s="1"/>
        <n x="57" s="1"/>
        <n x="74" s="1"/>
      </t>
    </mdx>
    <mdx n="0" f="v">
      <t c="6" si="69">
        <n x="5"/>
        <n x="36"/>
        <n x="55"/>
        <n x="73" s="1"/>
        <n x="57" s="1"/>
        <n x="74" s="1"/>
      </t>
    </mdx>
    <mdx n="0" f="v">
      <t c="6" si="69">
        <n x="2"/>
        <n x="8"/>
        <n x="55"/>
        <n x="73" s="1"/>
        <n x="57" s="1"/>
        <n x="74" s="1"/>
      </t>
    </mdx>
    <mdx n="0" f="v">
      <t c="6" si="69">
        <n x="2"/>
        <n x="26"/>
        <n x="55"/>
        <n x="73" s="1"/>
        <n x="57" s="1"/>
        <n x="74" s="1"/>
      </t>
    </mdx>
    <mdx n="0" f="v">
      <t c="6" si="69">
        <n x="17"/>
        <n x="51"/>
        <n x="55"/>
        <n x="73" s="1"/>
        <n x="57" s="1"/>
        <n x="74" s="1"/>
      </t>
    </mdx>
    <mdx n="0" f="v">
      <t c="6" si="69">
        <n x="9"/>
        <n x="12"/>
        <n x="55"/>
        <n x="73" s="1"/>
        <n x="57" s="1"/>
        <n x="74" s="1"/>
      </t>
    </mdx>
    <mdx n="0" f="v">
      <t c="6" si="69">
        <n x="44"/>
        <n x="46"/>
        <n x="55"/>
        <n x="73" s="1"/>
        <n x="57" s="1"/>
        <n x="74" s="1"/>
      </t>
    </mdx>
    <mdx n="0" f="v">
      <t c="6" si="69">
        <n x="33"/>
        <n x="23"/>
        <n x="55"/>
        <n x="73" s="1"/>
        <n x="57" s="1"/>
        <n x="74" s="1"/>
      </t>
    </mdx>
    <mdx n="0" f="v">
      <t c="6" si="69">
        <n x="5"/>
        <n x="49"/>
        <n x="55"/>
        <n x="73" s="1"/>
        <n x="57" s="1"/>
        <n x="74" s="1"/>
      </t>
    </mdx>
    <mdx n="0" f="v">
      <t c="6" si="69">
        <n x="21"/>
        <n x="51"/>
        <n x="55"/>
        <n x="73" s="1"/>
        <n x="57" s="1"/>
        <n x="74" s="1"/>
      </t>
    </mdx>
    <mdx n="0" f="v">
      <t c="6" si="69">
        <n x="9"/>
        <n x="3"/>
        <n x="55"/>
        <n x="73" s="1"/>
        <n x="57" s="1"/>
        <n x="74" s="1"/>
      </t>
    </mdx>
    <mdx n="0" f="v">
      <t c="6" si="69">
        <n x="22"/>
        <n x="26"/>
        <n x="55"/>
        <n x="73" s="1"/>
        <n x="57" s="1"/>
        <n x="74" s="1"/>
      </t>
    </mdx>
    <mdx n="0" f="v">
      <t c="6" si="69">
        <n x="14"/>
        <n x="35"/>
        <n x="55"/>
        <n x="73" s="1"/>
        <n x="57" s="1"/>
        <n x="74" s="1"/>
      </t>
    </mdx>
    <mdx n="0" f="v">
      <t c="6">
        <n x="14"/>
        <n x="18"/>
        <n x="58"/>
        <n x="73" s="1"/>
        <n x="57" s="1"/>
        <n x="74" s="1"/>
      </t>
    </mdx>
    <mdx n="0" f="v">
      <t c="6" si="69">
        <n x="30"/>
        <n x="50"/>
        <n x="55"/>
        <n x="73" s="1"/>
        <n x="57" s="1"/>
        <n x="74" s="1"/>
      </t>
    </mdx>
    <mdx n="0" f="v">
      <t c="6" si="69">
        <n x="27"/>
        <n x="41"/>
        <n x="55"/>
        <n x="73" s="1"/>
        <n x="57" s="1"/>
        <n x="74" s="1"/>
      </t>
    </mdx>
    <mdx n="0" f="v">
      <t c="6" si="69">
        <n x="27"/>
        <n x="46"/>
        <n x="55"/>
        <n x="73" s="1"/>
        <n x="57" s="1"/>
        <n x="74" s="1"/>
      </t>
    </mdx>
    <mdx n="0" f="v">
      <t c="6" si="69">
        <n x="48"/>
        <n x="42"/>
        <n x="55"/>
        <n x="73" s="1"/>
        <n x="57" s="1"/>
        <n x="74" s="1"/>
      </t>
    </mdx>
    <mdx n="0" f="v">
      <t c="6" si="69">
        <n x="2"/>
        <n x="11"/>
        <n x="55"/>
        <n x="73" s="1"/>
        <n x="57" s="1"/>
        <n x="74" s="1"/>
      </t>
    </mdx>
    <mdx n="0" f="v">
      <t c="6" si="69">
        <n x="22"/>
        <n x="28"/>
        <n x="55"/>
        <n x="73" s="1"/>
        <n x="57" s="1"/>
        <n x="74" s="1"/>
      </t>
    </mdx>
    <mdx n="0" f="v">
      <t c="6" si="69">
        <n x="14"/>
        <n x="49"/>
        <n x="55"/>
        <n x="73" s="1"/>
        <n x="57" s="1"/>
        <n x="74" s="1"/>
      </t>
    </mdx>
    <mdx n="0" f="v">
      <t c="6" si="69">
        <n x="22"/>
        <n x="20"/>
        <n x="55"/>
        <n x="73" s="1"/>
        <n x="57" s="1"/>
        <n x="74" s="1"/>
      </t>
    </mdx>
    <mdx n="0" f="v">
      <t c="6" si="69">
        <n x="48"/>
        <n x="34"/>
        <n x="55"/>
        <n x="73" s="1"/>
        <n x="57" s="1"/>
        <n x="74" s="1"/>
      </t>
    </mdx>
    <mdx n="0" f="v">
      <t c="6" si="69">
        <n x="37"/>
        <n x="39"/>
        <n x="55"/>
        <n x="73" s="1"/>
        <n x="57" s="1"/>
        <n x="74" s="1"/>
      </t>
    </mdx>
    <mdx n="0" f="v">
      <t c="6" si="69">
        <n x="33"/>
        <n x="24"/>
        <n x="55"/>
        <n x="73" s="1"/>
        <n x="57" s="1"/>
        <n x="74" s="1"/>
      </t>
    </mdx>
    <mdx n="0" f="v">
      <t c="6" si="69">
        <n x="16"/>
        <n x="47"/>
        <n x="55"/>
        <n x="73" s="1"/>
        <n x="57" s="1"/>
        <n x="74" s="1"/>
      </t>
    </mdx>
    <mdx n="0" f="v">
      <t c="6" si="69">
        <n x="15"/>
        <n x="8"/>
        <n x="55"/>
        <n x="73" s="1"/>
        <n x="57" s="1"/>
        <n x="74" s="1"/>
      </t>
    </mdx>
    <mdx n="0" f="v">
      <t c="6" si="69">
        <n x="30"/>
        <n x="31"/>
        <n x="55"/>
        <n x="73" s="1"/>
        <n x="57" s="1"/>
        <n x="74" s="1"/>
      </t>
    </mdx>
    <mdx n="0" f="v">
      <t c="6" si="69">
        <n x="33"/>
        <n x="34"/>
        <n x="55"/>
        <n x="73" s="1"/>
        <n x="57" s="1"/>
        <n x="74" s="1"/>
      </t>
    </mdx>
    <mdx n="0" f="v">
      <t c="6" si="69">
        <n x="17"/>
        <n x="4"/>
        <n x="55"/>
        <n x="73" s="1"/>
        <n x="57" s="1"/>
        <n x="74" s="1"/>
      </t>
    </mdx>
    <mdx n="0" f="v">
      <t c="6" si="69">
        <n x="17"/>
        <n x="7"/>
        <n x="55"/>
        <n x="73" s="1"/>
        <n x="57" s="1"/>
        <n x="74" s="1"/>
      </t>
    </mdx>
    <mdx n="0" f="v">
      <t c="6" si="69">
        <n x="27"/>
        <n x="47"/>
        <n x="55"/>
        <n x="73" s="1"/>
        <n x="57" s="1"/>
        <n x="74" s="1"/>
      </t>
    </mdx>
    <mdx n="0" f="v">
      <t c="6" si="69">
        <n x="15"/>
        <n x="10"/>
        <n x="55"/>
        <n x="73" s="1"/>
        <n x="57" s="1"/>
        <n x="74" s="1"/>
      </t>
    </mdx>
    <mdx n="0" f="v">
      <t c="6">
        <n x="48"/>
        <n x="18"/>
        <n x="58"/>
        <n x="73" s="1"/>
        <n x="57" s="1"/>
        <n x="74" s="1"/>
      </t>
    </mdx>
    <mdx n="0" f="v">
      <t c="6" si="69">
        <n x="25"/>
        <n x="36"/>
        <n x="55"/>
        <n x="73" s="1"/>
        <n x="57" s="1"/>
        <n x="74" s="1"/>
      </t>
    </mdx>
    <mdx n="0" f="v">
      <t c="6" si="69">
        <n x="33"/>
        <n x="12"/>
        <n x="55"/>
        <n x="73" s="1"/>
        <n x="57" s="1"/>
        <n x="74" s="1"/>
      </t>
    </mdx>
    <mdx n="0" f="v">
      <t c="6" si="69">
        <n x="27"/>
        <n x="10"/>
        <n x="55"/>
        <n x="73" s="1"/>
        <n x="57" s="1"/>
        <n x="74" s="1"/>
      </t>
    </mdx>
    <mdx n="0" f="v">
      <t c="6" si="69">
        <n x="14"/>
        <n x="23"/>
        <n x="55"/>
        <n x="73" s="1"/>
        <n x="57" s="1"/>
        <n x="74" s="1"/>
      </t>
    </mdx>
    <mdx n="0" f="v">
      <t c="6" si="69">
        <n x="21"/>
        <n x="36"/>
        <n x="55"/>
        <n x="73" s="1"/>
        <n x="57" s="1"/>
        <n x="74" s="1"/>
      </t>
    </mdx>
    <mdx n="0" f="v">
      <t c="6">
        <n x="22"/>
        <n x="1"/>
        <n x="58"/>
        <n x="73" s="1"/>
        <n x="57" s="1"/>
        <n x="74" s="1"/>
      </t>
    </mdx>
    <mdx n="0" f="v">
      <t c="6" si="69">
        <n x="17"/>
        <n x="19"/>
        <n x="55"/>
        <n x="73" s="1"/>
        <n x="57" s="1"/>
        <n x="74" s="1"/>
      </t>
    </mdx>
    <mdx n="0" f="v">
      <t c="6" si="69">
        <n x="25"/>
        <n x="10"/>
        <n x="55"/>
        <n x="73" s="1"/>
        <n x="57" s="1"/>
        <n x="74" s="1"/>
      </t>
    </mdx>
    <mdx n="0" f="v">
      <t c="6" si="69">
        <n x="48"/>
        <n x="4"/>
        <n x="55"/>
        <n x="73" s="1"/>
        <n x="57" s="1"/>
        <n x="74" s="1"/>
      </t>
    </mdx>
    <mdx n="0" f="v">
      <t c="6" si="69">
        <n x="15"/>
        <n x="42"/>
        <n x="55"/>
        <n x="73" s="1"/>
        <n x="57" s="1"/>
        <n x="74" s="1"/>
      </t>
    </mdx>
    <mdx n="0" f="v">
      <t c="6" si="69">
        <n x="16"/>
        <n x="20"/>
        <n x="55"/>
        <n x="73" s="1"/>
        <n x="57" s="1"/>
        <n x="74" s="1"/>
      </t>
    </mdx>
    <mdx n="0" f="v">
      <t c="6" si="69">
        <n x="9"/>
        <n x="38"/>
        <n x="55"/>
        <n x="73" s="1"/>
        <n x="57" s="1"/>
        <n x="74" s="1"/>
      </t>
    </mdx>
    <mdx n="0" f="v">
      <t c="6" si="69">
        <n x="33"/>
        <n x="13"/>
        <n x="55"/>
        <n x="73" s="1"/>
        <n x="57" s="1"/>
        <n x="74" s="1"/>
      </t>
    </mdx>
    <mdx n="0" f="v">
      <t c="6" si="69">
        <n x="30"/>
        <n x="13"/>
        <n x="55"/>
        <n x="73" s="1"/>
        <n x="57" s="1"/>
        <n x="74" s="1"/>
      </t>
    </mdx>
    <mdx n="0" f="v">
      <t c="6" si="69">
        <n x="21"/>
        <n x="35"/>
        <n x="55"/>
        <n x="73" s="1"/>
        <n x="57" s="1"/>
        <n x="74" s="1"/>
      </t>
    </mdx>
    <mdx n="0" f="v">
      <t c="6" si="69">
        <n x="27"/>
        <n x="45"/>
        <n x="55"/>
        <n x="73" s="1"/>
        <n x="57" s="1"/>
        <n x="74" s="1"/>
      </t>
    </mdx>
    <mdx n="0" f="v">
      <t c="6" si="69">
        <n x="21"/>
        <n x="40"/>
        <n x="55"/>
        <n x="73" s="1"/>
        <n x="57" s="1"/>
        <n x="74" s="1"/>
      </t>
    </mdx>
    <mdx n="0" f="v">
      <t c="6" si="69">
        <n x="21"/>
        <n x="46"/>
        <n x="55"/>
        <n x="73" s="1"/>
        <n x="57" s="1"/>
        <n x="74" s="1"/>
      </t>
    </mdx>
    <mdx n="0" f="v">
      <t c="6" si="69">
        <n x="21"/>
        <n x="38"/>
        <n x="55"/>
        <n x="73" s="1"/>
        <n x="57" s="1"/>
        <n x="74" s="1"/>
      </t>
    </mdx>
    <mdx n="0" f="v">
      <t c="6" si="69">
        <n x="21"/>
        <n x="47"/>
        <n x="55"/>
        <n x="73" s="1"/>
        <n x="57" s="1"/>
        <n x="74" s="1"/>
      </t>
    </mdx>
    <mdx n="0" f="v">
      <t c="6" si="69">
        <n x="9"/>
        <n x="45"/>
        <n x="55"/>
        <n x="73" s="1"/>
        <n x="57" s="1"/>
        <n x="74" s="1"/>
      </t>
    </mdx>
    <mdx n="0" f="v">
      <t c="6" si="69">
        <n x="37"/>
        <n x="26"/>
        <n x="55"/>
        <n x="73" s="1"/>
        <n x="57" s="1"/>
        <n x="74" s="1"/>
      </t>
    </mdx>
    <mdx n="0" f="v">
      <t c="6" si="69">
        <n x="14"/>
        <n x="20"/>
        <n x="55"/>
        <n x="73" s="1"/>
        <n x="57" s="1"/>
        <n x="74" s="1"/>
      </t>
    </mdx>
    <mdx n="0" f="v">
      <t c="6">
        <n x="37"/>
        <n x="10"/>
        <n x="58"/>
        <n x="73" s="1"/>
        <n x="57" s="1"/>
        <n x="74" s="1"/>
      </t>
    </mdx>
    <mdx n="0" f="v">
      <t c="6" si="69">
        <n x="17"/>
        <n x="38"/>
        <n x="55"/>
        <n x="73" s="1"/>
        <n x="57" s="1"/>
        <n x="74" s="1"/>
      </t>
    </mdx>
    <mdx n="0" f="v">
      <t c="6" si="69">
        <n x="44"/>
        <n x="4"/>
        <n x="55"/>
        <n x="73" s="1"/>
        <n x="57" s="1"/>
        <n x="74" s="1"/>
      </t>
    </mdx>
    <mdx n="0" f="v">
      <t c="6" si="69">
        <n x="48"/>
        <n x="10"/>
        <n x="55"/>
        <n x="73" s="1"/>
        <n x="57" s="1"/>
        <n x="74" s="1"/>
      </t>
    </mdx>
    <mdx n="0" f="v">
      <t c="6" si="69">
        <n x="2"/>
        <n x="32"/>
        <n x="55"/>
        <n x="73" s="1"/>
        <n x="57" s="1"/>
        <n x="74" s="1"/>
      </t>
    </mdx>
    <mdx n="0" f="v">
      <t c="6" si="69">
        <n x="22"/>
        <n x="35"/>
        <n x="55"/>
        <n x="73" s="1"/>
        <n x="57" s="1"/>
        <n x="74" s="1"/>
      </t>
    </mdx>
    <mdx n="0" f="v">
      <t c="6" si="69">
        <n x="16"/>
        <n x="24"/>
        <n x="55"/>
        <n x="73" s="1"/>
        <n x="57" s="1"/>
        <n x="74" s="1"/>
      </t>
    </mdx>
    <mdx n="0" f="v">
      <t c="6">
        <n x="9"/>
        <n x="1"/>
        <n x="58"/>
        <n x="73" s="1"/>
        <n x="57" s="1"/>
        <n x="74" s="1"/>
      </t>
    </mdx>
    <mdx n="0" f="v">
      <t c="6" si="69">
        <n x="14"/>
        <n x="31"/>
        <n x="55"/>
        <n x="73" s="1"/>
        <n x="57" s="1"/>
        <n x="74" s="1"/>
      </t>
    </mdx>
    <mdx n="0" f="v">
      <t c="6" si="69">
        <n x="21"/>
        <n x="10"/>
        <n x="55"/>
        <n x="73" s="1"/>
        <n x="57" s="1"/>
        <n x="74" s="1"/>
      </t>
    </mdx>
    <mdx n="0" f="v">
      <t c="6" si="69">
        <n x="16"/>
        <n x="34"/>
        <n x="55"/>
        <n x="73" s="1"/>
        <n x="57" s="1"/>
        <n x="74" s="1"/>
      </t>
    </mdx>
    <mdx n="0" f="v">
      <t c="6" si="69">
        <n x="33"/>
        <n x="39"/>
        <n x="55"/>
        <n x="73" s="1"/>
        <n x="57" s="1"/>
        <n x="74" s="1"/>
      </t>
    </mdx>
    <mdx n="0" f="v">
      <t c="6" si="69">
        <n x="5"/>
        <n x="40"/>
        <n x="55"/>
        <n x="73" s="1"/>
        <n x="57" s="1"/>
        <n x="74" s="1"/>
      </t>
    </mdx>
    <mdx n="0" f="v">
      <t c="6">
        <n x="30"/>
        <n x="10"/>
        <n x="58"/>
        <n x="73" s="1"/>
        <n x="57" s="1"/>
        <n x="74" s="1"/>
      </t>
    </mdx>
    <mdx n="0" f="v">
      <t c="6" si="69">
        <n x="9"/>
        <n x="7"/>
        <n x="55"/>
        <n x="73" s="1"/>
        <n x="57" s="1"/>
        <n x="74" s="1"/>
      </t>
    </mdx>
    <mdx n="0" f="v">
      <t c="6" si="69">
        <n x="14"/>
        <n x="3"/>
        <n x="55"/>
        <n x="73" s="1"/>
        <n x="57" s="1"/>
        <n x="74" s="1"/>
      </t>
    </mdx>
    <mdx n="0" f="v">
      <t c="6" si="69">
        <n x="5"/>
        <n x="13"/>
        <n x="55"/>
        <n x="73" s="1"/>
        <n x="57" s="1"/>
        <n x="74" s="1"/>
      </t>
    </mdx>
    <mdx n="0" f="v">
      <t c="6" si="69">
        <n x="33"/>
        <n x="43"/>
        <n x="55"/>
        <n x="73" s="1"/>
        <n x="57" s="1"/>
        <n x="74" s="1"/>
      </t>
    </mdx>
    <mdx n="0" f="v">
      <t c="6" si="69">
        <n x="30"/>
        <n x="24"/>
        <n x="55"/>
        <n x="73" s="1"/>
        <n x="57" s="1"/>
        <n x="74" s="1"/>
      </t>
    </mdx>
    <mdx n="0" f="v">
      <t c="6" si="69">
        <n x="5"/>
        <n x="45"/>
        <n x="55"/>
        <n x="73" s="1"/>
        <n x="57" s="1"/>
        <n x="74" s="1"/>
      </t>
    </mdx>
    <mdx n="0" f="v">
      <t c="6" si="69">
        <n x="14"/>
        <n x="32"/>
        <n x="55"/>
        <n x="73" s="1"/>
        <n x="57" s="1"/>
        <n x="74" s="1"/>
      </t>
    </mdx>
    <mdx n="0" f="v">
      <t c="6" si="69">
        <n x="5"/>
        <n x="34"/>
        <n x="55"/>
        <n x="73" s="1"/>
        <n x="57" s="1"/>
        <n x="74" s="1"/>
      </t>
    </mdx>
    <mdx n="0" f="v">
      <t c="6" si="69">
        <n x="27"/>
        <n x="42"/>
        <n x="55"/>
        <n x="73" s="1"/>
        <n x="57" s="1"/>
        <n x="74" s="1"/>
      </t>
    </mdx>
    <mdx n="0" f="v">
      <t c="6" si="69">
        <n x="21"/>
        <n x="32"/>
        <n x="55"/>
        <n x="73" s="1"/>
        <n x="57" s="1"/>
        <n x="74" s="1"/>
      </t>
    </mdx>
    <mdx n="0" f="v">
      <t c="6" si="69">
        <n x="44"/>
        <n x="38"/>
        <n x="55"/>
        <n x="73" s="1"/>
        <n x="57" s="1"/>
        <n x="74" s="1"/>
      </t>
    </mdx>
    <mdx n="0" f="v">
      <t c="6" si="69">
        <n x="14"/>
        <n x="41"/>
        <n x="55"/>
        <n x="73" s="1"/>
        <n x="57" s="1"/>
        <n x="74" s="1"/>
      </t>
    </mdx>
    <mdx n="0" f="v">
      <t c="6" si="69">
        <n x="37"/>
        <n x="3"/>
        <n x="55"/>
        <n x="73" s="1"/>
        <n x="57" s="1"/>
        <n x="74" s="1"/>
      </t>
    </mdx>
    <mdx n="0" f="v">
      <t c="6" si="69">
        <n x="33"/>
        <n x="10"/>
        <n x="55"/>
        <n x="73" s="1"/>
        <n x="57" s="1"/>
        <n x="74" s="1"/>
      </t>
    </mdx>
    <mdx n="0" f="v">
      <t c="6" si="69">
        <n x="9"/>
        <n x="6"/>
        <n x="55"/>
        <n x="73" s="1"/>
        <n x="57" s="1"/>
        <n x="74" s="1"/>
      </t>
    </mdx>
    <mdx n="0" f="v">
      <t c="6" si="69">
        <n x="5"/>
        <n x="47"/>
        <n x="55"/>
        <n x="73" s="1"/>
        <n x="57" s="1"/>
        <n x="74" s="1"/>
      </t>
    </mdx>
    <mdx n="0" f="v">
      <t c="6" si="69">
        <n x="2"/>
        <n x="1"/>
        <n x="55"/>
        <n x="73" s="1"/>
        <n x="57" s="1"/>
        <n x="74" s="1"/>
      </t>
    </mdx>
    <mdx n="0" f="v">
      <t c="6" si="69">
        <n x="5"/>
        <n x="39"/>
        <n x="55"/>
        <n x="73" s="1"/>
        <n x="57" s="1"/>
        <n x="74" s="1"/>
      </t>
    </mdx>
    <mdx n="0" f="v">
      <t c="6" si="69">
        <n x="30"/>
        <n x="29"/>
        <n x="55"/>
        <n x="73" s="1"/>
        <n x="57" s="1"/>
        <n x="74" s="1"/>
      </t>
    </mdx>
    <mdx n="0" f="v">
      <t c="6" si="69">
        <n x="2"/>
        <n x="47"/>
        <n x="55"/>
        <n x="73" s="1"/>
        <n x="57" s="1"/>
        <n x="74" s="1"/>
      </t>
    </mdx>
    <mdx n="0" f="v">
      <t c="6" si="69">
        <n x="21"/>
        <n x="12"/>
        <n x="55"/>
        <n x="73" s="1"/>
        <n x="57" s="1"/>
        <n x="74" s="1"/>
      </t>
    </mdx>
    <mdx n="0" f="v">
      <t c="6">
        <n x="2"/>
        <n x="10"/>
        <n x="58"/>
        <n x="73" s="1"/>
        <n x="57" s="1"/>
        <n x="74" s="1"/>
      </t>
    </mdx>
    <mdx n="0" f="v">
      <t c="6" si="69">
        <n x="30"/>
        <n x="38"/>
        <n x="55"/>
        <n x="73" s="1"/>
        <n x="57" s="1"/>
        <n x="74" s="1"/>
      </t>
    </mdx>
    <mdx n="0" f="v">
      <t c="6" si="69">
        <n x="14"/>
        <n x="36"/>
        <n x="55"/>
        <n x="73" s="1"/>
        <n x="57" s="1"/>
        <n x="74" s="1"/>
      </t>
    </mdx>
    <mdx n="0" f="v">
      <t c="6" si="69">
        <n x="25"/>
        <n x="39"/>
        <n x="55"/>
        <n x="73" s="1"/>
        <n x="57" s="1"/>
        <n x="74" s="1"/>
      </t>
    </mdx>
    <mdx n="0" f="v">
      <t c="6" si="69">
        <n x="37"/>
        <n x="45"/>
        <n x="55"/>
        <n x="73" s="1"/>
        <n x="57" s="1"/>
        <n x="74" s="1"/>
      </t>
    </mdx>
    <mdx n="0" f="v">
      <t c="6" si="69">
        <n x="33"/>
        <n x="46"/>
        <n x="55"/>
        <n x="73" s="1"/>
        <n x="57" s="1"/>
        <n x="74" s="1"/>
      </t>
    </mdx>
    <mdx n="0" f="v">
      <t c="6" si="69">
        <n x="48"/>
        <n x="40"/>
        <n x="55"/>
        <n x="73" s="1"/>
        <n x="57" s="1"/>
        <n x="74" s="1"/>
      </t>
    </mdx>
    <mdx n="0" f="v">
      <t c="6" si="69">
        <n x="21"/>
        <n x="31"/>
        <n x="55"/>
        <n x="73" s="1"/>
        <n x="57" s="1"/>
        <n x="74" s="1"/>
      </t>
    </mdx>
    <mdx n="0" f="v">
      <t c="6" si="69">
        <n x="30"/>
        <n x="18"/>
        <n x="55"/>
        <n x="73" s="1"/>
        <n x="57" s="1"/>
        <n x="74" s="1"/>
      </t>
    </mdx>
    <mdx n="0" f="v">
      <t c="6">
        <n x="16"/>
        <n x="10"/>
        <n x="58"/>
        <n x="73" s="1"/>
        <n x="57" s="1"/>
        <n x="74" s="1"/>
      </t>
    </mdx>
    <mdx n="0" f="v">
      <t c="6" si="69">
        <n x="14"/>
        <n x="8"/>
        <n x="55"/>
        <n x="73" s="1"/>
        <n x="57" s="1"/>
        <n x="74" s="1"/>
      </t>
    </mdx>
    <mdx n="0" f="v">
      <t c="6" si="69">
        <n x="48"/>
        <n x="29"/>
        <n x="55"/>
        <n x="73" s="1"/>
        <n x="57" s="1"/>
        <n x="74" s="1"/>
      </t>
    </mdx>
    <mdx n="0" f="v">
      <t c="6" si="69">
        <n x="27"/>
        <n x="4"/>
        <n x="55"/>
        <n x="73" s="1"/>
        <n x="57" s="1"/>
        <n x="74" s="1"/>
      </t>
    </mdx>
    <mdx n="0" f="v">
      <t c="6" si="69">
        <n x="9"/>
        <n x="43"/>
        <n x="55"/>
        <n x="73" s="1"/>
        <n x="57" s="1"/>
        <n x="74" s="1"/>
      </t>
    </mdx>
    <mdx n="0" f="v">
      <t c="6" si="69">
        <n x="14"/>
        <n x="42"/>
        <n x="55"/>
        <n x="73" s="1"/>
        <n x="57" s="1"/>
        <n x="74" s="1"/>
      </t>
    </mdx>
    <mdx n="0" f="v">
      <t c="6" si="69">
        <n x="5"/>
        <n x="6"/>
        <n x="55"/>
        <n x="73" s="1"/>
        <n x="57" s="1"/>
        <n x="74" s="1"/>
      </t>
    </mdx>
    <mdx n="0" f="v">
      <t c="6" si="69">
        <n x="17"/>
        <n x="26"/>
        <n x="55"/>
        <n x="73" s="1"/>
        <n x="57" s="1"/>
        <n x="74" s="1"/>
      </t>
    </mdx>
    <mdx n="0" f="v">
      <t c="6" si="69">
        <n x="9"/>
        <n x="28"/>
        <n x="55"/>
        <n x="73" s="1"/>
        <n x="57" s="1"/>
        <n x="74" s="1"/>
      </t>
    </mdx>
    <mdx n="0" f="v">
      <t c="6" si="69">
        <n x="16"/>
        <n x="39"/>
        <n x="55"/>
        <n x="73" s="1"/>
        <n x="57" s="1"/>
        <n x="74" s="1"/>
      </t>
    </mdx>
    <mdx n="0" f="v">
      <t c="6" si="69">
        <n x="48"/>
        <n x="45"/>
        <n x="55"/>
        <n x="73" s="1"/>
        <n x="57" s="1"/>
        <n x="74" s="1"/>
      </t>
    </mdx>
    <mdx n="0" f="v">
      <t c="6" si="69">
        <n x="33"/>
        <n x="45"/>
        <n x="55"/>
        <n x="73" s="1"/>
        <n x="57" s="1"/>
        <n x="74" s="1"/>
      </t>
    </mdx>
    <mdx n="0" f="v">
      <t c="6" si="69">
        <n x="17"/>
        <n x="46"/>
        <n x="55"/>
        <n x="73" s="1"/>
        <n x="57" s="1"/>
        <n x="74" s="1"/>
      </t>
    </mdx>
    <mdx n="0" f="v">
      <t c="6" si="69">
        <n x="21"/>
        <n x="45"/>
        <n x="55"/>
        <n x="73" s="1"/>
        <n x="57" s="1"/>
        <n x="74" s="1"/>
      </t>
    </mdx>
    <mdx n="0" f="v">
      <t c="6" si="69">
        <n x="22"/>
        <n x="42"/>
        <n x="55"/>
        <n x="73" s="1"/>
        <n x="57" s="1"/>
        <n x="74" s="1"/>
      </t>
    </mdx>
    <mdx n="0" f="v">
      <t c="6" si="69">
        <n x="17"/>
        <n x="20"/>
        <n x="55"/>
        <n x="73" s="1"/>
        <n x="57" s="1"/>
        <n x="74" s="1"/>
      </t>
    </mdx>
    <mdx n="0" f="v">
      <t c="6" si="69">
        <n x="21"/>
        <n x="28"/>
        <n x="55"/>
        <n x="73" s="1"/>
        <n x="57" s="1"/>
        <n x="74" s="1"/>
      </t>
    </mdx>
    <mdx n="0" f="v">
      <t c="6" si="69">
        <n x="22"/>
        <n x="6"/>
        <n x="55"/>
        <n x="73" s="1"/>
        <n x="57" s="1"/>
        <n x="74" s="1"/>
      </t>
    </mdx>
    <mdx n="0" f="v">
      <t c="6" si="69">
        <n x="17"/>
        <n x="50"/>
        <n x="55"/>
        <n x="73" s="1"/>
        <n x="57" s="1"/>
        <n x="74" s="1"/>
      </t>
    </mdx>
    <mdx n="0" f="v">
      <t c="6" si="69">
        <n x="25"/>
        <n x="8"/>
        <n x="55"/>
        <n x="73" s="1"/>
        <n x="57" s="1"/>
        <n x="74" s="1"/>
      </t>
    </mdx>
    <mdx n="0" f="v">
      <t c="6" si="69">
        <n x="44"/>
        <n x="34"/>
        <n x="55"/>
        <n x="73" s="1"/>
        <n x="57" s="1"/>
        <n x="74" s="1"/>
      </t>
    </mdx>
    <mdx n="0" f="v">
      <t c="6" si="69">
        <n x="21"/>
        <n x="39"/>
        <n x="55"/>
        <n x="73" s="1"/>
        <n x="57" s="1"/>
        <n x="74" s="1"/>
      </t>
    </mdx>
    <mdx n="0" f="v">
      <t c="6" si="69">
        <n x="44"/>
        <n x="35"/>
        <n x="55"/>
        <n x="73" s="1"/>
        <n x="57" s="1"/>
        <n x="74" s="1"/>
      </t>
    </mdx>
    <mdx n="0" f="v">
      <t c="6" si="69">
        <n x="17"/>
        <n x="10"/>
        <n x="55"/>
        <n x="73" s="1"/>
        <n x="57" s="1"/>
        <n x="74" s="1"/>
      </t>
    </mdx>
    <mdx n="0" f="v">
      <t c="6" si="69">
        <n x="27"/>
        <n x="28"/>
        <n x="55"/>
        <n x="73" s="1"/>
        <n x="57" s="1"/>
        <n x="74" s="1"/>
      </t>
    </mdx>
    <mdx n="0" f="v">
      <t c="6" si="69">
        <n x="21"/>
        <n x="41"/>
        <n x="55"/>
        <n x="73" s="1"/>
        <n x="57" s="1"/>
        <n x="74" s="1"/>
      </t>
    </mdx>
    <mdx n="0" f="v">
      <t c="6" si="69">
        <n x="27"/>
        <n x="18"/>
        <n x="55"/>
        <n x="73" s="1"/>
        <n x="57" s="1"/>
        <n x="74" s="1"/>
      </t>
    </mdx>
    <mdx n="0" f="v">
      <t c="6" si="69">
        <n x="17"/>
        <n x="31"/>
        <n x="55"/>
        <n x="73" s="1"/>
        <n x="57" s="1"/>
        <n x="74" s="1"/>
      </t>
    </mdx>
    <mdx n="0" f="v">
      <t c="6" si="69">
        <n x="16"/>
        <n x="11"/>
        <n x="55"/>
        <n x="73" s="1"/>
        <n x="57" s="1"/>
        <n x="74" s="1"/>
      </t>
    </mdx>
    <mdx n="0" f="v">
      <t c="6" si="69">
        <n x="27"/>
        <n x="12"/>
        <n x="55"/>
        <n x="73" s="1"/>
        <n x="57" s="1"/>
        <n x="74" s="1"/>
      </t>
    </mdx>
    <mdx n="0" f="v">
      <t c="6">
        <n x="15"/>
        <n x="1"/>
        <n x="58"/>
        <n x="73" s="1"/>
        <n x="57" s="1"/>
        <n x="74" s="1"/>
      </t>
    </mdx>
    <mdx n="0" f="v">
      <t c="6" si="69">
        <n x="37"/>
        <n x="50"/>
        <n x="55"/>
        <n x="73" s="1"/>
        <n x="57" s="1"/>
        <n x="74" s="1"/>
      </t>
    </mdx>
    <mdx n="0" f="v">
      <t c="6" si="69">
        <n x="14"/>
        <n x="1"/>
        <n x="55"/>
        <n x="73" s="1"/>
        <n x="57" s="1"/>
        <n x="74" s="1"/>
      </t>
    </mdx>
    <mdx n="0" f="v">
      <t c="6">
        <n x="17"/>
        <n x="1"/>
        <n x="58"/>
        <n x="73" s="1"/>
        <n x="57" s="1"/>
        <n x="74" s="1"/>
      </t>
    </mdx>
    <mdx n="0" f="v">
      <t c="6" si="69">
        <n x="37"/>
        <n x="38"/>
        <n x="55"/>
        <n x="73" s="1"/>
        <n x="57" s="1"/>
        <n x="74" s="1"/>
      </t>
    </mdx>
    <mdx n="0" f="v">
      <t c="6" si="69">
        <n x="21"/>
        <n x="8"/>
        <n x="55"/>
        <n x="73" s="1"/>
        <n x="57" s="1"/>
        <n x="74" s="1"/>
      </t>
    </mdx>
    <mdx n="0" f="v">
      <t c="6" si="69">
        <n x="15"/>
        <n x="49"/>
        <n x="55"/>
        <n x="73" s="1"/>
        <n x="57" s="1"/>
        <n x="74" s="1"/>
      </t>
    </mdx>
    <mdx n="0" f="v">
      <t c="6" si="69">
        <n x="30"/>
        <n x="49"/>
        <n x="55"/>
        <n x="73" s="1"/>
        <n x="57" s="1"/>
        <n x="74" s="1"/>
      </t>
    </mdx>
    <mdx n="0" f="v">
      <t c="6" si="69">
        <n x="27"/>
        <n x="23"/>
        <n x="55"/>
        <n x="73" s="1"/>
        <n x="57" s="1"/>
        <n x="74" s="1"/>
      </t>
    </mdx>
    <mdx n="0" f="v">
      <t c="6" si="69">
        <n x="16"/>
        <n x="46"/>
        <n x="55"/>
        <n x="73" s="1"/>
        <n x="57" s="1"/>
        <n x="74" s="1"/>
      </t>
    </mdx>
    <mdx n="0" f="v">
      <t c="6" si="69">
        <n x="33"/>
        <n x="40"/>
        <n x="55"/>
        <n x="73" s="1"/>
        <n x="57" s="1"/>
        <n x="74" s="1"/>
      </t>
    </mdx>
    <mdx n="0" f="v">
      <t c="6" si="69">
        <n x="15"/>
        <n x="43"/>
        <n x="55"/>
        <n x="73" s="1"/>
        <n x="57" s="1"/>
        <n x="74" s="1"/>
      </t>
    </mdx>
    <mdx n="0" f="v">
      <t c="6">
        <n x="44"/>
        <n x="1"/>
        <n x="58"/>
        <n x="73" s="1"/>
        <n x="57" s="1"/>
        <n x="74" s="1"/>
      </t>
    </mdx>
    <mdx n="0" f="v">
      <t c="6" si="69">
        <n x="33"/>
        <n x="31"/>
        <n x="55"/>
        <n x="73" s="1"/>
        <n x="57" s="1"/>
        <n x="74" s="1"/>
      </t>
    </mdx>
    <mdx n="0" f="v">
      <t c="6" si="69">
        <n x="5"/>
        <n x="28"/>
        <n x="55"/>
        <n x="73" s="1"/>
        <n x="57" s="1"/>
        <n x="74" s="1"/>
      </t>
    </mdx>
    <mdx n="0" f="v">
      <t c="6" si="69">
        <n x="30"/>
        <n x="34"/>
        <n x="55"/>
        <n x="73" s="1"/>
        <n x="57" s="1"/>
        <n x="74" s="1"/>
      </t>
    </mdx>
    <mdx n="0" f="v">
      <t c="6" si="69">
        <n x="2"/>
        <n x="6"/>
        <n x="55"/>
        <n x="73" s="1"/>
        <n x="57" s="1"/>
        <n x="74" s="1"/>
      </t>
    </mdx>
    <mdx n="0" f="v">
      <t c="6" si="69">
        <n x="27"/>
        <n x="50"/>
        <n x="55"/>
        <n x="73" s="1"/>
        <n x="57" s="1"/>
        <n x="74" s="1"/>
      </t>
    </mdx>
    <mdx n="0" f="v">
      <t c="6" si="69">
        <n x="22"/>
        <n x="46"/>
        <n x="55"/>
        <n x="73" s="1"/>
        <n x="57" s="1"/>
        <n x="74" s="1"/>
      </t>
    </mdx>
    <mdx n="0" f="v">
      <t c="6" si="69">
        <n x="16"/>
        <n x="40"/>
        <n x="55"/>
        <n x="73" s="1"/>
        <n x="57" s="1"/>
        <n x="74" s="1"/>
      </t>
    </mdx>
    <mdx n="0" f="v">
      <t c="6" si="69">
        <n x="25"/>
        <n x="19"/>
        <n x="55"/>
        <n x="73" s="1"/>
        <n x="57" s="1"/>
        <n x="74" s="1"/>
      </t>
    </mdx>
    <mdx n="0" f="v">
      <t c="6" si="69">
        <n x="48"/>
        <n x="18"/>
        <n x="55"/>
        <n x="73" s="1"/>
        <n x="57" s="1"/>
        <n x="74" s="1"/>
      </t>
    </mdx>
    <mdx n="0" f="v">
      <t c="6" si="69">
        <n x="22"/>
        <n x="41"/>
        <n x="55"/>
        <n x="73" s="1"/>
        <n x="57" s="1"/>
        <n x="74" s="1"/>
      </t>
    </mdx>
    <mdx n="0" f="v">
      <t c="6" si="69">
        <n x="5"/>
        <n x="46"/>
        <n x="55"/>
        <n x="73" s="1"/>
        <n x="57" s="1"/>
        <n x="74" s="1"/>
      </t>
    </mdx>
    <mdx n="0" f="v">
      <t c="6" si="69">
        <n x="37"/>
        <n x="12"/>
        <n x="55"/>
        <n x="73" s="1"/>
        <n x="57" s="1"/>
        <n x="74" s="1"/>
      </t>
    </mdx>
    <mdx n="0" f="v">
      <t c="6" si="69">
        <n x="15"/>
        <n x="38"/>
        <n x="55"/>
        <n x="73" s="1"/>
        <n x="57" s="1"/>
        <n x="74" s="1"/>
      </t>
    </mdx>
    <mdx n="0" f="v">
      <t c="6" si="69">
        <n x="37"/>
        <n x="19"/>
        <n x="55"/>
        <n x="73" s="1"/>
        <n x="57" s="1"/>
        <n x="74" s="1"/>
      </t>
    </mdx>
    <mdx n="0" f="v">
      <t c="6" si="69">
        <n x="25"/>
        <n x="38"/>
        <n x="55"/>
        <n x="73" s="1"/>
        <n x="57" s="1"/>
        <n x="74" s="1"/>
      </t>
    </mdx>
    <mdx n="0" f="v">
      <t c="6" si="69">
        <n x="15"/>
        <n x="29"/>
        <n x="55"/>
        <n x="73" s="1"/>
        <n x="57" s="1"/>
        <n x="74" s="1"/>
      </t>
    </mdx>
    <mdx n="0" f="v">
      <t c="6" si="69">
        <n x="2"/>
        <n x="4"/>
        <n x="55"/>
        <n x="73" s="1"/>
        <n x="57" s="1"/>
        <n x="74" s="1"/>
      </t>
    </mdx>
    <mdx n="0" f="v">
      <t c="6" si="69">
        <n x="33"/>
        <n x="50"/>
        <n x="55"/>
        <n x="73" s="1"/>
        <n x="57" s="1"/>
        <n x="74" s="1"/>
      </t>
    </mdx>
    <mdx n="0" f="v">
      <t c="6" si="69">
        <n x="44"/>
        <n x="23"/>
        <n x="55"/>
        <n x="73" s="1"/>
        <n x="57" s="1"/>
        <n x="74" s="1"/>
      </t>
    </mdx>
    <mdx n="0" f="v">
      <t c="6" si="69">
        <n x="15"/>
        <n x="32"/>
        <n x="55"/>
        <n x="73" s="1"/>
        <n x="57" s="1"/>
        <n x="74" s="1"/>
      </t>
    </mdx>
    <mdx n="0" f="v">
      <t c="6" si="69">
        <n x="44"/>
        <n x="29"/>
        <n x="55"/>
        <n x="73" s="1"/>
        <n x="57" s="1"/>
        <n x="74" s="1"/>
      </t>
    </mdx>
    <mdx n="0" f="v">
      <t c="6" si="69">
        <n x="17"/>
        <n x="18"/>
        <n x="55"/>
        <n x="73" s="1"/>
        <n x="57" s="1"/>
        <n x="74" s="1"/>
      </t>
    </mdx>
    <mdx n="0" f="v">
      <t c="6" si="69">
        <n x="48"/>
        <n x="11"/>
        <n x="55"/>
        <n x="73" s="1"/>
        <n x="57" s="1"/>
        <n x="74" s="1"/>
      </t>
    </mdx>
    <mdx n="0" f="v">
      <t c="6" si="69">
        <n x="15"/>
        <n x="11"/>
        <n x="55"/>
        <n x="73" s="1"/>
        <n x="57" s="1"/>
        <n x="74" s="1"/>
      </t>
    </mdx>
    <mdx n="0" f="v">
      <t c="6" si="69">
        <n x="48"/>
        <n x="38"/>
        <n x="55"/>
        <n x="73" s="1"/>
        <n x="57" s="1"/>
        <n x="74" s="1"/>
      </t>
    </mdx>
    <mdx n="0" f="v">
      <t c="6" si="69">
        <n x="37"/>
        <n x="46"/>
        <n x="55"/>
        <n x="73" s="1"/>
        <n x="57" s="1"/>
        <n x="74" s="1"/>
      </t>
    </mdx>
    <mdx n="0" f="v">
      <t c="6" si="69">
        <n x="2"/>
        <n x="13"/>
        <n x="55"/>
        <n x="73" s="1"/>
        <n x="57" s="1"/>
        <n x="74" s="1"/>
      </t>
    </mdx>
    <mdx n="0" f="v">
      <t c="6" si="69">
        <n x="5"/>
        <n x="24"/>
        <n x="55"/>
        <n x="73" s="1"/>
        <n x="57" s="1"/>
        <n x="74" s="1"/>
      </t>
    </mdx>
    <mdx n="0" f="v">
      <t c="6" si="69">
        <n x="25"/>
        <n x="28"/>
        <n x="55"/>
        <n x="73" s="1"/>
        <n x="57" s="1"/>
        <n x="74" s="1"/>
      </t>
    </mdx>
    <mdx n="0" f="v">
      <t c="6" si="69">
        <n x="37"/>
        <n x="28"/>
        <n x="55"/>
        <n x="73" s="1"/>
        <n x="57" s="1"/>
        <n x="74" s="1"/>
      </t>
    </mdx>
    <mdx n="0" f="v">
      <t c="6" si="69">
        <n x="2"/>
        <n x="24"/>
        <n x="55"/>
        <n x="73" s="1"/>
        <n x="57" s="1"/>
        <n x="74" s="1"/>
      </t>
    </mdx>
    <mdx n="0" f="v">
      <t c="6" si="69">
        <n x="16"/>
        <n x="41"/>
        <n x="55"/>
        <n x="73" s="1"/>
        <n x="57" s="1"/>
        <n x="74" s="1"/>
      </t>
    </mdx>
    <mdx n="0" f="v">
      <t c="6">
        <n x="9"/>
        <n x="10"/>
        <n x="58"/>
        <n x="73" s="1"/>
        <n x="57" s="1"/>
        <n x="74" s="1"/>
      </t>
    </mdx>
    <mdx n="0" f="v">
      <t c="6" si="69">
        <n x="9"/>
        <n x="8"/>
        <n x="55"/>
        <n x="73" s="1"/>
        <n x="57" s="1"/>
        <n x="74" s="1"/>
      </t>
    </mdx>
    <mdx n="0" f="v">
      <t c="6" si="69">
        <n x="44"/>
        <n x="8"/>
        <n x="55"/>
        <n x="73" s="1"/>
        <n x="57" s="1"/>
        <n x="74" s="1"/>
      </t>
    </mdx>
    <mdx n="0" f="v">
      <t c="6" si="69">
        <n x="22"/>
        <n x="43"/>
        <n x="55"/>
        <n x="73" s="1"/>
        <n x="57" s="1"/>
        <n x="74" s="1"/>
      </t>
    </mdx>
    <mdx n="0" f="v">
      <t c="6" si="69">
        <n x="9"/>
        <n x="39"/>
        <n x="55"/>
        <n x="73" s="1"/>
        <n x="57" s="1"/>
        <n x="74" s="1"/>
      </t>
    </mdx>
    <mdx n="0" f="v">
      <t c="6" si="69">
        <n x="25"/>
        <n x="29"/>
        <n x="55"/>
        <n x="73" s="1"/>
        <n x="57" s="1"/>
        <n x="74" s="1"/>
      </t>
    </mdx>
    <mdx n="0" f="v">
      <t c="6" si="69">
        <n x="21"/>
        <n x="34"/>
        <n x="55"/>
        <n x="73" s="1"/>
        <n x="57" s="1"/>
        <n x="74" s="1"/>
      </t>
    </mdx>
    <mdx n="0" f="v">
      <t c="6" si="69">
        <n x="2"/>
        <n x="43"/>
        <n x="55"/>
        <n x="73" s="1"/>
        <n x="57" s="1"/>
        <n x="74" s="1"/>
      </t>
    </mdx>
    <mdx n="0" f="v">
      <t c="6" si="69">
        <n x="37"/>
        <n x="31"/>
        <n x="55"/>
        <n x="73" s="1"/>
        <n x="57" s="1"/>
        <n x="74" s="1"/>
      </t>
    </mdx>
    <mdx n="0" f="v">
      <t c="6" si="69">
        <n x="16"/>
        <n x="43"/>
        <n x="55"/>
        <n x="73" s="1"/>
        <n x="57" s="1"/>
        <n x="74" s="1"/>
      </t>
    </mdx>
    <mdx n="0" f="v">
      <t c="6" si="69">
        <n x="25"/>
        <n x="46"/>
        <n x="55"/>
        <n x="73" s="1"/>
        <n x="57" s="1"/>
        <n x="74" s="1"/>
      </t>
    </mdx>
    <mdx n="0" f="v">
      <t c="6" si="69">
        <n x="48"/>
        <n x="39"/>
        <n x="55"/>
        <n x="73" s="1"/>
        <n x="57" s="1"/>
        <n x="74" s="1"/>
      </t>
    </mdx>
    <mdx n="0" f="v">
      <t c="6" si="69">
        <n x="14"/>
        <n x="7"/>
        <n x="55"/>
        <n x="73" s="1"/>
        <n x="57" s="1"/>
        <n x="74" s="1"/>
      </t>
    </mdx>
    <mdx n="0" f="v">
      <t c="6">
        <n x="37"/>
        <n x="1"/>
        <n x="58"/>
        <n x="73" s="1"/>
        <n x="57" s="1"/>
        <n x="74" s="1"/>
      </t>
    </mdx>
    <mdx n="0" f="v">
      <t c="6" si="69">
        <n x="15"/>
        <n x="31"/>
        <n x="55"/>
        <n x="73" s="1"/>
        <n x="57" s="1"/>
        <n x="74" s="1"/>
      </t>
    </mdx>
    <mdx n="0" f="v">
      <t c="6" si="69">
        <n x="22"/>
        <n x="3"/>
        <n x="55"/>
        <n x="73" s="1"/>
        <n x="57" s="1"/>
        <n x="74" s="1"/>
      </t>
    </mdx>
    <mdx n="0" f="v">
      <t c="6" si="69">
        <n x="5"/>
        <n x="10"/>
        <n x="55"/>
        <n x="73" s="1"/>
        <n x="57" s="1"/>
        <n x="74" s="1"/>
      </t>
    </mdx>
    <mdx n="0" f="v">
      <t c="6" si="69">
        <n x="2"/>
        <n x="23"/>
        <n x="55"/>
        <n x="73" s="1"/>
        <n x="57" s="1"/>
        <n x="74" s="1"/>
      </t>
    </mdx>
    <mdx n="0" f="v">
      <t c="6">
        <n x="14"/>
        <n x="1"/>
        <n x="58"/>
        <n x="73" s="1"/>
        <n x="57" s="1"/>
        <n x="74" s="1"/>
      </t>
    </mdx>
    <mdx n="0" f="v">
      <t c="6" si="69">
        <n x="30"/>
        <n x="41"/>
        <n x="55"/>
        <n x="73" s="1"/>
        <n x="57" s="1"/>
        <n x="74" s="1"/>
      </t>
    </mdx>
    <mdx n="0" f="v">
      <t c="6" si="69">
        <n x="17"/>
        <n x="43"/>
        <n x="55"/>
        <n x="73" s="1"/>
        <n x="57" s="1"/>
        <n x="74" s="1"/>
      </t>
    </mdx>
    <mdx n="0" f="v">
      <t c="6" si="69">
        <n x="9"/>
        <n x="35"/>
        <n x="55"/>
        <n x="73" s="1"/>
        <n x="57" s="1"/>
        <n x="74" s="1"/>
      </t>
    </mdx>
    <mdx n="0" f="v">
      <t c="6" si="69">
        <n x="17"/>
        <n x="6"/>
        <n x="55"/>
        <n x="73" s="1"/>
        <n x="57" s="1"/>
        <n x="74" s="1"/>
      </t>
    </mdx>
    <mdx n="0" f="v">
      <t c="6" si="69">
        <n x="30"/>
        <n x="32"/>
        <n x="55"/>
        <n x="73" s="1"/>
        <n x="57" s="1"/>
        <n x="74" s="1"/>
      </t>
    </mdx>
    <mdx n="0" f="v">
      <t c="6" si="69">
        <n x="30"/>
        <n x="36"/>
        <n x="55"/>
        <n x="73" s="1"/>
        <n x="57" s="1"/>
        <n x="74" s="1"/>
      </t>
    </mdx>
    <mdx n="0" f="v">
      <t c="6" si="69">
        <n x="33"/>
        <n x="18"/>
        <n x="55"/>
        <n x="73" s="1"/>
        <n x="57" s="1"/>
        <n x="74" s="1"/>
      </t>
    </mdx>
    <mdx n="0" f="v">
      <t c="6" si="69">
        <n x="21"/>
        <n x="7"/>
        <n x="55"/>
        <n x="73" s="1"/>
        <n x="57" s="1"/>
        <n x="74" s="1"/>
      </t>
    </mdx>
    <mdx n="0" f="v">
      <t c="6">
        <n x="33"/>
        <n x="10"/>
        <n x="58"/>
        <n x="73" s="1"/>
        <n x="57" s="1"/>
        <n x="74" s="1"/>
      </t>
    </mdx>
    <mdx n="0" f="v">
      <t c="6" si="69">
        <n x="27"/>
        <n x="19"/>
        <n x="55"/>
        <n x="73" s="1"/>
        <n x="57" s="1"/>
        <n x="74" s="1"/>
      </t>
    </mdx>
    <mdx n="0" f="v">
      <t c="6" si="69">
        <n x="33"/>
        <n x="6"/>
        <n x="55"/>
        <n x="73" s="1"/>
        <n x="57" s="1"/>
        <n x="74" s="1"/>
      </t>
    </mdx>
    <mdx n="0" f="v">
      <t c="6" si="69">
        <n x="14"/>
        <n x="24"/>
        <n x="55"/>
        <n x="73" s="1"/>
        <n x="57" s="1"/>
        <n x="74" s="1"/>
      </t>
    </mdx>
    <mdx n="0" f="v">
      <t c="6" si="69">
        <n x="25"/>
        <n x="31"/>
        <n x="55"/>
        <n x="73" s="1"/>
        <n x="57" s="1"/>
        <n x="74" s="1"/>
      </t>
    </mdx>
    <mdx n="0" f="v">
      <t c="6" si="69">
        <n x="27"/>
        <n x="3"/>
        <n x="55"/>
        <n x="73" s="1"/>
        <n x="57" s="1"/>
        <n x="74" s="1"/>
      </t>
    </mdx>
    <mdx n="0" f="v">
      <t c="6" si="69">
        <n x="48"/>
        <n x="49"/>
        <n x="55"/>
        <n x="73" s="1"/>
        <n x="57" s="1"/>
        <n x="74" s="1"/>
      </t>
    </mdx>
    <mdx n="0" f="v">
      <t c="6" si="69">
        <n x="16"/>
        <n x="13"/>
        <n x="55"/>
        <n x="73" s="1"/>
        <n x="57" s="1"/>
        <n x="74" s="1"/>
      </t>
    </mdx>
    <mdx n="0" f="v">
      <t c="6" si="69">
        <n x="9"/>
        <n x="13"/>
        <n x="55"/>
        <n x="73" s="1"/>
        <n x="57" s="1"/>
        <n x="74" s="1"/>
      </t>
    </mdx>
    <mdx n="0" f="v">
      <t c="6" si="69">
        <n x="15"/>
        <n x="3"/>
        <n x="55"/>
        <n x="73" s="1"/>
        <n x="57" s="1"/>
        <n x="74" s="1"/>
      </t>
    </mdx>
    <mdx n="0" f="v">
      <t c="6">
        <n x="48"/>
        <n x="1"/>
        <n x="58"/>
        <n x="73" s="1"/>
        <n x="57" s="1"/>
        <n x="74" s="1"/>
      </t>
    </mdx>
    <mdx n="0" f="v">
      <t c="6" si="69">
        <n x="22"/>
        <n x="40"/>
        <n x="55"/>
        <n x="73" s="1"/>
        <n x="57" s="1"/>
        <n x="74" s="1"/>
      </t>
    </mdx>
    <mdx n="0" f="v">
      <t c="6" si="69">
        <n x="37"/>
        <n x="1"/>
        <n x="55"/>
        <n x="73" s="1"/>
        <n x="57" s="1"/>
        <n x="74" s="1"/>
      </t>
    </mdx>
    <mdx n="0" f="v">
      <t c="6" si="69">
        <n x="15"/>
        <n x="51"/>
        <n x="55"/>
        <n x="73" s="1"/>
        <n x="57" s="1"/>
        <n x="74" s="1"/>
      </t>
    </mdx>
    <mdx n="0" f="v">
      <t c="6" si="69">
        <n x="2"/>
        <n x="41"/>
        <n x="55"/>
        <n x="73" s="1"/>
        <n x="57" s="1"/>
        <n x="74" s="1"/>
      </t>
    </mdx>
    <mdx n="0" f="v">
      <t c="6" si="69">
        <n x="2"/>
        <n x="31"/>
        <n x="55"/>
        <n x="73" s="1"/>
        <n x="57" s="1"/>
        <n x="74" s="1"/>
      </t>
    </mdx>
    <mdx n="0" f="v">
      <t c="6" si="69">
        <n x="15"/>
        <n x="23"/>
        <n x="55"/>
        <n x="73" s="1"/>
        <n x="57" s="1"/>
        <n x="74" s="1"/>
      </t>
    </mdx>
    <mdx n="0" f="v">
      <t c="6" si="69">
        <n x="9"/>
        <n x="19"/>
        <n x="55"/>
        <n x="73" s="1"/>
        <n x="57" s="1"/>
        <n x="74" s="1"/>
      </t>
    </mdx>
    <mdx n="0" f="v">
      <t c="6" si="69">
        <n x="5"/>
        <n x="3"/>
        <n x="55"/>
        <n x="73" s="1"/>
        <n x="57" s="1"/>
        <n x="74" s="1"/>
      </t>
    </mdx>
    <mdx n="0" f="v">
      <t c="6">
        <n x="33"/>
        <n x="1"/>
        <n x="58"/>
        <n x="73" s="1"/>
        <n x="57" s="1"/>
        <n x="74" s="1"/>
      </t>
    </mdx>
    <mdx n="0" f="v">
      <t c="6" si="69">
        <n x="2"/>
        <n x="38"/>
        <n x="55"/>
        <n x="73" s="1"/>
        <n x="57" s="1"/>
        <n x="74" s="1"/>
      </t>
    </mdx>
    <mdx n="0" f="v">
      <t c="6" si="69">
        <n x="5"/>
        <n x="1"/>
        <n x="55"/>
        <n x="73" s="1"/>
        <n x="57" s="1"/>
        <n x="74" s="1"/>
      </t>
    </mdx>
    <mdx n="0" f="v">
      <t c="6" si="69">
        <n x="44"/>
        <n x="11"/>
        <n x="55"/>
        <n x="73" s="1"/>
        <n x="57" s="1"/>
        <n x="74" s="1"/>
      </t>
    </mdx>
    <mdx n="0" f="v">
      <t c="6" si="69">
        <n x="17"/>
        <n x="45"/>
        <n x="55"/>
        <n x="73" s="1"/>
        <n x="57" s="1"/>
        <n x="74" s="1"/>
      </t>
    </mdx>
    <mdx n="0" f="v">
      <t c="6" si="69">
        <n x="25"/>
        <n x="26"/>
        <n x="55"/>
        <n x="73" s="1"/>
        <n x="57" s="1"/>
        <n x="74" s="1"/>
      </t>
    </mdx>
    <mdx n="0" f="v">
      <t c="6" si="69">
        <n x="17"/>
        <n x="28"/>
        <n x="55"/>
        <n x="73" s="1"/>
        <n x="57" s="1"/>
        <n x="74" s="1"/>
      </t>
    </mdx>
    <mdx n="0" f="v">
      <t c="6" si="69">
        <n x="16"/>
        <n x="50"/>
        <n x="55"/>
        <n x="73" s="1"/>
        <n x="57" s="1"/>
        <n x="74" s="1"/>
      </t>
    </mdx>
    <mdx n="0" f="v">
      <t c="6">
        <n x="25"/>
        <n x="18"/>
        <n x="58"/>
        <n x="73" s="1"/>
        <n x="57" s="1"/>
        <n x="74" s="1"/>
      </t>
    </mdx>
    <mdx n="0" f="v">
      <t c="6" si="69">
        <n x="9"/>
        <n x="50"/>
        <n x="55"/>
        <n x="73" s="1"/>
        <n x="57" s="1"/>
        <n x="74" s="1"/>
      </t>
    </mdx>
    <mdx n="0" f="v">
      <t c="6">
        <n x="27"/>
        <n x="1"/>
        <n x="58"/>
        <n x="73" s="1"/>
        <n x="57" s="1"/>
        <n x="74" s="1"/>
      </t>
    </mdx>
    <mdx n="0" f="v">
      <t c="6" si="69">
        <n x="27"/>
        <n x="7"/>
        <n x="55"/>
        <n x="73" s="1"/>
        <n x="57" s="1"/>
        <n x="74" s="1"/>
      </t>
    </mdx>
    <mdx n="0" f="v">
      <t c="6" si="69">
        <n x="15"/>
        <n x="20"/>
        <n x="55"/>
        <n x="73" s="1"/>
        <n x="57" s="1"/>
        <n x="74" s="1"/>
      </t>
    </mdx>
    <mdx n="0" f="v">
      <t c="6" si="69">
        <n x="25"/>
        <n x="4"/>
        <n x="55"/>
        <n x="73" s="1"/>
        <n x="57" s="1"/>
        <n x="74" s="1"/>
      </t>
    </mdx>
    <mdx n="0" f="v">
      <t c="6" si="69">
        <n x="17"/>
        <n x="39"/>
        <n x="55"/>
        <n x="73" s="1"/>
        <n x="57" s="1"/>
        <n x="74" s="1"/>
      </t>
    </mdx>
    <mdx n="0" f="v">
      <t c="6" si="69">
        <n x="25"/>
        <n x="34"/>
        <n x="55"/>
        <n x="73" s="1"/>
        <n x="57" s="1"/>
        <n x="74" s="1"/>
      </t>
    </mdx>
    <mdx n="0" f="v">
      <t c="6" si="69">
        <n x="44"/>
        <n x="32"/>
        <n x="55"/>
        <n x="73" s="1"/>
        <n x="57" s="1"/>
        <n x="74" s="1"/>
      </t>
    </mdx>
    <mdx n="0" f="v">
      <t c="6" si="69">
        <n x="9"/>
        <n x="49"/>
        <n x="55"/>
        <n x="73" s="1"/>
        <n x="57" s="1"/>
        <n x="74" s="1"/>
      </t>
    </mdx>
    <mdx n="0" f="v">
      <t c="6" si="69">
        <n x="5"/>
        <n x="29"/>
        <n x="55"/>
        <n x="73" s="1"/>
        <n x="57" s="1"/>
        <n x="74" s="1"/>
      </t>
    </mdx>
    <mdx n="0" f="v">
      <t c="6" si="69">
        <n x="22"/>
        <n x="32"/>
        <n x="55"/>
        <n x="73" s="1"/>
        <n x="57" s="1"/>
        <n x="74" s="1"/>
      </t>
    </mdx>
    <mdx n="0" f="v">
      <t c="6" si="69">
        <n x="21"/>
        <n x="43"/>
        <n x="55"/>
        <n x="73" s="1"/>
        <n x="57" s="1"/>
        <n x="74" s="1"/>
      </t>
    </mdx>
    <mdx n="0" f="v">
      <t c="6" si="69">
        <n x="9"/>
        <n x="47"/>
        <n x="55"/>
        <n x="73" s="1"/>
        <n x="57" s="1"/>
        <n x="74" s="1"/>
      </t>
    </mdx>
    <mdx n="0" f="v">
      <t c="6" si="69">
        <n x="25"/>
        <n x="45"/>
        <n x="55"/>
        <n x="73" s="1"/>
        <n x="57" s="1"/>
        <n x="74" s="1"/>
      </t>
    </mdx>
    <mdx n="0" f="v">
      <t c="6" si="69">
        <n x="16"/>
        <n x="26"/>
        <n x="55"/>
        <n x="73" s="1"/>
        <n x="57" s="1"/>
        <n x="74" s="1"/>
      </t>
    </mdx>
    <mdx n="0" f="v">
      <t c="6" si="69">
        <n x="15"/>
        <n x="18"/>
        <n x="55"/>
        <n x="73" s="1"/>
        <n x="57" s="1"/>
        <n x="74" s="1"/>
      </t>
    </mdx>
    <mdx n="0" f="v">
      <t c="6" si="69">
        <n x="25"/>
        <n x="41"/>
        <n x="55"/>
        <n x="73" s="1"/>
        <n x="57" s="1"/>
        <n x="74" s="1"/>
      </t>
    </mdx>
    <mdx n="0" f="v">
      <t c="6" si="69">
        <n x="14"/>
        <n x="19"/>
        <n x="55"/>
        <n x="73" s="1"/>
        <n x="57" s="1"/>
        <n x="74" s="1"/>
      </t>
    </mdx>
    <mdx n="0" f="v">
      <t c="6" si="69">
        <n x="9"/>
        <n x="36"/>
        <n x="55"/>
        <n x="73" s="1"/>
        <n x="57" s="1"/>
        <n x="74" s="1"/>
      </t>
    </mdx>
    <mdx n="0" f="v">
      <t c="6" si="69">
        <n x="16"/>
        <n x="45"/>
        <n x="55"/>
        <n x="73" s="1"/>
        <n x="57" s="1"/>
        <n x="74" s="1"/>
      </t>
    </mdx>
    <mdx n="0" f="v">
      <t c="6" si="69">
        <n x="33"/>
        <n x="20"/>
        <n x="55"/>
        <n x="73" s="1"/>
        <n x="57" s="1"/>
        <n x="74" s="1"/>
      </t>
    </mdx>
    <mdx n="0" f="v">
      <t c="6">
        <n x="22"/>
        <n x="18"/>
        <n x="58"/>
        <n x="73" s="1"/>
        <n x="57" s="1"/>
        <n x="74" s="1"/>
      </t>
    </mdx>
    <mdx n="0" f="v">
      <t c="6" si="69">
        <n x="2"/>
        <n x="29"/>
        <n x="55"/>
        <n x="73" s="1"/>
        <n x="57" s="1"/>
        <n x="74" s="1"/>
      </t>
    </mdx>
    <mdx n="0" f="v">
      <t c="6" si="69">
        <n x="2"/>
        <n x="49"/>
        <n x="55"/>
        <n x="73" s="1"/>
        <n x="57" s="1"/>
        <n x="74" s="1"/>
      </t>
    </mdx>
    <mdx n="0" f="v">
      <t c="6" si="69">
        <n x="37"/>
        <n x="11"/>
        <n x="55"/>
        <n x="73" s="1"/>
        <n x="57" s="1"/>
        <n x="74" s="1"/>
      </t>
    </mdx>
    <mdx n="0" f="v">
      <t c="6" si="69">
        <n x="9"/>
        <n x="41"/>
        <n x="55"/>
        <n x="73" s="1"/>
        <n x="57" s="1"/>
        <n x="74" s="1"/>
      </t>
    </mdx>
    <mdx n="0" f="v">
      <t c="6" si="69">
        <n x="21"/>
        <n x="26"/>
        <n x="55"/>
        <n x="73" s="1"/>
        <n x="57" s="1"/>
        <n x="74" s="1"/>
      </t>
    </mdx>
    <mdx n="0" f="v">
      <t c="6" si="69">
        <n x="44"/>
        <n x="19"/>
        <n x="55"/>
        <n x="73" s="1"/>
        <n x="57" s="1"/>
        <n x="74" s="1"/>
      </t>
    </mdx>
    <mdx n="0" f="v">
      <t c="6" si="69">
        <n x="25"/>
        <n x="6"/>
        <n x="55"/>
        <n x="73" s="1"/>
        <n x="57" s="1"/>
        <n x="74" s="1"/>
      </t>
    </mdx>
    <mdx n="0" f="v">
      <t c="6" si="69">
        <n x="30"/>
        <n x="10"/>
        <n x="55"/>
        <n x="73" s="1"/>
        <n x="57" s="1"/>
        <n x="74" s="1"/>
      </t>
    </mdx>
    <mdx n="0" f="v">
      <t c="6" si="69">
        <n x="30"/>
        <n x="45"/>
        <n x="55"/>
        <n x="73" s="1"/>
        <n x="57" s="1"/>
        <n x="74" s="1"/>
      </t>
    </mdx>
    <mdx n="0" f="v">
      <t c="6" si="69">
        <n x="14"/>
        <n x="40"/>
        <n x="55"/>
        <n x="73" s="1"/>
        <n x="57" s="1"/>
        <n x="74" s="1"/>
      </t>
    </mdx>
    <mdx n="0" f="v">
      <t c="6" si="69">
        <n x="30"/>
        <n x="43"/>
        <n x="55"/>
        <n x="73" s="1"/>
        <n x="57" s="1"/>
        <n x="74" s="1"/>
      </t>
    </mdx>
    <mdx n="0" f="v">
      <t c="6" si="69">
        <n x="9"/>
        <n x="1"/>
        <n x="55"/>
        <n x="73" s="1"/>
        <n x="57" s="1"/>
        <n x="74" s="1"/>
      </t>
    </mdx>
    <mdx n="0" f="v">
      <t c="6" si="69">
        <n x="30"/>
        <n x="6"/>
        <n x="55"/>
        <n x="73" s="1"/>
        <n x="57" s="1"/>
        <n x="74" s="1"/>
      </t>
    </mdx>
    <mdx n="0" f="v">
      <t c="6" si="69">
        <n x="17"/>
        <n x="47"/>
        <n x="55"/>
        <n x="73" s="1"/>
        <n x="57" s="1"/>
        <n x="74" s="1"/>
      </t>
    </mdx>
    <mdx n="0" f="v">
      <t c="6" si="69">
        <n x="5"/>
        <n x="31"/>
        <n x="55"/>
        <n x="73" s="1"/>
        <n x="57" s="1"/>
        <n x="74" s="1"/>
      </t>
    </mdx>
    <mdx n="0" f="v">
      <t c="6" si="69">
        <n x="5"/>
        <n x="12"/>
        <n x="55"/>
        <n x="73" s="1"/>
        <n x="57" s="1"/>
        <n x="74" s="1"/>
      </t>
    </mdx>
    <mdx n="0" f="v">
      <t c="6" si="69">
        <n x="27"/>
        <n x="13"/>
        <n x="55"/>
        <n x="73" s="1"/>
        <n x="57" s="1"/>
        <n x="74" s="1"/>
      </t>
    </mdx>
    <mdx n="0" f="v">
      <t c="6" si="69">
        <n x="48"/>
        <n x="41"/>
        <n x="55"/>
        <n x="73" s="1"/>
        <n x="57" s="1"/>
        <n x="74" s="1"/>
      </t>
    </mdx>
    <mdx n="0" f="v">
      <t c="6" si="69">
        <n x="25"/>
        <n x="47"/>
        <n x="55"/>
        <n x="73" s="1"/>
        <n x="57" s="1"/>
        <n x="74" s="1"/>
      </t>
    </mdx>
    <mdx n="0" f="v">
      <t c="6" si="69">
        <n x="27"/>
        <n x="34"/>
        <n x="55"/>
        <n x="73" s="1"/>
        <n x="57" s="1"/>
        <n x="74" s="1"/>
      </t>
    </mdx>
    <mdx n="0" f="v">
      <t c="6" si="69">
        <n x="15"/>
        <n x="24"/>
        <n x="55"/>
        <n x="73" s="1"/>
        <n x="57" s="1"/>
        <n x="74" s="1"/>
      </t>
    </mdx>
    <mdx n="0" f="v">
      <t c="6" si="69">
        <n x="27"/>
        <n x="40"/>
        <n x="55"/>
        <n x="73" s="1"/>
        <n x="57" s="1"/>
        <n x="74" s="1"/>
      </t>
    </mdx>
    <mdx n="0" f="v">
      <t c="6" si="69">
        <n x="5"/>
        <n x="8"/>
        <n x="55"/>
        <n x="73" s="1"/>
        <n x="57" s="1"/>
        <n x="74" s="1"/>
      </t>
    </mdx>
    <mdx n="0" f="v">
      <t c="6" si="69">
        <n x="33"/>
        <n x="19"/>
        <n x="55"/>
        <n x="73" s="1"/>
        <n x="57" s="1"/>
        <n x="74" s="1"/>
      </t>
    </mdx>
    <mdx n="0" f="v">
      <t c="6">
        <n x="9"/>
        <n x="18"/>
        <n x="58"/>
        <n x="73" s="1"/>
        <n x="57" s="1"/>
        <n x="74" s="1"/>
      </t>
    </mdx>
    <mdx n="0" f="v">
      <t c="6" si="69">
        <n x="2"/>
        <n x="28"/>
        <n x="55"/>
        <n x="73" s="1"/>
        <n x="57" s="1"/>
        <n x="74" s="1"/>
      </t>
    </mdx>
    <mdx n="0" f="v">
      <t c="6" si="69">
        <n x="25"/>
        <n x="43"/>
        <n x="55"/>
        <n x="73" s="1"/>
        <n x="57" s="1"/>
        <n x="74" s="1"/>
      </t>
    </mdx>
    <mdx n="0" f="v">
      <t c="6" si="69">
        <n x="16"/>
        <n x="32"/>
        <n x="55"/>
        <n x="73" s="1"/>
        <n x="57" s="1"/>
        <n x="74" s="1"/>
      </t>
    </mdx>
    <mdx n="0" f="v">
      <t c="6">
        <n x="27"/>
        <n x="18"/>
        <n x="58"/>
        <n x="73" s="1"/>
        <n x="57" s="1"/>
        <n x="74" s="1"/>
      </t>
    </mdx>
    <mdx n="0" f="v">
      <t c="6" si="69">
        <n x="9"/>
        <n x="31"/>
        <n x="55"/>
        <n x="73" s="1"/>
        <n x="57" s="1"/>
        <n x="74" s="1"/>
      </t>
    </mdx>
    <mdx n="0" f="v">
      <t c="6" si="69">
        <n x="27"/>
        <n x="24"/>
        <n x="55"/>
        <n x="73" s="1"/>
        <n x="57" s="1"/>
        <n x="74" s="1"/>
      </t>
    </mdx>
    <mdx n="0" f="v">
      <t c="6" si="69">
        <n x="30"/>
        <n x="28"/>
        <n x="55"/>
        <n x="73" s="1"/>
        <n x="57" s="1"/>
        <n x="74" s="1"/>
      </t>
    </mdx>
    <mdx n="0" f="v">
      <t c="6" si="69">
        <n x="30"/>
        <n x="7"/>
        <n x="55"/>
        <n x="73" s="1"/>
        <n x="57" s="1"/>
        <n x="74" s="1"/>
      </t>
    </mdx>
    <mdx n="0" f="v">
      <t c="6" si="69">
        <n x="14"/>
        <n x="46"/>
        <n x="55"/>
        <n x="73" s="1"/>
        <n x="57" s="1"/>
        <n x="74" s="1"/>
      </t>
    </mdx>
    <mdx n="0" f="v">
      <t c="6" si="69">
        <n x="48"/>
        <n x="23"/>
        <n x="55"/>
        <n x="73" s="1"/>
        <n x="57" s="1"/>
        <n x="74" s="1"/>
      </t>
    </mdx>
    <mdx n="0" f="v">
      <t c="6" si="69">
        <n x="21"/>
        <n x="49"/>
        <n x="55"/>
        <n x="73" s="1"/>
        <n x="57" s="1"/>
        <n x="74" s="1"/>
      </t>
    </mdx>
    <mdx n="0" f="v">
      <t c="6" si="69">
        <n x="33"/>
        <n x="47"/>
        <n x="55"/>
        <n x="73" s="1"/>
        <n x="57" s="1"/>
        <n x="74" s="1"/>
      </t>
    </mdx>
    <mdx n="0" f="v">
      <t c="6" si="69">
        <n x="33"/>
        <n x="8"/>
        <n x="55"/>
        <n x="73" s="1"/>
        <n x="57" s="1"/>
        <n x="74" s="1"/>
      </t>
    </mdx>
    <mdx n="0" f="v">
      <t c="6" si="69">
        <n x="5"/>
        <n x="18"/>
        <n x="55"/>
        <n x="73" s="1"/>
        <n x="57" s="1"/>
        <n x="74" s="1"/>
      </t>
    </mdx>
    <mdx n="0" f="v">
      <t c="6" si="69">
        <n x="44"/>
        <n x="49"/>
        <n x="55"/>
        <n x="73" s="1"/>
        <n x="57" s="1"/>
        <n x="74" s="1"/>
      </t>
    </mdx>
    <mdx n="0" f="v">
      <t c="6" si="69">
        <n x="22"/>
        <n x="45"/>
        <n x="55"/>
        <n x="73" s="1"/>
        <n x="57" s="1"/>
        <n x="74" s="1"/>
      </t>
    </mdx>
    <mdx n="0" f="v">
      <t c="6">
        <n x="17"/>
        <n x="18"/>
        <n x="58"/>
        <n x="73" s="1"/>
        <n x="57" s="1"/>
        <n x="74" s="1"/>
      </t>
    </mdx>
    <mdx n="0" f="v">
      <t c="6">
        <n x="30"/>
        <n x="18"/>
        <n x="58"/>
        <n x="73" s="1"/>
        <n x="57" s="1"/>
        <n x="74" s="1"/>
      </t>
    </mdx>
    <mdx n="0" f="v">
      <t c="6" si="69">
        <n x="15"/>
        <n x="41"/>
        <n x="55"/>
        <n x="73" s="1"/>
        <n x="57" s="1"/>
        <n x="74" s="1"/>
      </t>
    </mdx>
    <mdx n="0" f="v">
      <t c="6" si="69">
        <n x="37"/>
        <n x="8"/>
        <n x="55"/>
        <n x="73" s="1"/>
        <n x="57" s="1"/>
        <n x="74" s="1"/>
      </t>
    </mdx>
    <mdx n="0" f="v">
      <t c="6" si="69">
        <n x="17"/>
        <n x="1"/>
        <n x="55"/>
        <n x="73" s="1"/>
        <n x="57" s="1"/>
        <n x="74" s="1"/>
      </t>
    </mdx>
    <mdx n="0" f="v">
      <t c="6" si="69">
        <n x="44"/>
        <n x="50"/>
        <n x="55"/>
        <n x="73" s="1"/>
        <n x="57" s="1"/>
        <n x="74" s="1"/>
      </t>
    </mdx>
    <mdx n="0" f="v">
      <t c="6" si="69">
        <n x="21"/>
        <n x="50"/>
        <n x="55"/>
        <n x="73" s="1"/>
        <n x="57" s="1"/>
        <n x="74" s="1"/>
      </t>
    </mdx>
    <mdx n="0" f="v">
      <t c="6" si="69">
        <n x="5"/>
        <n x="41"/>
        <n x="55"/>
        <n x="73" s="1"/>
        <n x="57" s="1"/>
        <n x="74" s="1"/>
      </t>
    </mdx>
    <mdx n="0" f="v">
      <t c="6" si="69">
        <n x="9"/>
        <n x="26"/>
        <n x="55"/>
        <n x="73" s="1"/>
        <n x="57" s="1"/>
        <n x="74" s="1"/>
      </t>
    </mdx>
    <mdx n="0" f="v">
      <t c="6" si="69">
        <n x="14"/>
        <n x="38"/>
        <n x="55"/>
        <n x="73" s="1"/>
        <n x="57" s="1"/>
        <n x="74" s="1"/>
      </t>
    </mdx>
    <mdx n="0" f="v">
      <t c="6" si="69">
        <n x="25"/>
        <n x="40"/>
        <n x="55"/>
        <n x="73" s="1"/>
        <n x="57" s="1"/>
        <n x="74" s="1"/>
      </t>
    </mdx>
    <mdx n="0" f="v">
      <t c="6" si="69">
        <n x="22"/>
        <n x="24"/>
        <n x="55"/>
        <n x="73" s="1"/>
        <n x="57" s="1"/>
        <n x="74" s="1"/>
      </t>
    </mdx>
    <mdx n="0" f="v">
      <t c="6" si="69">
        <n x="15"/>
        <n x="28"/>
        <n x="55"/>
        <n x="73" s="1"/>
        <n x="57" s="1"/>
        <n x="74" s="1"/>
      </t>
    </mdx>
    <mdx n="0" f="v">
      <t c="6" si="69">
        <n x="25"/>
        <n x="23"/>
        <n x="55"/>
        <n x="73" s="1"/>
        <n x="57" s="1"/>
        <n x="74" s="1"/>
      </t>
    </mdx>
    <mdx n="0" f="v">
      <t c="6" si="69">
        <n x="5"/>
        <n x="42"/>
        <n x="55"/>
        <n x="73" s="1"/>
        <n x="57" s="1"/>
        <n x="74" s="1"/>
      </t>
    </mdx>
    <mdx n="0" f="v">
      <t c="6" si="69">
        <n x="30"/>
        <n x="8"/>
        <n x="55"/>
        <n x="73" s="1"/>
        <n x="57" s="1"/>
        <n x="74" s="1"/>
      </t>
    </mdx>
    <mdx n="0" f="v">
      <t c="6" si="69">
        <n x="44"/>
        <n x="51"/>
        <n x="55"/>
        <n x="73" s="1"/>
        <n x="57" s="1"/>
        <n x="74" s="1"/>
      </t>
    </mdx>
    <mdx n="0" f="v">
      <t c="6" si="69">
        <n x="2"/>
        <n x="10"/>
        <n x="55"/>
        <n x="73" s="1"/>
        <n x="57" s="1"/>
        <n x="74" s="1"/>
      </t>
    </mdx>
    <mdx n="0" f="v">
      <t c="6" si="69">
        <n x="30"/>
        <n x="47"/>
        <n x="55"/>
        <n x="73" s="1"/>
        <n x="57" s="1"/>
        <n x="74" s="1"/>
      </t>
    </mdx>
    <mdx n="0" f="v">
      <t c="6" si="69">
        <n x="21"/>
        <n x="23"/>
        <n x="55"/>
        <n x="73" s="1"/>
        <n x="57" s="1"/>
        <n x="74" s="1"/>
      </t>
    </mdx>
    <mdx n="0" f="v">
      <t c="6" si="69">
        <n x="5"/>
        <n x="4"/>
        <n x="55"/>
        <n x="73" s="1"/>
        <n x="57" s="1"/>
        <n x="74" s="1"/>
      </t>
    </mdx>
    <mdx n="0" f="v">
      <t c="6" si="69">
        <n x="30"/>
        <n x="12"/>
        <n x="55"/>
        <n x="73" s="1"/>
        <n x="57" s="1"/>
        <n x="74" s="1"/>
      </t>
    </mdx>
    <mdx n="0" f="v">
      <t c="6" si="69">
        <n x="48"/>
        <n x="24"/>
        <n x="55"/>
        <n x="73" s="1"/>
        <n x="57" s="1"/>
        <n x="74" s="1"/>
      </t>
    </mdx>
    <mdx n="0" f="v">
      <t c="6" si="69">
        <n x="15"/>
        <n x="50"/>
        <n x="55"/>
        <n x="73" s="1"/>
        <n x="57" s="1"/>
        <n x="74" s="1"/>
      </t>
    </mdx>
    <mdx n="0" f="v">
      <t c="6" si="69">
        <n x="33"/>
        <n x="7"/>
        <n x="55"/>
        <n x="73" s="1"/>
        <n x="57" s="1"/>
        <n x="74" s="1"/>
      </t>
    </mdx>
    <mdx n="0" f="v">
      <t c="6" si="69">
        <n x="22"/>
        <n x="8"/>
        <n x="55"/>
        <n x="73" s="1"/>
        <n x="57" s="1"/>
        <n x="74" s="1"/>
      </t>
    </mdx>
    <mdx n="0" f="v">
      <t c="6" si="69">
        <n x="21"/>
        <n x="13"/>
        <n x="55"/>
        <n x="73" s="1"/>
        <n x="57" s="1"/>
        <n x="74" s="1"/>
      </t>
    </mdx>
    <mdx n="0" f="v">
      <t c="6" si="69">
        <n x="44"/>
        <n x="13"/>
        <n x="55"/>
        <n x="73" s="1"/>
        <n x="57" s="1"/>
        <n x="74" s="1"/>
      </t>
    </mdx>
    <mdx n="0" f="v">
      <t c="6" si="69">
        <n x="33"/>
        <n x="26"/>
        <n x="55"/>
        <n x="73" s="1"/>
        <n x="57" s="1"/>
        <n x="74" s="1"/>
      </t>
    </mdx>
    <mdx n="0" f="v">
      <t c="6" si="69">
        <n x="17"/>
        <n x="36"/>
        <n x="55"/>
        <n x="73" s="1"/>
        <n x="57" s="1"/>
        <n x="74" s="1"/>
      </t>
    </mdx>
    <mdx n="0" f="v">
      <t c="6">
        <n x="44"/>
        <n x="10"/>
        <n x="58"/>
        <n x="73" s="1"/>
        <n x="57" s="1"/>
        <n x="74" s="1"/>
      </t>
    </mdx>
    <mdx n="0" f="v">
      <t c="6" si="69">
        <n x="44"/>
        <n x="39"/>
        <n x="55"/>
        <n x="73" s="1"/>
        <n x="57" s="1"/>
        <n x="74" s="1"/>
      </t>
    </mdx>
    <mdx n="0" f="v">
      <t c="6" si="69">
        <n x="22"/>
        <n x="19"/>
        <n x="55"/>
        <n x="73" s="1"/>
        <n x="57" s="1"/>
        <n x="74" s="1"/>
      </t>
    </mdx>
    <mdx n="0" f="v">
      <t c="6" si="69">
        <n x="2"/>
        <n x="40"/>
        <n x="55"/>
        <n x="73" s="1"/>
        <n x="57" s="1"/>
        <n x="74" s="1"/>
      </t>
    </mdx>
    <mdx n="0" f="v">
      <t c="6" si="69">
        <n x="21"/>
        <n x="6"/>
        <n x="55"/>
        <n x="73" s="1"/>
        <n x="57" s="1"/>
        <n x="74" s="1"/>
      </t>
    </mdx>
    <mdx n="0" f="v">
      <t c="6" si="69">
        <n x="33"/>
        <n x="1"/>
        <n x="55"/>
        <n x="73" s="1"/>
        <n x="57" s="1"/>
        <n x="74" s="1"/>
      </t>
    </mdx>
    <mdx n="0" f="v">
      <t c="6" si="69">
        <n x="33"/>
        <n x="51"/>
        <n x="55"/>
        <n x="73" s="1"/>
        <n x="57" s="1"/>
        <n x="74" s="1"/>
      </t>
    </mdx>
    <mdx n="0" f="v">
      <t c="6" si="69">
        <n x="14"/>
        <n x="6"/>
        <n x="55"/>
        <n x="73" s="1"/>
        <n x="57" s="1"/>
        <n x="74" s="1"/>
      </t>
    </mdx>
    <mdx n="0" f="v">
      <t c="6">
        <n x="25"/>
        <n x="10"/>
        <n x="58"/>
        <n x="73" s="1"/>
        <n x="57" s="1"/>
        <n x="74" s="1"/>
      </t>
    </mdx>
    <mdx n="0" f="v">
      <t c="6" si="69">
        <n x="44"/>
        <n x="7"/>
        <n x="55"/>
        <n x="73" s="1"/>
        <n x="57" s="1"/>
        <n x="74" s="1"/>
      </t>
    </mdx>
    <mdx n="0" f="v">
      <t c="6" si="69">
        <n x="25"/>
        <n x="49"/>
        <n x="55"/>
        <n x="73" s="1"/>
        <n x="57" s="1"/>
        <n x="74" s="1"/>
      </t>
    </mdx>
    <mdx n="0" f="v">
      <t c="6" si="69">
        <n x="14"/>
        <n x="28"/>
        <n x="55"/>
        <n x="73" s="1"/>
        <n x="57" s="1"/>
        <n x="74" s="1"/>
      </t>
    </mdx>
    <mdx n="0" f="v">
      <t c="6" si="69">
        <n x="27"/>
        <n x="51"/>
        <n x="55"/>
        <n x="73" s="1"/>
        <n x="57" s="1"/>
        <n x="74" s="1"/>
      </t>
    </mdx>
    <mdx n="0" f="v">
      <t c="6" si="69">
        <n x="16"/>
        <n x="38"/>
        <n x="55"/>
        <n x="73" s="1"/>
        <n x="57" s="1"/>
        <n x="74" s="1"/>
      </t>
    </mdx>
    <mdx n="0" f="v">
      <t c="6" si="69">
        <n x="22"/>
        <n x="47"/>
        <n x="55"/>
        <n x="73" s="1"/>
        <n x="57" s="1"/>
        <n x="74" s="1"/>
      </t>
    </mdx>
    <mdx n="0" f="v">
      <t c="6" si="69">
        <n x="17"/>
        <n x="41"/>
        <n x="55"/>
        <n x="73" s="1"/>
        <n x="57" s="1"/>
        <n x="74" s="1"/>
      </t>
    </mdx>
    <mdx n="0" f="v">
      <t c="6" si="69">
        <n x="5"/>
        <n x="51"/>
        <n x="55"/>
        <n x="73" s="1"/>
        <n x="57" s="1"/>
        <n x="74" s="1"/>
      </t>
    </mdx>
    <mdx n="0" f="v">
      <t c="6" si="69">
        <n x="33"/>
        <n x="41"/>
        <n x="55"/>
        <n x="73" s="1"/>
        <n x="57" s="1"/>
        <n x="74" s="1"/>
      </t>
    </mdx>
    <mdx n="0" f="v">
      <t c="6" si="69">
        <n x="17"/>
        <n x="42"/>
        <n x="55"/>
        <n x="73" s="1"/>
        <n x="57" s="1"/>
        <n x="74" s="1"/>
      </t>
    </mdx>
    <mdx n="0" f="v">
      <t c="6" si="69">
        <n x="21"/>
        <n x="3"/>
        <n x="55"/>
        <n x="73" s="1"/>
        <n x="57" s="1"/>
        <n x="74" s="1"/>
      </t>
    </mdx>
    <mdx n="0" f="v">
      <t c="6" si="69">
        <n x="16"/>
        <n x="1"/>
        <n x="55"/>
        <n x="73" s="1"/>
        <n x="57" s="1"/>
        <n x="74" s="1"/>
      </t>
    </mdx>
    <mdx n="0" f="v">
      <t c="6" si="69">
        <n x="2"/>
        <n x="50"/>
        <n x="55"/>
        <n x="73" s="1"/>
        <n x="57" s="1"/>
        <n x="74" s="1"/>
      </t>
    </mdx>
    <mdx n="0" f="v">
      <t c="6" si="69">
        <n x="22"/>
        <n x="51"/>
        <n x="55"/>
        <n x="73" s="1"/>
        <n x="57" s="1"/>
        <n x="74" s="1"/>
      </t>
    </mdx>
    <mdx n="0" f="v">
      <t c="6" si="69">
        <n x="17"/>
        <n x="32"/>
        <n x="55"/>
        <n x="73" s="1"/>
        <n x="57" s="1"/>
        <n x="74" s="1"/>
      </t>
    </mdx>
    <mdx n="0" f="v">
      <t c="6" si="69">
        <n x="37"/>
        <n x="18"/>
        <n x="55"/>
        <n x="73" s="1"/>
        <n x="57" s="1"/>
        <n x="74" s="1"/>
      </t>
    </mdx>
    <mdx n="0" f="v">
      <t c="6" si="69">
        <n x="5"/>
        <n x="43"/>
        <n x="55"/>
        <n x="73" s="1"/>
        <n x="57" s="1"/>
        <n x="74" s="1"/>
      </t>
    </mdx>
    <mdx n="0" f="v">
      <t c="6" si="69">
        <n x="2"/>
        <n x="19"/>
        <n x="55"/>
        <n x="73" s="1"/>
        <n x="57" s="1"/>
        <n x="74" s="1"/>
      </t>
    </mdx>
    <mdx n="0" f="v">
      <t c="6" si="69">
        <n x="14"/>
        <n x="13"/>
        <n x="55"/>
        <n x="73" s="1"/>
        <n x="57" s="1"/>
        <n x="74" s="1"/>
      </t>
    </mdx>
    <mdx n="0" f="v">
      <t c="6" si="69">
        <n x="30"/>
        <n x="40"/>
        <n x="55"/>
        <n x="73" s="1"/>
        <n x="57" s="1"/>
        <n x="74" s="1"/>
      </t>
    </mdx>
    <mdx n="0" f="v">
      <t c="6" si="69">
        <n x="2"/>
        <n x="3"/>
        <n x="55"/>
        <n x="73" s="1"/>
        <n x="57" s="1"/>
        <n x="74" s="1"/>
      </t>
    </mdx>
    <mdx n="0" f="v">
      <t c="6" si="69">
        <n x="22"/>
        <n x="12"/>
        <n x="55"/>
        <n x="73" s="1"/>
        <n x="57" s="1"/>
        <n x="74" s="1"/>
      </t>
    </mdx>
    <mdx n="0" f="v">
      <t c="6" si="69">
        <n x="33"/>
        <n x="42"/>
        <n x="55"/>
        <n x="73" s="1"/>
        <n x="57" s="1"/>
        <n x="74" s="1"/>
      </t>
    </mdx>
    <mdx n="0" f="v">
      <t c="6" si="69">
        <n x="44"/>
        <n x="47"/>
        <n x="55"/>
        <n x="73" s="1"/>
        <n x="57" s="1"/>
        <n x="74" s="1"/>
      </t>
    </mdx>
    <mdx n="0" f="v">
      <t c="6" si="69">
        <n x="44"/>
        <n x="36"/>
        <n x="55"/>
        <n x="73" s="1"/>
        <n x="57" s="1"/>
        <n x="74" s="1"/>
      </t>
    </mdx>
    <mdx n="0" f="v">
      <t c="6" si="69">
        <n x="16"/>
        <n x="49"/>
        <n x="55"/>
        <n x="73" s="1"/>
        <n x="57" s="1"/>
        <n x="74" s="1"/>
      </t>
    </mdx>
    <mdx n="0" f="v">
      <t c="6" si="69">
        <n x="25"/>
        <n x="3"/>
        <n x="55"/>
        <n x="73" s="1"/>
        <n x="57" s="1"/>
        <n x="74" s="1"/>
      </t>
    </mdx>
    <mdx n="0" f="v">
      <t c="6" si="69">
        <n x="21"/>
        <n x="42"/>
        <n x="55"/>
        <n x="73" s="1"/>
        <n x="57" s="1"/>
        <n x="74" s="1"/>
      </t>
    </mdx>
    <mdx n="0" f="v">
      <t c="6" si="69">
        <n x="33"/>
        <n x="11"/>
        <n x="55"/>
        <n x="73" s="1"/>
        <n x="57" s="1"/>
        <n x="74" s="1"/>
      </t>
    </mdx>
    <mdx n="0" f="v">
      <t c="6" si="69">
        <n x="15"/>
        <n x="1"/>
        <n x="55"/>
        <n x="73" s="1"/>
        <n x="57" s="1"/>
        <n x="74" s="1"/>
      </t>
    </mdx>
    <mdx n="0" f="v">
      <t c="6" si="69">
        <n x="5"/>
        <n x="23"/>
        <n x="55"/>
        <n x="73" s="1"/>
        <n x="57" s="1"/>
        <n x="74" s="1"/>
      </t>
    </mdx>
    <mdx n="0" f="v">
      <t c="6" si="69">
        <n x="5"/>
        <n x="20"/>
        <n x="55"/>
        <n x="73" s="1"/>
        <n x="57" s="1"/>
        <n x="74" s="1"/>
      </t>
    </mdx>
    <mdx n="0" f="v">
      <t c="6" si="69">
        <n x="48"/>
        <n x="32"/>
        <n x="55"/>
        <n x="73" s="1"/>
        <n x="57" s="1"/>
        <n x="74" s="1"/>
      </t>
    </mdx>
    <mdx n="0" f="v">
      <t c="6" si="69">
        <n x="30"/>
        <n x="19"/>
        <n x="55"/>
        <n x="73" s="1"/>
        <n x="57" s="1"/>
        <n x="74" s="1"/>
      </t>
    </mdx>
    <mdx n="0" f="v">
      <t c="6" si="69">
        <n x="22"/>
        <n x="11"/>
        <n x="55"/>
        <n x="73" s="1"/>
        <n x="57" s="1"/>
        <n x="74" s="1"/>
      </t>
    </mdx>
  </mdxMetadata>
  <valueMetadata count="721">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bk>
      <rc t="1" v="535"/>
    </bk>
    <bk>
      <rc t="1" v="536"/>
    </bk>
    <bk>
      <rc t="1" v="537"/>
    </bk>
    <bk>
      <rc t="1" v="538"/>
    </bk>
    <bk>
      <rc t="1" v="539"/>
    </bk>
    <bk>
      <rc t="1" v="540"/>
    </bk>
    <bk>
      <rc t="1" v="541"/>
    </bk>
    <bk>
      <rc t="1" v="542"/>
    </bk>
    <bk>
      <rc t="1" v="543"/>
    </bk>
    <bk>
      <rc t="1" v="544"/>
    </bk>
    <bk>
      <rc t="1" v="545"/>
    </bk>
    <bk>
      <rc t="1" v="546"/>
    </bk>
    <bk>
      <rc t="1" v="547"/>
    </bk>
    <bk>
      <rc t="1" v="548"/>
    </bk>
    <bk>
      <rc t="1" v="549"/>
    </bk>
    <bk>
      <rc t="1" v="550"/>
    </bk>
    <bk>
      <rc t="1" v="551"/>
    </bk>
    <bk>
      <rc t="1" v="552"/>
    </bk>
    <bk>
      <rc t="1" v="553"/>
    </bk>
    <bk>
      <rc t="1" v="554"/>
    </bk>
    <bk>
      <rc t="1" v="555"/>
    </bk>
    <bk>
      <rc t="1" v="556"/>
    </bk>
    <bk>
      <rc t="1" v="557"/>
    </bk>
    <bk>
      <rc t="1" v="558"/>
    </bk>
    <bk>
      <rc t="1" v="559"/>
    </bk>
    <bk>
      <rc t="1" v="560"/>
    </bk>
    <bk>
      <rc t="1" v="561"/>
    </bk>
    <bk>
      <rc t="1" v="562"/>
    </bk>
    <bk>
      <rc t="1" v="563"/>
    </bk>
    <bk>
      <rc t="1" v="564"/>
    </bk>
    <bk>
      <rc t="1" v="565"/>
    </bk>
    <bk>
      <rc t="1" v="566"/>
    </bk>
    <bk>
      <rc t="1" v="567"/>
    </bk>
    <bk>
      <rc t="1" v="568"/>
    </bk>
    <bk>
      <rc t="1" v="569"/>
    </bk>
    <bk>
      <rc t="1" v="570"/>
    </bk>
    <bk>
      <rc t="1" v="571"/>
    </bk>
    <bk>
      <rc t="1" v="572"/>
    </bk>
    <bk>
      <rc t="1" v="573"/>
    </bk>
    <bk>
      <rc t="1" v="574"/>
    </bk>
    <bk>
      <rc t="1" v="575"/>
    </bk>
    <bk>
      <rc t="1" v="576"/>
    </bk>
    <bk>
      <rc t="1" v="577"/>
    </bk>
    <bk>
      <rc t="1" v="578"/>
    </bk>
    <bk>
      <rc t="1" v="579"/>
    </bk>
    <bk>
      <rc t="1" v="580"/>
    </bk>
    <bk>
      <rc t="1" v="581"/>
    </bk>
    <bk>
      <rc t="1" v="582"/>
    </bk>
    <bk>
      <rc t="1" v="583"/>
    </bk>
    <bk>
      <rc t="1" v="584"/>
    </bk>
    <bk>
      <rc t="1" v="585"/>
    </bk>
    <bk>
      <rc t="1" v="586"/>
    </bk>
    <bk>
      <rc t="1" v="587"/>
    </bk>
    <bk>
      <rc t="1" v="588"/>
    </bk>
    <bk>
      <rc t="1" v="589"/>
    </bk>
    <bk>
      <rc t="1" v="590"/>
    </bk>
    <bk>
      <rc t="1" v="591"/>
    </bk>
    <bk>
      <rc t="1" v="592"/>
    </bk>
    <bk>
      <rc t="1" v="593"/>
    </bk>
    <bk>
      <rc t="1" v="594"/>
    </bk>
    <bk>
      <rc t="1" v="595"/>
    </bk>
    <bk>
      <rc t="1" v="596"/>
    </bk>
    <bk>
      <rc t="1" v="597"/>
    </bk>
    <bk>
      <rc t="1" v="598"/>
    </bk>
    <bk>
      <rc t="1" v="599"/>
    </bk>
    <bk>
      <rc t="1" v="600"/>
    </bk>
    <bk>
      <rc t="1" v="601"/>
    </bk>
    <bk>
      <rc t="1" v="602"/>
    </bk>
    <bk>
      <rc t="1" v="603"/>
    </bk>
    <bk>
      <rc t="1" v="604"/>
    </bk>
    <bk>
      <rc t="1" v="605"/>
    </bk>
    <bk>
      <rc t="1" v="606"/>
    </bk>
    <bk>
      <rc t="1" v="607"/>
    </bk>
    <bk>
      <rc t="1" v="608"/>
    </bk>
    <bk>
      <rc t="1" v="609"/>
    </bk>
    <bk>
      <rc t="1" v="610"/>
    </bk>
    <bk>
      <rc t="1" v="611"/>
    </bk>
    <bk>
      <rc t="1" v="612"/>
    </bk>
    <bk>
      <rc t="1" v="613"/>
    </bk>
    <bk>
      <rc t="1" v="614"/>
    </bk>
    <bk>
      <rc t="1" v="615"/>
    </bk>
    <bk>
      <rc t="1" v="616"/>
    </bk>
    <bk>
      <rc t="1" v="617"/>
    </bk>
    <bk>
      <rc t="1" v="618"/>
    </bk>
    <bk>
      <rc t="1" v="619"/>
    </bk>
    <bk>
      <rc t="1" v="620"/>
    </bk>
    <bk>
      <rc t="1" v="621"/>
    </bk>
    <bk>
      <rc t="1" v="622"/>
    </bk>
    <bk>
      <rc t="1" v="623"/>
    </bk>
    <bk>
      <rc t="1" v="624"/>
    </bk>
    <bk>
      <rc t="1" v="625"/>
    </bk>
    <bk>
      <rc t="1" v="626"/>
    </bk>
    <bk>
      <rc t="1" v="627"/>
    </bk>
    <bk>
      <rc t="1" v="628"/>
    </bk>
    <bk>
      <rc t="1" v="629"/>
    </bk>
    <bk>
      <rc t="1" v="630"/>
    </bk>
    <bk>
      <rc t="1" v="631"/>
    </bk>
    <bk>
      <rc t="1" v="632"/>
    </bk>
    <bk>
      <rc t="1" v="633"/>
    </bk>
    <bk>
      <rc t="1" v="634"/>
    </bk>
    <bk>
      <rc t="1" v="635"/>
    </bk>
    <bk>
      <rc t="1" v="636"/>
    </bk>
    <bk>
      <rc t="1" v="637"/>
    </bk>
    <bk>
      <rc t="1" v="638"/>
    </bk>
    <bk>
      <rc t="1" v="639"/>
    </bk>
    <bk>
      <rc t="1" v="640"/>
    </bk>
    <bk>
      <rc t="1" v="641"/>
    </bk>
    <bk>
      <rc t="1" v="642"/>
    </bk>
    <bk>
      <rc t="1" v="643"/>
    </bk>
    <bk>
      <rc t="1" v="644"/>
    </bk>
    <bk>
      <rc t="1" v="645"/>
    </bk>
    <bk>
      <rc t="1" v="646"/>
    </bk>
    <bk>
      <rc t="1" v="647"/>
    </bk>
    <bk>
      <rc t="1" v="648"/>
    </bk>
    <bk>
      <rc t="1" v="649"/>
    </bk>
    <bk>
      <rc t="1" v="650"/>
    </bk>
    <bk>
      <rc t="1" v="651"/>
    </bk>
    <bk>
      <rc t="1" v="652"/>
    </bk>
    <bk>
      <rc t="1" v="653"/>
    </bk>
    <bk>
      <rc t="1" v="654"/>
    </bk>
    <bk>
      <rc t="1" v="655"/>
    </bk>
    <bk>
      <rc t="1" v="656"/>
    </bk>
    <bk>
      <rc t="1" v="657"/>
    </bk>
    <bk>
      <rc t="1" v="658"/>
    </bk>
    <bk>
      <rc t="1" v="659"/>
    </bk>
    <bk>
      <rc t="1" v="660"/>
    </bk>
    <bk>
      <rc t="1" v="661"/>
    </bk>
    <bk>
      <rc t="1" v="662"/>
    </bk>
    <bk>
      <rc t="1" v="663"/>
    </bk>
    <bk>
      <rc t="1" v="664"/>
    </bk>
    <bk>
      <rc t="1" v="665"/>
    </bk>
    <bk>
      <rc t="1" v="666"/>
    </bk>
    <bk>
      <rc t="1" v="667"/>
    </bk>
    <bk>
      <rc t="1" v="668"/>
    </bk>
    <bk>
      <rc t="1" v="669"/>
    </bk>
    <bk>
      <rc t="1" v="670"/>
    </bk>
    <bk>
      <rc t="1" v="671"/>
    </bk>
    <bk>
      <rc t="1" v="672"/>
    </bk>
    <bk>
      <rc t="1" v="673"/>
    </bk>
    <bk>
      <rc t="1" v="674"/>
    </bk>
    <bk>
      <rc t="1" v="675"/>
    </bk>
    <bk>
      <rc t="1" v="676"/>
    </bk>
    <bk>
      <rc t="1" v="677"/>
    </bk>
    <bk>
      <rc t="1" v="678"/>
    </bk>
    <bk>
      <rc t="1" v="679"/>
    </bk>
    <bk>
      <rc t="1" v="680"/>
    </bk>
    <bk>
      <rc t="1" v="681"/>
    </bk>
    <bk>
      <rc t="1" v="682"/>
    </bk>
    <bk>
      <rc t="1" v="683"/>
    </bk>
    <bk>
      <rc t="1" v="684"/>
    </bk>
    <bk>
      <rc t="1" v="685"/>
    </bk>
    <bk>
      <rc t="1" v="686"/>
    </bk>
    <bk>
      <rc t="1" v="687"/>
    </bk>
    <bk>
      <rc t="1" v="688"/>
    </bk>
    <bk>
      <rc t="1" v="689"/>
    </bk>
    <bk>
      <rc t="1" v="690"/>
    </bk>
    <bk>
      <rc t="1" v="691"/>
    </bk>
    <bk>
      <rc t="1" v="692"/>
    </bk>
    <bk>
      <rc t="1" v="693"/>
    </bk>
    <bk>
      <rc t="1" v="694"/>
    </bk>
    <bk>
      <rc t="1" v="695"/>
    </bk>
    <bk>
      <rc t="1" v="696"/>
    </bk>
    <bk>
      <rc t="1" v="697"/>
    </bk>
    <bk>
      <rc t="1" v="698"/>
    </bk>
    <bk>
      <rc t="1" v="699"/>
    </bk>
    <bk>
      <rc t="1" v="700"/>
    </bk>
    <bk>
      <rc t="1" v="701"/>
    </bk>
    <bk>
      <rc t="1" v="702"/>
    </bk>
    <bk>
      <rc t="1" v="703"/>
    </bk>
    <bk>
      <rc t="1" v="704"/>
    </bk>
    <bk>
      <rc t="1" v="705"/>
    </bk>
    <bk>
      <rc t="1" v="706"/>
    </bk>
    <bk>
      <rc t="1" v="707"/>
    </bk>
    <bk>
      <rc t="1" v="708"/>
    </bk>
    <bk>
      <rc t="1" v="709"/>
    </bk>
    <bk>
      <rc t="1" v="710"/>
    </bk>
    <bk>
      <rc t="1" v="711"/>
    </bk>
    <bk>
      <rc t="1" v="712"/>
    </bk>
    <bk>
      <rc t="1" v="713"/>
    </bk>
    <bk>
      <rc t="1" v="714"/>
    </bk>
    <bk>
      <rc t="1" v="715"/>
    </bk>
    <bk>
      <rc t="1" v="716"/>
    </bk>
    <bk>
      <rc t="1" v="717"/>
    </bk>
    <bk>
      <rc t="1" v="718"/>
    </bk>
    <bk>
      <rc t="1" v="719"/>
    </bk>
    <bk>
      <rc t="1" v="720"/>
    </bk>
  </valueMetadata>
</metadata>
</file>

<file path=xl/sharedStrings.xml><?xml version="1.0" encoding="utf-8"?>
<sst xmlns="http://schemas.openxmlformats.org/spreadsheetml/2006/main" count="168" uniqueCount="109">
  <si>
    <t>Budget Var
(%)</t>
  </si>
  <si>
    <t>Prior Var
($)</t>
  </si>
  <si>
    <t>Prior Var
(%)</t>
  </si>
  <si>
    <t>Budget Var
($K)</t>
  </si>
  <si>
    <t>Net Income / Head</t>
  </si>
  <si>
    <t>Enter Year:</t>
  </si>
  <si>
    <t>Enter Type:</t>
  </si>
  <si>
    <t>Operating Expenses</t>
  </si>
  <si>
    <t>Row Labels</t>
  </si>
  <si>
    <t>Operating Profit</t>
  </si>
  <si>
    <t>Other Income and Expense</t>
  </si>
  <si>
    <t>Taxes</t>
  </si>
  <si>
    <t>Gross Margin</t>
  </si>
  <si>
    <t>Net Sales</t>
  </si>
  <si>
    <t>Total Cost of Sales</t>
  </si>
  <si>
    <t>Gross Sales</t>
  </si>
  <si>
    <t>Returns and Adjustments</t>
  </si>
  <si>
    <t>Discounts</t>
  </si>
  <si>
    <t>Amount</t>
  </si>
  <si>
    <t>Australian Dollar</t>
  </si>
  <si>
    <t>Canadian Dollar</t>
  </si>
  <si>
    <t>EURO</t>
  </si>
  <si>
    <t>US Dollar</t>
  </si>
  <si>
    <t>Grand Total</t>
  </si>
  <si>
    <t>Column Labels</t>
  </si>
  <si>
    <t>Trade Sales</t>
  </si>
  <si>
    <t>Intercompany Sales</t>
  </si>
  <si>
    <t>Financial Metric</t>
  </si>
  <si>
    <t>My New Financial Dashboard Using Out of the Box MS Technologies</t>
  </si>
  <si>
    <t>06-07</t>
  </si>
  <si>
    <t>07-08</t>
  </si>
  <si>
    <t>DR {Debit}</t>
  </si>
  <si>
    <t>- {-}</t>
  </si>
  <si>
    <t>+ {+}</t>
  </si>
  <si>
    <t>~ {~}</t>
  </si>
  <si>
    <t>BS {Balance Sheet}</t>
  </si>
  <si>
    <t>Column1</t>
  </si>
  <si>
    <t>DBA1d74d0bc31954ce4ad8bef59eaf76a99</t>
  </si>
  <si>
    <t>CR {Credit}</t>
  </si>
  <si>
    <t>DBAcf85ed1d670a42999fbbacad52593582</t>
  </si>
  <si>
    <t>DBAc865f9f1ac4c4113a7d4e550bd5e3829</t>
  </si>
  <si>
    <t>IS {Income Statement}</t>
  </si>
  <si>
    <t>S {Statistical}</t>
  </si>
  <si>
    <t>Amount Quota</t>
  </si>
  <si>
    <t>Europe</t>
  </si>
  <si>
    <t>North America</t>
  </si>
  <si>
    <t>Pacific</t>
  </si>
  <si>
    <t>France</t>
  </si>
  <si>
    <t>Germany</t>
  </si>
  <si>
    <t>United Kingdom</t>
  </si>
  <si>
    <t>Canada</t>
  </si>
  <si>
    <t>United States</t>
  </si>
  <si>
    <t>Australia</t>
  </si>
  <si>
    <t>Q1 CY 2007</t>
  </si>
  <si>
    <t>Q2 CY 2007</t>
  </si>
  <si>
    <t>Q3 CY 2007</t>
  </si>
  <si>
    <t>Q4 CY 2007</t>
  </si>
  <si>
    <t>Central</t>
  </si>
  <si>
    <t>Northeast</t>
  </si>
  <si>
    <t>Northwest</t>
  </si>
  <si>
    <t>Southeast</t>
  </si>
  <si>
    <t>Southwest</t>
  </si>
  <si>
    <t>Regions</t>
  </si>
  <si>
    <t>Net Income</t>
  </si>
  <si>
    <t>Bottom Up Calculation</t>
  </si>
  <si>
    <t>Top Down Calcuation</t>
  </si>
  <si>
    <t>Forcasting Sales Quotas w/ My Microsoft Business Intelligence Tools</t>
  </si>
  <si>
    <t>Amount Per Unit Quota</t>
  </si>
  <si>
    <t>Unit Quota</t>
  </si>
  <si>
    <t>Values</t>
  </si>
  <si>
    <t>Sales Territory</t>
  </si>
  <si>
    <t>Amount Per Day</t>
  </si>
  <si>
    <t>Q1 CY 2008</t>
  </si>
  <si>
    <t>Q2 CY 2008</t>
  </si>
  <si>
    <t>Research and Development</t>
  </si>
  <si>
    <t>Inventory Management</t>
  </si>
  <si>
    <t>Manufacturing</t>
  </si>
  <si>
    <t>Quality Assurance</t>
  </si>
  <si>
    <t>Sales and Marketing</t>
  </si>
  <si>
    <t>AdventureWorks Cycle</t>
  </si>
  <si>
    <t>Organizations</t>
  </si>
  <si>
    <t>Labor Expenses</t>
  </si>
  <si>
    <t>Travel Expenses</t>
  </si>
  <si>
    <t>Marketing</t>
  </si>
  <si>
    <t>Telephone and Utilities</t>
  </si>
  <si>
    <t>Depreciation</t>
  </si>
  <si>
    <t>Commissions</t>
  </si>
  <si>
    <t>Office Supplies</t>
  </si>
  <si>
    <t>Professional Services</t>
  </si>
  <si>
    <t>Other Expenses</t>
  </si>
  <si>
    <t>Rent</t>
  </si>
  <si>
    <t>England</t>
  </si>
  <si>
    <t>Scotland</t>
  </si>
  <si>
    <t>Balance Sheet</t>
  </si>
  <si>
    <t>Assets</t>
  </si>
  <si>
    <t>Liabilities and Owners Equity</t>
  </si>
  <si>
    <t>Liabilities</t>
  </si>
  <si>
    <t>CY 2007</t>
  </si>
  <si>
    <t>CY 2008</t>
  </si>
  <si>
    <t>Account Type</t>
  </si>
  <si>
    <t>Revenue</t>
  </si>
  <si>
    <t>Expenditures</t>
  </si>
  <si>
    <t>Other Assets</t>
  </si>
  <si>
    <t>Building Leasehold</t>
  </si>
  <si>
    <t>Vehicles</t>
  </si>
  <si>
    <t>Equipment</t>
  </si>
  <si>
    <t>Furniture and Fixtures</t>
  </si>
  <si>
    <t>Amortization of Goodwill</t>
  </si>
  <si>
    <t>Fiscal</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</si>
</sst>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_);[Red]\(#,##0,\)"/>
    <numFmt numFmtId="165" formatCode="#,##0.0%_&gt;;[Red]\&lt;#,##0.0%\&gt;"/>
    <numFmt numFmtId="166" formatCode="#,##0,_&gt;;[Red]\&lt;#,##0,\&gt;;;&quot;0  &quot;"/>
    <numFmt numFmtId="167" formatCode="#,##0_&gt;;[Red]\&lt;#,##0\&gt;;;&quot;0  &quot;"/>
    <numFmt numFmtId="168" formatCode="#,##0,"/>
    <numFmt numFmtId="169" formatCode="_(* #,##0_);_(* \(#,##0\);_(* &quot;-&quot;??_);_(@_)"/>
    <numFmt numFmtId="170" formatCode="#,###"/>
    <numFmt numFmtId="171" formatCode="#,###.00"/>
  </numFmts>
  <fonts count="22" x14ac:knownFonts="1">
    <font>
      <sz val="11"/>
      <color theme="1"/>
      <name val="Calibri"/>
      <family val="2"/>
      <scheme val="minor"/>
    </font>
    <font>
      <sz val="10"/>
      <color theme="1"/>
      <name val="Calibri"/>
      <family val="2"/>
    </font>
    <font>
      <sz val="10"/>
      <color theme="1"/>
      <name val="Calibri"/>
      <family val="2"/>
    </font>
    <font>
      <sz val="10"/>
      <color theme="1"/>
      <name val="Calibri"/>
      <family val="2"/>
    </font>
    <font>
      <sz val="10"/>
      <color theme="1"/>
      <name val="Calibri"/>
      <family val="2"/>
    </font>
    <font>
      <sz val="10"/>
      <color theme="1"/>
      <name val="Calibri"/>
      <family val="2"/>
    </font>
    <font>
      <sz val="10"/>
      <color theme="1"/>
      <name val="Calibri"/>
      <family val="2"/>
    </font>
    <font>
      <sz val="10"/>
      <color theme="1"/>
      <name val="Calibri"/>
      <family val="2"/>
    </font>
    <font>
      <sz val="11"/>
      <color theme="1"/>
      <name val="Calibri"/>
      <family val="2"/>
      <scheme val="minor"/>
    </font>
    <font>
      <i/>
      <sz val="11"/>
      <color theme="1"/>
      <name val="Calibri"/>
      <family val="2"/>
      <scheme val="minor"/>
    </font>
    <font>
      <b/>
      <i/>
      <sz val="11"/>
      <color theme="1"/>
      <name val="Calibri"/>
      <family val="2"/>
      <scheme val="minor"/>
    </font>
    <font>
      <b/>
      <sz val="14"/>
      <color theme="1"/>
      <name val="Calibri"/>
      <family val="2"/>
      <scheme val="minor"/>
    </font>
    <font>
      <b/>
      <sz val="12"/>
      <color theme="1"/>
      <name val="Calibri"/>
      <family val="2"/>
    </font>
    <font>
      <b/>
      <sz val="12"/>
      <color theme="1"/>
      <name val="Calibri"/>
      <family val="2"/>
      <scheme val="minor"/>
    </font>
    <font>
      <b/>
      <i/>
      <sz val="14"/>
      <color theme="1"/>
      <name val="Calibri"/>
      <family val="2"/>
      <scheme val="minor"/>
    </font>
    <font>
      <i/>
      <sz val="14"/>
      <color theme="1"/>
      <name val="Calibri"/>
      <family val="2"/>
      <scheme val="minor"/>
    </font>
    <font>
      <b/>
      <sz val="12"/>
      <color theme="0"/>
      <name val="Calibri"/>
      <family val="2"/>
      <scheme val="minor"/>
    </font>
    <font>
      <sz val="12"/>
      <color theme="1"/>
      <name val="Calibri"/>
      <family val="2"/>
      <scheme val="minor"/>
    </font>
    <font>
      <sz val="11"/>
      <color rgb="FF9C0006"/>
      <name val="Calibri"/>
      <family val="2"/>
      <scheme val="minor"/>
    </font>
    <font>
      <sz val="11"/>
      <color rgb="FF3F3F76"/>
      <name val="Calibri"/>
      <family val="2"/>
      <scheme val="minor"/>
    </font>
    <font>
      <sz val="11"/>
      <color theme="0"/>
      <name val="Calibri"/>
      <family val="2"/>
      <scheme val="minor"/>
    </font>
    <font>
      <sz val="11"/>
      <color rgb="FF000000"/>
      <name val="Calibri"/>
      <family val="2"/>
      <scheme val="minor"/>
    </font>
  </fonts>
  <fills count="18">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99"/>
        <bgColor indexed="64"/>
      </patternFill>
    </fill>
    <fill>
      <patternFill patternType="solid">
        <fgColor theme="1" tint="0.34998626667073579"/>
        <bgColor indexed="64"/>
      </patternFill>
    </fill>
    <fill>
      <patternFill patternType="solid">
        <fgColor rgb="FF99C2ED"/>
        <bgColor indexed="64"/>
      </patternFill>
    </fill>
    <fill>
      <patternFill patternType="solid">
        <fgColor rgb="FFFFC7CE"/>
        <bgColor indexed="64"/>
      </patternFill>
    </fill>
    <fill>
      <patternFill patternType="solid">
        <fgColor rgb="FFFFCC99"/>
        <bgColor indexed="64"/>
      </patternFill>
    </fill>
    <fill>
      <patternFill patternType="solid">
        <fgColor rgb="FFBFBFBF"/>
        <bgColor indexed="64"/>
      </patternFill>
    </fill>
    <fill>
      <patternFill patternType="solid">
        <fgColor rgb="FF006400"/>
        <bgColor indexed="64"/>
      </patternFill>
    </fill>
    <fill>
      <patternFill patternType="solid">
        <fgColor theme="1"/>
        <bgColor indexed="64"/>
      </patternFill>
    </fill>
    <fill>
      <patternFill patternType="solid">
        <fgColor theme="4"/>
        <bgColor indexed="64"/>
      </patternFill>
    </fill>
    <fill>
      <patternFill patternType="solid">
        <fgColor rgb="FFFFC000"/>
        <bgColor indexed="64"/>
      </patternFill>
    </fill>
    <fill>
      <patternFill patternType="solid">
        <fgColor rgb="FFFFFF00"/>
        <bgColor indexed="64"/>
      </patternFill>
    </fill>
    <fill>
      <patternFill patternType="solid">
        <fgColor rgb="FFC0C0C0"/>
      </patternFill>
    </fill>
    <fill>
      <patternFill patternType="solid">
        <fgColor rgb="FFC00000"/>
        <bgColor indexed="64"/>
      </patternFill>
    </fill>
    <fill>
      <patternFill patternType="solid">
        <fgColor theme="9"/>
        <bgColor indexed="64"/>
      </patternFill>
    </fill>
  </fills>
  <borders count="22">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double">
        <color indexed="64"/>
      </bottom>
      <diagonal/>
    </border>
    <border>
      <left style="thin">
        <color indexed="64"/>
      </left>
      <right/>
      <top/>
      <bottom/>
      <diagonal/>
    </border>
    <border>
      <left/>
      <right/>
      <top/>
      <bottom style="medium">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9">
    <xf numFmtId="0" fontId="0" fillId="0" borderId="0"/>
    <xf numFmtId="9" fontId="8" fillId="0" borderId="0" applyFont="0" applyFill="0" applyBorder="0" applyAlignment="0" applyProtection="0"/>
    <xf numFmtId="0" fontId="7" fillId="0" borderId="0"/>
    <xf numFmtId="168" fontId="7" fillId="0" borderId="0"/>
    <xf numFmtId="168" fontId="7" fillId="0" borderId="0"/>
    <xf numFmtId="0" fontId="6" fillId="0" borderId="0"/>
    <xf numFmtId="0" fontId="5" fillId="0" borderId="0"/>
    <xf numFmtId="0" fontId="8" fillId="0" borderId="0" applyNumberFormat="0"/>
    <xf numFmtId="0" fontId="18" fillId="7" borderId="0" applyNumberFormat="0"/>
    <xf numFmtId="0" fontId="19" fillId="8" borderId="0" applyNumberFormat="0"/>
    <xf numFmtId="0" fontId="8" fillId="9" borderId="0" applyNumberFormat="0"/>
    <xf numFmtId="0" fontId="8" fillId="3" borderId="0" applyNumberFormat="0"/>
    <xf numFmtId="0" fontId="8" fillId="10" borderId="0" applyNumberFormat="0"/>
    <xf numFmtId="0" fontId="8" fillId="0" borderId="0" applyNumberFormat="0">
      <alignment horizontal="right"/>
    </xf>
    <xf numFmtId="0" fontId="17" fillId="6" borderId="0" applyNumberFormat="0">
      <alignment horizontal="center" vertical="center"/>
    </xf>
    <xf numFmtId="0" fontId="4" fillId="0" borderId="0"/>
    <xf numFmtId="0" fontId="3" fillId="0" borderId="0"/>
    <xf numFmtId="0" fontId="2" fillId="0" borderId="0"/>
    <xf numFmtId="43" fontId="8" fillId="0" borderId="0" applyFont="0" applyFill="0" applyBorder="0" applyAlignment="0" applyProtection="0"/>
  </cellStyleXfs>
  <cellXfs count="134">
    <xf numFmtId="0" fontId="0" fillId="0" borderId="0" xfId="0"/>
    <xf numFmtId="0" fontId="0" fillId="0" borderId="0" xfId="0" applyAlignment="1">
      <alignment horizontal="center"/>
    </xf>
    <xf numFmtId="0" fontId="0" fillId="0" borderId="0" xfId="0" applyAlignment="1">
      <alignment vertical="center"/>
    </xf>
    <xf numFmtId="164" fontId="0" fillId="0" borderId="0" xfId="0" applyNumberFormat="1" applyAlignment="1">
      <alignment vertical="center"/>
    </xf>
    <xf numFmtId="0" fontId="0" fillId="0" borderId="0" xfId="0" applyAlignment="1">
      <alignment horizontal="left" vertical="center"/>
    </xf>
    <xf numFmtId="0" fontId="0" fillId="0" borderId="1" xfId="0" applyBorder="1" applyAlignment="1">
      <alignment vertical="center"/>
    </xf>
    <xf numFmtId="0" fontId="9" fillId="0" borderId="2" xfId="0" applyFont="1" applyBorder="1" applyAlignment="1">
      <alignment horizontal="left" vertical="center" indent="1"/>
    </xf>
    <xf numFmtId="0" fontId="9" fillId="0" borderId="3" xfId="0" applyFont="1" applyBorder="1" applyAlignment="1">
      <alignment horizontal="left" vertical="center" indent="1"/>
    </xf>
    <xf numFmtId="0" fontId="0" fillId="0" borderId="1" xfId="0" applyBorder="1" applyAlignment="1">
      <alignment horizontal="left" vertical="center"/>
    </xf>
    <xf numFmtId="0" fontId="0" fillId="0" borderId="4" xfId="0" applyBorder="1" applyAlignment="1">
      <alignment horizontal="left" vertical="center"/>
    </xf>
    <xf numFmtId="165" fontId="0" fillId="0" borderId="0" xfId="1" applyNumberFormat="1" applyFont="1" applyAlignment="1">
      <alignment vertical="center"/>
    </xf>
    <xf numFmtId="0" fontId="0" fillId="0" borderId="0" xfId="0" applyAlignment="1">
      <alignment horizontal="center" vertical="center" wrapText="1"/>
    </xf>
    <xf numFmtId="0" fontId="9" fillId="0" borderId="0" xfId="0" applyFont="1" applyAlignment="1">
      <alignment horizontal="left" vertical="center" indent="1"/>
    </xf>
    <xf numFmtId="164" fontId="0" fillId="0" borderId="0" xfId="0" applyNumberFormat="1" applyBorder="1" applyAlignment="1">
      <alignment vertical="center"/>
    </xf>
    <xf numFmtId="0" fontId="0" fillId="0" borderId="3" xfId="0" applyBorder="1" applyAlignment="1">
      <alignment horizontal="left" vertical="center"/>
    </xf>
    <xf numFmtId="165" fontId="0" fillId="0" borderId="3" xfId="1" applyNumberFormat="1" applyFont="1" applyBorder="1" applyAlignment="1">
      <alignment vertical="center"/>
    </xf>
    <xf numFmtId="0" fontId="0" fillId="0" borderId="0" xfId="0" applyBorder="1" applyAlignment="1">
      <alignment horizontal="left" vertical="center"/>
    </xf>
    <xf numFmtId="165" fontId="0" fillId="0" borderId="1" xfId="1" applyNumberFormat="1" applyFont="1" applyBorder="1" applyAlignment="1">
      <alignment vertical="center"/>
    </xf>
    <xf numFmtId="165" fontId="0" fillId="0" borderId="2" xfId="1" applyNumberFormat="1" applyFont="1" applyBorder="1" applyAlignment="1">
      <alignment vertical="center"/>
    </xf>
    <xf numFmtId="166" fontId="0" fillId="0" borderId="0" xfId="0" applyNumberFormat="1" applyAlignment="1">
      <alignment horizontal="right" vertical="center"/>
    </xf>
    <xf numFmtId="166" fontId="0" fillId="0" borderId="2" xfId="0" applyNumberFormat="1" applyBorder="1" applyAlignment="1">
      <alignment horizontal="right" vertical="center"/>
    </xf>
    <xf numFmtId="166" fontId="0" fillId="0" borderId="3" xfId="0" applyNumberFormat="1" applyBorder="1" applyAlignment="1">
      <alignment horizontal="right" vertical="center"/>
    </xf>
    <xf numFmtId="166" fontId="0" fillId="0" borderId="1" xfId="0" applyNumberFormat="1" applyBorder="1" applyAlignment="1">
      <alignment horizontal="right" vertical="center"/>
    </xf>
    <xf numFmtId="166" fontId="0" fillId="0" borderId="4" xfId="0" applyNumberFormat="1" applyBorder="1" applyAlignment="1">
      <alignment horizontal="right" vertical="center"/>
    </xf>
    <xf numFmtId="166" fontId="0" fillId="0" borderId="0" xfId="1" applyNumberFormat="1" applyFont="1" applyAlignment="1">
      <alignment horizontal="right" vertical="center"/>
    </xf>
    <xf numFmtId="166" fontId="0" fillId="0" borderId="0" xfId="0" applyNumberFormat="1" applyBorder="1" applyAlignment="1">
      <alignment horizontal="right" vertical="center"/>
    </xf>
    <xf numFmtId="165" fontId="0" fillId="0" borderId="4" xfId="1" applyNumberFormat="1" applyFont="1" applyBorder="1" applyAlignment="1">
      <alignment vertical="center"/>
    </xf>
    <xf numFmtId="0" fontId="0" fillId="0" borderId="0" xfId="0" applyBorder="1" applyAlignment="1">
      <alignment vertical="center"/>
    </xf>
    <xf numFmtId="165" fontId="0" fillId="0" borderId="0" xfId="1" applyNumberFormat="1" applyFont="1" applyBorder="1" applyAlignment="1">
      <alignment vertical="center"/>
    </xf>
    <xf numFmtId="165" fontId="10" fillId="0" borderId="0" xfId="1" applyNumberFormat="1" applyFont="1" applyBorder="1" applyAlignment="1">
      <alignment vertical="center"/>
    </xf>
    <xf numFmtId="0" fontId="0" fillId="0" borderId="5" xfId="0" applyBorder="1"/>
    <xf numFmtId="0" fontId="0" fillId="0" borderId="5" xfId="0" applyBorder="1" applyAlignment="1">
      <alignment vertical="center"/>
    </xf>
    <xf numFmtId="0" fontId="0" fillId="0" borderId="0" xfId="0" applyBorder="1" applyAlignment="1">
      <alignment horizontal="center" vertical="center" wrapText="1"/>
    </xf>
    <xf numFmtId="0" fontId="0" fillId="0" borderId="0" xfId="0" applyAlignment="1">
      <alignment vertical="center" wrapText="1"/>
    </xf>
    <xf numFmtId="0" fontId="0" fillId="0" borderId="5" xfId="0" applyBorder="1" applyAlignment="1">
      <alignment wrapText="1"/>
    </xf>
    <xf numFmtId="0" fontId="0" fillId="0" borderId="5" xfId="0" applyBorder="1" applyAlignment="1">
      <alignment vertical="center" wrapText="1"/>
    </xf>
    <xf numFmtId="0" fontId="0" fillId="0" borderId="2" xfId="0" applyBorder="1" applyAlignment="1">
      <alignment horizontal="left" vertical="center"/>
    </xf>
    <xf numFmtId="166" fontId="0" fillId="0" borderId="0" xfId="0" applyNumberFormat="1" applyAlignment="1">
      <alignment vertical="center"/>
    </xf>
    <xf numFmtId="167" fontId="0" fillId="0" borderId="1" xfId="0" applyNumberFormat="1" applyBorder="1" applyAlignment="1">
      <alignment horizontal="right" vertical="center"/>
    </xf>
    <xf numFmtId="0" fontId="10" fillId="2" borderId="4" xfId="0" applyFont="1" applyFill="1" applyBorder="1" applyAlignment="1">
      <alignment horizontal="left" vertical="center"/>
    </xf>
    <xf numFmtId="166" fontId="10" fillId="2" borderId="4" xfId="0" applyNumberFormat="1" applyFont="1" applyFill="1" applyBorder="1" applyAlignment="1">
      <alignment horizontal="right" vertical="center"/>
    </xf>
    <xf numFmtId="165" fontId="10" fillId="2" borderId="4" xfId="1" applyNumberFormat="1" applyFont="1" applyFill="1" applyBorder="1" applyAlignment="1">
      <alignment vertical="center"/>
    </xf>
    <xf numFmtId="166" fontId="0" fillId="2" borderId="4" xfId="0" applyNumberFormat="1" applyFill="1" applyBorder="1" applyAlignment="1">
      <alignment horizontal="right" vertical="center"/>
    </xf>
    <xf numFmtId="165" fontId="0" fillId="2" borderId="4" xfId="1" applyNumberFormat="1" applyFont="1" applyFill="1" applyBorder="1" applyAlignment="1">
      <alignment vertical="center"/>
    </xf>
    <xf numFmtId="0" fontId="10" fillId="0" borderId="0" xfId="0" applyFont="1" applyAlignment="1">
      <alignment vertical="center"/>
    </xf>
    <xf numFmtId="166" fontId="10" fillId="0" borderId="0" xfId="0" applyNumberFormat="1" applyFont="1" applyAlignment="1">
      <alignment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7" fillId="0" borderId="0" xfId="2"/>
    <xf numFmtId="3" fontId="7" fillId="0" borderId="0" xfId="2" applyNumberFormat="1"/>
    <xf numFmtId="0" fontId="0" fillId="0" borderId="0" xfId="0" applyAlignment="1">
      <alignment horizontal="left" indent="2"/>
    </xf>
    <xf numFmtId="0" fontId="0" fillId="0" borderId="0" xfId="0" applyAlignment="1">
      <alignment horizontal="center" vertical="center"/>
    </xf>
    <xf numFmtId="0" fontId="0" fillId="0" borderId="0" xfId="0" applyAlignment="1">
      <alignment horizontal="left" indent="3"/>
    </xf>
    <xf numFmtId="0" fontId="0" fillId="0" borderId="0" xfId="0" applyAlignment="1">
      <alignment horizontal="left" indent="4"/>
    </xf>
    <xf numFmtId="0" fontId="14" fillId="0" borderId="0" xfId="0" applyFont="1" applyAlignment="1">
      <alignment horizontal="right" vertical="center" indent="1"/>
    </xf>
    <xf numFmtId="0" fontId="11" fillId="4" borderId="8" xfId="0" applyFont="1" applyFill="1" applyBorder="1" applyAlignment="1">
      <alignment horizontal="center" vertical="center"/>
    </xf>
    <xf numFmtId="0" fontId="15" fillId="0" borderId="0" xfId="0" applyFont="1" applyAlignment="1">
      <alignment vertical="center"/>
    </xf>
    <xf numFmtId="0" fontId="5" fillId="0" borderId="0" xfId="6"/>
    <xf numFmtId="3" fontId="5" fillId="0" borderId="0" xfId="6" applyNumberFormat="1"/>
    <xf numFmtId="0" fontId="7" fillId="0" borderId="0" xfId="2" applyAlignment="1">
      <alignment horizontal="center"/>
    </xf>
    <xf numFmtId="0" fontId="0" fillId="0" borderId="0" xfId="0" applyAlignment="1">
      <alignment horizontal="left" indent="5"/>
    </xf>
    <xf numFmtId="2" fontId="0" fillId="0" borderId="0" xfId="0" applyNumberFormat="1"/>
    <xf numFmtId="0" fontId="0" fillId="0" borderId="9" xfId="0" applyBorder="1" applyAlignment="1">
      <alignment horizontal="left"/>
    </xf>
    <xf numFmtId="168" fontId="0" fillId="0" borderId="2" xfId="0" applyNumberFormat="1" applyBorder="1"/>
    <xf numFmtId="0" fontId="0" fillId="0" borderId="10" xfId="0" applyBorder="1" applyAlignment="1">
      <alignment horizontal="center"/>
    </xf>
    <xf numFmtId="0" fontId="0" fillId="0" borderId="5" xfId="0" applyBorder="1" applyAlignment="1">
      <alignment horizontal="left"/>
    </xf>
    <xf numFmtId="168" fontId="0" fillId="0" borderId="0" xfId="0" applyNumberFormat="1" applyBorder="1"/>
    <xf numFmtId="0" fontId="0" fillId="0" borderId="11" xfId="0" applyBorder="1" applyAlignment="1">
      <alignment horizontal="center"/>
    </xf>
    <xf numFmtId="0" fontId="0" fillId="0" borderId="7" xfId="0" applyBorder="1" applyAlignment="1">
      <alignment horizontal="left"/>
    </xf>
    <xf numFmtId="168" fontId="0" fillId="0" borderId="3" xfId="0" applyNumberFormat="1" applyBorder="1"/>
    <xf numFmtId="0" fontId="0" fillId="0" borderId="12" xfId="0" applyBorder="1" applyAlignment="1">
      <alignment horizontal="center"/>
    </xf>
    <xf numFmtId="168" fontId="0" fillId="0" borderId="9" xfId="0" applyNumberFormat="1" applyBorder="1"/>
    <xf numFmtId="168" fontId="0" fillId="0" borderId="5" xfId="0" applyNumberFormat="1" applyBorder="1"/>
    <xf numFmtId="168" fontId="0" fillId="0" borderId="7" xfId="0" applyNumberFormat="1" applyBorder="1"/>
    <xf numFmtId="0" fontId="0" fillId="0" borderId="0" xfId="0" applyAlignment="1"/>
    <xf numFmtId="14" fontId="0" fillId="0" borderId="0" xfId="0" applyNumberFormat="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0" xfId="0" applyBorder="1"/>
    <xf numFmtId="0" fontId="16" fillId="5" borderId="7"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6" xfId="0" applyBorder="1" applyAlignment="1">
      <alignment horizontal="center" vertical="center"/>
    </xf>
    <xf numFmtId="0" fontId="0" fillId="0" borderId="18" xfId="0" applyBorder="1"/>
    <xf numFmtId="0" fontId="0" fillId="0" borderId="6" xfId="0" applyBorder="1"/>
    <xf numFmtId="0" fontId="0" fillId="0" borderId="19" xfId="0" applyBorder="1"/>
    <xf numFmtId="2" fontId="0" fillId="0" borderId="0" xfId="0" quotePrefix="1" applyNumberFormat="1" applyAlignment="1">
      <alignment horizontal="right"/>
    </xf>
    <xf numFmtId="0" fontId="0" fillId="0" borderId="0" xfId="0" quotePrefix="1" applyAlignment="1">
      <alignment horizontal="right"/>
    </xf>
    <xf numFmtId="3" fontId="4" fillId="11" borderId="0" xfId="15" applyNumberFormat="1" applyFill="1"/>
    <xf numFmtId="0" fontId="4" fillId="11" borderId="0" xfId="15" applyFill="1"/>
    <xf numFmtId="0" fontId="0" fillId="0" borderId="0" xfId="0" applyProtection="1">
      <protection locked="0"/>
    </xf>
    <xf numFmtId="49" fontId="0" fillId="0" borderId="0" xfId="0" applyNumberFormat="1" applyProtection="1">
      <protection locked="0"/>
    </xf>
    <xf numFmtId="0" fontId="0" fillId="0" borderId="0" xfId="0" applyNumberFormat="1" applyProtection="1">
      <protection locked="0"/>
    </xf>
    <xf numFmtId="0" fontId="1" fillId="13" borderId="20" xfId="6" applyFont="1" applyFill="1" applyBorder="1"/>
    <xf numFmtId="0" fontId="5" fillId="13" borderId="1" xfId="6" applyFill="1" applyBorder="1"/>
    <xf numFmtId="169" fontId="5" fillId="13" borderId="21" xfId="18" applyNumberFormat="1" applyFont="1" applyFill="1" applyBorder="1"/>
    <xf numFmtId="0" fontId="5" fillId="14" borderId="1" xfId="6" applyFill="1" applyBorder="1"/>
    <xf numFmtId="169" fontId="5" fillId="14" borderId="21" xfId="18" applyNumberFormat="1" applyFont="1" applyFill="1" applyBorder="1"/>
    <xf numFmtId="0" fontId="1" fillId="14" borderId="20" xfId="6" applyFont="1" applyFill="1" applyBorder="1"/>
    <xf numFmtId="0" fontId="12" fillId="0" borderId="0" xfId="5" applyFont="1" applyBorder="1" applyAlignment="1">
      <alignment horizontal="center"/>
    </xf>
    <xf numFmtId="169" fontId="0" fillId="0" borderId="0" xfId="18" applyNumberFormat="1" applyFont="1"/>
    <xf numFmtId="0" fontId="13" fillId="0" borderId="0" xfId="0" applyFont="1" applyBorder="1" applyAlignment="1">
      <alignment horizontal="center" vertical="center"/>
    </xf>
    <xf numFmtId="0" fontId="0" fillId="0" borderId="0" xfId="0" pivotButton="1" applyAlignment="1">
      <alignment horizontal="center" wrapText="1"/>
    </xf>
    <xf numFmtId="0" fontId="0" fillId="0" borderId="0" xfId="0" applyAlignment="1">
      <alignment horizontal="center" wrapText="1"/>
    </xf>
    <xf numFmtId="0" fontId="0" fillId="0" borderId="0" xfId="0" pivotButton="1" applyAlignment="1">
      <alignment horizontal="center"/>
    </xf>
    <xf numFmtId="170" fontId="0" fillId="0" borderId="0" xfId="0" applyNumberFormat="1"/>
    <xf numFmtId="170" fontId="20" fillId="16" borderId="0" xfId="0" applyNumberFormat="1" applyFont="1" applyFill="1"/>
    <xf numFmtId="170" fontId="20" fillId="12" borderId="0" xfId="0" applyNumberFormat="1" applyFont="1" applyFill="1"/>
    <xf numFmtId="170" fontId="0" fillId="14" borderId="0" xfId="0" applyNumberFormat="1" applyFill="1"/>
    <xf numFmtId="170" fontId="0" fillId="13" borderId="0" xfId="0" applyNumberFormat="1" applyFill="1"/>
    <xf numFmtId="170" fontId="0" fillId="15" borderId="0" xfId="0" applyNumberFormat="1" applyFill="1"/>
    <xf numFmtId="170" fontId="21" fillId="15" borderId="0" xfId="0" applyNumberFormat="1" applyFont="1" applyFill="1"/>
    <xf numFmtId="0" fontId="0" fillId="0" borderId="0" xfId="0" applyAlignment="1">
      <alignment horizontal="center" vertical="center"/>
    </xf>
    <xf numFmtId="171" fontId="0" fillId="15" borderId="0" xfId="0" applyNumberFormat="1" applyFill="1"/>
    <xf numFmtId="0" fontId="0" fillId="0" borderId="0" xfId="0" applyAlignment="1">
      <alignment horizontal="center" vertical="center"/>
    </xf>
    <xf numFmtId="0" fontId="11" fillId="0" borderId="6" xfId="0" applyFont="1" applyBorder="1" applyAlignment="1">
      <alignment horizontal="center" vertical="center"/>
    </xf>
    <xf numFmtId="0" fontId="0" fillId="0" borderId="0" xfId="0" applyBorder="1" applyAlignment="1">
      <alignment horizontal="center" vertical="center"/>
    </xf>
    <xf numFmtId="0" fontId="0" fillId="17" borderId="0" xfId="0" applyFill="1" applyAlignment="1">
      <alignment horizontal="center" vertical="center"/>
    </xf>
    <xf numFmtId="0" fontId="16" fillId="5" borderId="9" xfId="0" applyFont="1" applyFill="1" applyBorder="1" applyAlignment="1">
      <alignment horizontal="center"/>
    </xf>
    <xf numFmtId="0" fontId="16" fillId="5" borderId="10" xfId="0" applyFont="1" applyFill="1" applyBorder="1" applyAlignment="1">
      <alignment horizontal="center"/>
    </xf>
    <xf numFmtId="0" fontId="16" fillId="5" borderId="9" xfId="0" applyFont="1" applyFill="1" applyBorder="1" applyAlignment="1">
      <alignment horizontal="center" vertical="center" wrapText="1"/>
    </xf>
    <xf numFmtId="0" fontId="16" fillId="5" borderId="10" xfId="0" applyFont="1" applyFill="1" applyBorder="1" applyAlignment="1">
      <alignment horizontal="center" vertical="center" wrapText="1"/>
    </xf>
    <xf numFmtId="0" fontId="16" fillId="5" borderId="7" xfId="0" applyFont="1" applyFill="1" applyBorder="1" applyAlignment="1">
      <alignment horizontal="center" vertical="center" wrapText="1"/>
    </xf>
    <xf numFmtId="0" fontId="16" fillId="5" borderId="12" xfId="0" applyFont="1" applyFill="1" applyBorder="1" applyAlignment="1">
      <alignment horizontal="center" vertical="center" wrapText="1"/>
    </xf>
    <xf numFmtId="0" fontId="13" fillId="0" borderId="16" xfId="0" applyFont="1" applyBorder="1" applyAlignment="1">
      <alignment horizontal="center" vertical="center"/>
    </xf>
    <xf numFmtId="0" fontId="13" fillId="0" borderId="0" xfId="0" applyFont="1" applyBorder="1" applyAlignment="1">
      <alignment horizontal="center" vertical="center"/>
    </xf>
    <xf numFmtId="0" fontId="13" fillId="0" borderId="17" xfId="0" applyFont="1" applyBorder="1" applyAlignment="1">
      <alignment horizontal="center" vertical="center"/>
    </xf>
    <xf numFmtId="0" fontId="12" fillId="0" borderId="6" xfId="5" applyFont="1" applyBorder="1" applyAlignment="1">
      <alignment horizontal="center"/>
    </xf>
  </cellXfs>
  <cellStyles count="19">
    <cellStyle name="Comma" xfId="18" builtinId="3"/>
    <cellStyle name="MDSBadStyle" xfId="8"/>
    <cellStyle name="MDSHeader" xfId="14"/>
    <cellStyle name="MDSInputStyle" xfId="9"/>
    <cellStyle name="MDSNewRecord" xfId="11"/>
    <cellStyle name="MDSNonPivot" xfId="13"/>
    <cellStyle name="MDSNormal" xfId="7"/>
    <cellStyle name="MDSReadOnlyStyle" xfId="10"/>
    <cellStyle name="MDSUnmanaged" xfId="12"/>
    <cellStyle name="Millions" xfId="3"/>
    <cellStyle name="Normal" xfId="0" builtinId="0"/>
    <cellStyle name="Normal 2" xfId="2"/>
    <cellStyle name="Normal 3" xfId="5"/>
    <cellStyle name="Normal 4" xfId="6"/>
    <cellStyle name="Normal 5" xfId="15"/>
    <cellStyle name="Normal 6" xfId="16"/>
    <cellStyle name="Normal 7" xfId="17"/>
    <cellStyle name="Percent" xfId="1" builtinId="5"/>
    <cellStyle name="Thousands" xfId="4"/>
  </cellStyles>
  <dxfs count="25">
    <dxf>
      <numFmt numFmtId="171" formatCode="#,###.00"/>
    </dxf>
    <dxf>
      <fill>
        <patternFill patternType="solid">
          <bgColor rgb="FFFFC000"/>
        </patternFill>
      </fill>
    </dxf>
    <dxf>
      <fill>
        <patternFill patternType="solid">
          <bgColor rgb="FFFFC000"/>
        </patternFill>
      </fill>
    </dxf>
    <dxf>
      <fill>
        <patternFill patternType="solid">
          <bgColor rgb="FFFFC000"/>
        </patternFill>
      </fill>
    </dxf>
    <dxf>
      <fill>
        <patternFill patternType="solid">
          <bgColor rgb="FFFFFF00"/>
        </patternFill>
      </fill>
    </dxf>
    <dxf>
      <font>
        <color theme="0"/>
      </font>
    </dxf>
    <dxf>
      <fill>
        <patternFill patternType="solid">
          <bgColor theme="4"/>
        </patternFill>
      </fill>
    </dxf>
    <dxf>
      <alignment vertical="center" readingOrder="0"/>
    </dxf>
    <dxf>
      <alignment vertical="center" readingOrder="0"/>
    </dxf>
    <dxf>
      <alignment horizontal="center" readingOrder="0"/>
    </dxf>
    <dxf>
      <alignment horizontal="center" readingOrder="0"/>
    </dxf>
    <dxf>
      <font>
        <color theme="0"/>
      </font>
    </dxf>
    <dxf>
      <fill>
        <patternFill patternType="solid">
          <bgColor rgb="FFC00000"/>
        </patternFill>
      </fill>
    </dxf>
    <dxf>
      <alignment horizontal="center" readingOrder="0"/>
    </dxf>
    <dxf>
      <alignment horizontal="center" readingOrder="0"/>
    </dxf>
    <dxf>
      <alignment wrapText="1" readingOrder="0"/>
    </dxf>
    <dxf>
      <alignment wrapText="1" readingOrder="0"/>
    </dxf>
    <dxf>
      <alignment horizontal="center" readingOrder="0"/>
    </dxf>
    <dxf>
      <alignment horizontal="center" readingOrder="0"/>
    </dxf>
    <dxf>
      <numFmt numFmtId="0" formatCode="General"/>
      <protection locked="0" hidden="0"/>
    </dxf>
    <dxf>
      <numFmt numFmtId="0" formatCode="General"/>
      <protection locked="0" hidden="0"/>
    </dxf>
    <dxf>
      <numFmt numFmtId="0" formatCode="General"/>
      <protection locked="0" hidden="0"/>
    </dxf>
    <dxf>
      <protection locked="0" hidden="0"/>
    </dxf>
    <dxf>
      <protection locked="0" hidden="0"/>
    </dxf>
    <dxf>
      <protection locked="0" hidden="0"/>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fin">
      <tp t="e">
        <v>#N/A</v>
        <stp>1</stp>
        <tr r="I23" s="3"/>
        <tr r="I9" s="3"/>
        <tr r="I17" s="3"/>
        <tr r="I32" s="3"/>
        <tr r="I29" s="3"/>
        <tr r="I25" s="3"/>
        <tr r="I16" s="3"/>
        <tr r="I28" s="3"/>
        <tr r="I30" s="3"/>
        <tr r="I12" s="3"/>
        <tr r="I20" s="3"/>
        <tr r="I27" s="3"/>
        <tr r="I14" s="3"/>
        <tr r="I13" s="3"/>
        <tr r="I10" s="3"/>
        <tr r="I22" s="3"/>
        <tr r="I26" s="3"/>
        <tr r="I18" s="3"/>
        <tr r="I34" s="3"/>
        <tr r="I11" s="3"/>
        <tr r="D13" s="3"/>
        <tr r="C27" s="3"/>
        <tr r="C32" s="3"/>
        <tr r="C20" s="3"/>
        <tr r="C25" s="3"/>
        <tr r="C13" s="3"/>
        <tr r="C29" s="3"/>
        <tr r="D23" s="3"/>
        <tr r="D14" s="3"/>
        <tr r="D9" s="3"/>
        <tr r="C16" s="3"/>
        <tr r="C18" s="3"/>
        <tr r="C23" s="3"/>
        <tr r="C14" s="3"/>
        <tr r="C12" s="3"/>
        <tr r="C28" s="3"/>
        <tr r="D18" s="3"/>
        <tr r="C22" s="3"/>
        <tr r="D12" s="3"/>
        <tr r="D16" s="3"/>
        <tr r="C9" s="3"/>
        <tr r="D17" s="3"/>
        <tr r="C10" s="3"/>
        <tr r="D22" s="3"/>
        <tr r="D10" s="3"/>
        <tr r="C34" s="3"/>
        <tr r="C30" s="3"/>
        <tr r="D11" s="3"/>
        <tr r="C11" s="3"/>
        <tr r="C26" s="3"/>
        <tr r="D20" s="3"/>
        <tr r="I7" s="3"/>
        <tr r="C17" s="3"/>
        <tr r="C7" s="3"/>
        <tr r="K3" s="3"/>
        <tr r="W6" s="1"/>
        <tr r="C10" s="1"/>
        <tr r="C15" s="1"/>
        <tr r="AF6" s="1"/>
        <tr r="AE6" s="1"/>
        <tr r="AA6" s="1"/>
        <tr r="V6" s="1"/>
        <tr r="X6" s="1"/>
        <tr r="AV6" s="1"/>
        <tr r="C8" s="1"/>
        <tr r="BB6" s="1"/>
        <tr r="AW6" s="1"/>
        <tr r="C11" s="1"/>
        <tr r="F6" s="1"/>
        <tr r="AX6" s="1"/>
        <tr r="C16" s="1"/>
        <tr r="AZ6" s="1"/>
        <tr r="C7" s="1"/>
        <tr r="AC6" s="1"/>
        <tr r="AP6" s="1"/>
        <tr r="AB6" s="1"/>
        <tr r="C13" s="1"/>
        <tr r="AY6" s="1"/>
        <tr r="AD6" s="1"/>
        <tr r="AS6" s="1"/>
        <tr r="C20" s="1"/>
        <tr r="AM6" s="1"/>
        <tr r="BA6" s="1"/>
        <tr r="C22" s="1"/>
        <tr r="C18" s="1"/>
        <tr r="Z6" s="1"/>
        <tr r="C21" s="1"/>
        <tr r="T6" s="1"/>
        <tr r="AU6" s="1"/>
        <tr r="G5" s="1"/>
        <tr r="BC6" s="1"/>
        <tr r="AG6" s="1"/>
        <tr r="G6" s="1"/>
        <tr r="I5" s="1"/>
        <tr r="AN6" s="1"/>
        <tr r="C9" s="1"/>
        <tr r="H6" s="1"/>
        <tr r="AK6" s="1"/>
        <tr r="AJ6" s="1"/>
        <tr r="J6" s="1"/>
        <tr r="C17" s="1"/>
        <tr r="Y6" s="1"/>
        <tr r="AL6" s="1"/>
        <tr r="C12" s="1"/>
        <tr r="AT6" s="1"/>
        <tr r="E6" s="1"/>
        <tr r="E5" s="1"/>
        <tr r="AQ6" s="1"/>
        <tr r="AR6" s="1"/>
        <tr r="AH6" s="1"/>
        <tr r="C14" s="1"/>
        <tr r="AO6" s="1"/>
        <tr r="U6" s="1"/>
        <tr r="C19" s="1"/>
        <tr r="AI6" s="1"/>
        <tr r="I6" s="1"/>
        <tr r="B22" s="3"/>
        <tr r="B36" s="3"/>
        <tr r="B28" s="3"/>
        <tr r="B11" s="3"/>
        <tr r="B20" s="3"/>
        <tr r="B10" s="3"/>
        <tr r="B13" s="3"/>
        <tr r="B23" s="3"/>
        <tr r="D8" s="3"/>
        <tr r="B5" s="3"/>
        <tr r="B17" s="3"/>
        <tr r="B29" s="3"/>
        <tr r="B30" s="3"/>
        <tr r="B26" s="3"/>
        <tr r="C8" s="3"/>
        <tr r="B27" s="3"/>
        <tr r="B25" s="3"/>
        <tr r="B34" s="3"/>
        <tr r="B32" s="3"/>
        <tr r="B18" s="3"/>
        <tr r="B14" s="3"/>
        <tr r="B16" s="3"/>
        <tr r="B12" s="3"/>
        <tr r="B9" s="3"/>
        <tr r="AO8" s="1"/>
        <tr r="AO8" s="1"/>
        <tr r="AO8" s="1"/>
        <tr r="AO8" s="1"/>
        <tr r="T22" s="1"/>
        <tr r="T22" s="1"/>
        <tr r="T22" s="1"/>
        <tr r="T22" s="1"/>
        <tr r="U16" s="1"/>
        <tr r="U16" s="1"/>
        <tr r="U16" s="1"/>
        <tr r="U16" s="1"/>
        <tr r="AZ16" s="1"/>
        <tr r="AZ16" s="1"/>
        <tr r="AZ16" s="1"/>
        <tr r="AZ16" s="1"/>
        <tr r="Z12" s="1"/>
        <tr r="Z12" s="1"/>
        <tr r="Z12" s="1"/>
        <tr r="Z12" s="1"/>
        <tr r="AE9" s="1"/>
        <tr r="AE9" s="1"/>
        <tr r="AE9" s="1"/>
        <tr r="AE9" s="1"/>
        <tr r="AG19" s="1"/>
        <tr r="AG19" s="1"/>
        <tr r="AG19" s="1"/>
        <tr r="AG19" s="1"/>
        <tr r="E20" s="1"/>
        <tr r="E20" s="1"/>
        <tr r="E20" s="1"/>
        <tr r="E20" s="1"/>
        <tr r="AM13" s="1"/>
        <tr r="AM13" s="1"/>
        <tr r="AM13" s="1"/>
        <tr r="AM13" s="1"/>
        <tr r="BB22" s="1"/>
        <tr r="BB22" s="1"/>
        <tr r="BB22" s="1"/>
        <tr r="BB22" s="1"/>
        <tr r="W7" s="1"/>
        <tr r="W7" s="1"/>
        <tr r="W7" s="1"/>
        <tr r="W7" s="1"/>
        <tr r="AX20" s="1"/>
        <tr r="AX20" s="1"/>
        <tr r="AX20" s="1"/>
        <tr r="AX20" s="1"/>
        <tr r="Z22" s="1"/>
        <tr r="Z22" s="1"/>
        <tr r="Z22" s="1"/>
        <tr r="Z22" s="1"/>
        <tr r="V10" s="1"/>
        <tr r="V10" s="1"/>
        <tr r="V10" s="1"/>
        <tr r="V10" s="1"/>
        <tr r="AF20" s="1"/>
        <tr r="AF20" s="1"/>
        <tr r="AF20" s="1"/>
        <tr r="AF20" s="1"/>
        <tr r="AN17" s="1"/>
        <tr r="AN17" s="1"/>
        <tr r="AN17" s="1"/>
        <tr r="AN17" s="1"/>
        <tr r="AT15" s="1"/>
        <tr r="AT15" s="1"/>
        <tr r="AT15" s="1"/>
        <tr r="AT15" s="1"/>
        <tr r="J19" s="1"/>
        <tr r="J19" s="1"/>
        <tr r="J19" s="1"/>
        <tr r="J19" s="1"/>
        <tr r="X11" s="1"/>
        <tr r="X11" s="1"/>
        <tr r="X11" s="1"/>
        <tr r="X11" s="1"/>
        <tr r="W10" s="1"/>
        <tr r="W10" s="1"/>
        <tr r="W10" s="1"/>
        <tr r="W10" s="1"/>
        <tr r="G14" s="1"/>
        <tr r="G14" s="1"/>
        <tr r="G14" s="1"/>
        <tr r="G14" s="1"/>
        <tr r="AK17" s="1"/>
        <tr r="AK17" s="1"/>
        <tr r="AK17" s="1"/>
        <tr r="AK17" s="1"/>
        <tr r="AX8" s="1"/>
        <tr r="AX8" s="1"/>
        <tr r="AX8" s="1"/>
        <tr r="AX8" s="1"/>
        <tr r="BA8" s="1"/>
        <tr r="BA8" s="1"/>
        <tr r="BA8" s="1"/>
        <tr r="BA8" s="1"/>
        <tr r="I9" s="1"/>
        <tr r="I9" s="1"/>
        <tr r="I9" s="1"/>
        <tr r="I9" s="1"/>
        <tr r="Y20" s="1"/>
        <tr r="Y20" s="1"/>
        <tr r="Y20" s="1"/>
        <tr r="Y20" s="1"/>
        <tr r="F14" s="1"/>
        <tr r="F14" s="1"/>
        <tr r="F14" s="1"/>
        <tr r="F14" s="1"/>
        <tr r="BA13" s="1"/>
        <tr r="BA13" s="1"/>
        <tr r="BA13" s="1"/>
        <tr r="BA13" s="1"/>
        <tr r="AE16" s="1"/>
        <tr r="AE16" s="1"/>
        <tr r="AE16" s="1"/>
        <tr r="AE16" s="1"/>
        <tr r="AK19" s="1"/>
        <tr r="AK19" s="1"/>
        <tr r="AK19" s="1"/>
        <tr r="AK19" s="1"/>
        <tr r="AS17" s="1"/>
        <tr r="AS17" s="1"/>
        <tr r="AS17" s="1"/>
        <tr r="AS17" s="1"/>
        <tr r="AJ19" s="1"/>
        <tr r="AJ19" s="1"/>
        <tr r="AJ19" s="1"/>
        <tr r="AJ19" s="1"/>
        <tr r="G17" s="1"/>
        <tr r="G17" s="1"/>
        <tr r="G17" s="1"/>
        <tr r="G17" s="1"/>
        <tr r="AB22" s="1"/>
        <tr r="AB22" s="1"/>
        <tr r="AB22" s="1"/>
        <tr r="AB22" s="1"/>
        <tr r="X9" s="1"/>
        <tr r="X9" s="1"/>
        <tr r="X9" s="1"/>
        <tr r="X9" s="1"/>
        <tr r="BC10" s="1"/>
        <tr r="BC10" s="1"/>
        <tr r="BC10" s="1"/>
        <tr r="BC10" s="1"/>
        <tr r="BA16" s="1"/>
        <tr r="BA16" s="1"/>
        <tr r="BA16" s="1"/>
        <tr r="BA16" s="1"/>
        <tr r="AE18" s="1"/>
        <tr r="AE18" s="1"/>
        <tr r="AE18" s="1"/>
        <tr r="AE18" s="1"/>
        <tr r="H10" s="1"/>
        <tr r="H10" s="1"/>
        <tr r="H10" s="1"/>
        <tr r="H10" s="1"/>
        <tr r="AP14" s="1"/>
        <tr r="AP14" s="1"/>
        <tr r="AP14" s="1"/>
        <tr r="AP14" s="1"/>
        <tr r="I17" s="1"/>
        <tr r="I17" s="1"/>
        <tr r="I17" s="1"/>
        <tr r="I17" s="1"/>
        <tr r="BA18" s="1"/>
        <tr r="BA18" s="1"/>
        <tr r="BA18" s="1"/>
        <tr r="BA18" s="1"/>
        <tr r="AD18" s="1"/>
        <tr r="AD18" s="1"/>
        <tr r="AD18" s="1"/>
        <tr r="AD18" s="1"/>
        <tr r="AQ9" s="1"/>
        <tr r="AQ9" s="1"/>
        <tr r="AQ9" s="1"/>
        <tr r="AQ9" s="1"/>
        <tr r="BB16" s="1"/>
        <tr r="BB16" s="1"/>
        <tr r="BB16" s="1"/>
        <tr r="BB16" s="1"/>
        <tr r="AD10" s="1"/>
        <tr r="AD10" s="1"/>
        <tr r="AD10" s="1"/>
        <tr r="AD10" s="1"/>
        <tr r="AB16" s="1"/>
        <tr r="AB16" s="1"/>
        <tr r="AB16" s="1"/>
        <tr r="AB16" s="1"/>
        <tr r="G8" s="1"/>
        <tr r="G8" s="1"/>
        <tr r="G8" s="1"/>
        <tr r="G8" s="1"/>
        <tr r="X16" s="1"/>
        <tr r="X16" s="1"/>
        <tr r="X16" s="1"/>
        <tr r="X16" s="1"/>
        <tr r="I19" s="1"/>
        <tr r="I19" s="1"/>
        <tr r="I19" s="1"/>
        <tr r="I19" s="1"/>
        <tr r="I20" s="1"/>
        <tr r="I20" s="1"/>
        <tr r="I20" s="1"/>
        <tr r="I20" s="1"/>
        <tr r="AK11" s="1"/>
        <tr r="AK11" s="1"/>
        <tr r="AK11" s="1"/>
        <tr r="AK11" s="1"/>
        <tr r="AI13" s="1"/>
        <tr r="AI13" s="1"/>
        <tr r="AI13" s="1"/>
        <tr r="AI13" s="1"/>
        <tr r="AB11" s="1"/>
        <tr r="AB11" s="1"/>
        <tr r="AB11" s="1"/>
        <tr r="AB11" s="1"/>
        <tr r="AM11" s="1"/>
        <tr r="AM11" s="1"/>
        <tr r="AM11" s="1"/>
        <tr r="AM11" s="1"/>
        <tr r="AX21" s="1"/>
        <tr r="AX21" s="1"/>
        <tr r="AX21" s="1"/>
        <tr r="AX21" s="1"/>
        <tr r="I11" s="1"/>
        <tr r="I11" s="1"/>
        <tr r="I11" s="1"/>
        <tr r="I11" s="1"/>
        <tr r="BB15" s="1"/>
        <tr r="BB15" s="1"/>
        <tr r="BB15" s="1"/>
        <tr r="BB15" s="1"/>
        <tr r="AC9" s="1"/>
        <tr r="AC9" s="1"/>
        <tr r="AC9" s="1"/>
        <tr r="AC9" s="1"/>
        <tr r="AD14" s="1"/>
        <tr r="AD14" s="1"/>
        <tr r="AD14" s="1"/>
        <tr r="AD14" s="1"/>
        <tr r="AJ14" s="1"/>
        <tr r="AJ14" s="1"/>
        <tr r="AJ14" s="1"/>
        <tr r="AJ14" s="1"/>
        <tr r="BC15" s="1"/>
        <tr r="BC15" s="1"/>
        <tr r="BC15" s="1"/>
        <tr r="BC15" s="1"/>
        <tr r="AO10" s="1"/>
        <tr r="AO10" s="1"/>
        <tr r="AO10" s="1"/>
        <tr r="AO10" s="1"/>
        <tr r="W22" s="1"/>
        <tr r="W22" s="1"/>
        <tr r="W22" s="1"/>
        <tr r="W22" s="1"/>
        <tr r="AG17" s="1"/>
        <tr r="AG17" s="1"/>
        <tr r="AG17" s="1"/>
        <tr r="AG17" s="1"/>
        <tr r="F13" s="1"/>
        <tr r="F13" s="1"/>
        <tr r="F13" s="1"/>
        <tr r="F13" s="1"/>
        <tr r="AZ19" s="1"/>
        <tr r="AZ19" s="1"/>
        <tr r="AZ19" s="1"/>
        <tr r="AZ19" s="1"/>
        <tr r="AV15" s="1"/>
        <tr r="AV15" s="1"/>
        <tr r="AV15" s="1"/>
        <tr r="AV15" s="1"/>
        <tr r="AZ10" s="1"/>
        <tr r="AZ10" s="1"/>
        <tr r="AZ10" s="1"/>
        <tr r="AZ10" s="1"/>
        <tr r="E18" s="1"/>
        <tr r="E18" s="1"/>
        <tr r="E18" s="1"/>
        <tr r="E18" s="1"/>
        <tr r="V14" s="1"/>
        <tr r="V14" s="1"/>
        <tr r="V14" s="1"/>
        <tr r="V14" s="1"/>
        <tr r="AX18" s="1"/>
        <tr r="AX18" s="1"/>
        <tr r="AX18" s="1"/>
        <tr r="AX18" s="1"/>
        <tr r="H18" s="1"/>
        <tr r="H18" s="1"/>
        <tr r="H18" s="1"/>
        <tr r="H18" s="1"/>
        <tr r="AV11" s="1"/>
        <tr r="AV11" s="1"/>
        <tr r="AV11" s="1"/>
        <tr r="AV11" s="1"/>
        <tr r="AU11" s="1"/>
        <tr r="AU11" s="1"/>
        <tr r="AU11" s="1"/>
        <tr r="AU11" s="1"/>
        <tr r="AN12" s="1"/>
        <tr r="AN12" s="1"/>
        <tr r="AN12" s="1"/>
        <tr r="AN12" s="1"/>
        <tr r="U11" s="1"/>
        <tr r="U11" s="1"/>
        <tr r="U11" s="1"/>
        <tr r="U11" s="1"/>
        <tr r="AR9" s="1"/>
        <tr r="AR9" s="1"/>
        <tr r="AR9" s="1"/>
        <tr r="AR9" s="1"/>
        <tr r="BC20" s="1"/>
        <tr r="BC20" s="1"/>
        <tr r="BC20" s="1"/>
        <tr r="BC20" s="1"/>
        <tr r="H7" s="1"/>
        <tr r="H7" s="1"/>
        <tr r="H7" s="1"/>
        <tr r="H7" s="1"/>
        <tr r="AD17" s="1"/>
        <tr r="AD17" s="1"/>
        <tr r="AD17" s="1"/>
        <tr r="AD17" s="1"/>
        <tr r="H13" s="1"/>
        <tr r="H13" s="1"/>
        <tr r="H13" s="1"/>
        <tr r="H13" s="1"/>
        <tr r="AM12" s="1"/>
        <tr r="AM12" s="1"/>
        <tr r="AM12" s="1"/>
        <tr r="AM12" s="1"/>
        <tr r="AM7" s="1"/>
        <tr r="AM7" s="1"/>
        <tr r="AM7" s="1"/>
        <tr r="AM7" s="1"/>
        <tr r="AK22" s="1"/>
        <tr r="AK22" s="1"/>
        <tr r="AK22" s="1"/>
        <tr r="AK22" s="1"/>
        <tr r="E22" s="1"/>
        <tr r="E22" s="1"/>
        <tr r="E22" s="1"/>
        <tr r="E22" s="1"/>
        <tr r="AL8" s="1"/>
        <tr r="AL8" s="1"/>
        <tr r="AL8" s="1"/>
        <tr r="AL8" s="1"/>
        <tr r="AS18" s="1"/>
        <tr r="AS18" s="1"/>
        <tr r="AS18" s="1"/>
        <tr r="AS18" s="1"/>
        <tr r="AC20" s="1"/>
        <tr r="AC20" s="1"/>
        <tr r="AC20" s="1"/>
        <tr r="AC20" s="1"/>
        <tr r="AA9" s="1"/>
        <tr r="AA9" s="1"/>
        <tr r="AA9" s="1"/>
        <tr r="AA9" s="1"/>
        <tr r="AZ14" s="1"/>
        <tr r="AZ14" s="1"/>
        <tr r="AZ14" s="1"/>
        <tr r="AZ14" s="1"/>
        <tr r="V9" s="1"/>
        <tr r="V9" s="1"/>
        <tr r="V9" s="1"/>
        <tr r="V9" s="1"/>
        <tr r="AC19" s="1"/>
        <tr r="AC19" s="1"/>
        <tr r="AC19" s="1"/>
        <tr r="AC19" s="1"/>
        <tr r="AM19" s="1"/>
        <tr r="AM19" s="1"/>
        <tr r="AM19" s="1"/>
        <tr r="AM19" s="1"/>
        <tr r="T7" s="1"/>
        <tr r="T7" s="1"/>
        <tr r="T7" s="1"/>
        <tr r="T7" s="1"/>
        <tr r="AC11" s="1"/>
        <tr r="AC11" s="1"/>
        <tr r="AC11" s="1"/>
        <tr r="AC11" s="1"/>
        <tr r="J15" s="1"/>
        <tr r="J15" s="1"/>
        <tr r="J15" s="1"/>
        <tr r="J15" s="1"/>
        <tr r="AX7" s="1"/>
        <tr r="AX7" s="1"/>
        <tr r="AX7" s="1"/>
        <tr r="AX7" s="1"/>
        <tr r="AQ8" s="1"/>
        <tr r="AQ8" s="1"/>
        <tr r="AQ8" s="1"/>
        <tr r="AQ8" s="1"/>
        <tr r="E14" s="1"/>
        <tr r="E14" s="1"/>
        <tr r="E14" s="1"/>
        <tr r="E14" s="1"/>
        <tr r="AV20" s="1"/>
        <tr r="AV20" s="1"/>
        <tr r="AV20" s="1"/>
        <tr r="AV20" s="1"/>
        <tr r="V13" s="1"/>
        <tr r="V13" s="1"/>
        <tr r="V13" s="1"/>
        <tr r="V13" s="1"/>
        <tr r="G19" s="1"/>
        <tr r="G19" s="1"/>
        <tr r="G19" s="1"/>
        <tr r="G19" s="1"/>
        <tr r="F11" s="1"/>
        <tr r="F11" s="1"/>
        <tr r="F11" s="1"/>
        <tr r="F11" s="1"/>
        <tr r="AI14" s="1"/>
        <tr r="AI14" s="1"/>
        <tr r="AI14" s="1"/>
        <tr r="AI14" s="1"/>
        <tr r="AD12" s="1"/>
        <tr r="AD12" s="1"/>
        <tr r="AD12" s="1"/>
        <tr r="AD12" s="1"/>
        <tr r="AV8" s="1"/>
        <tr r="AV8" s="1"/>
        <tr r="AV8" s="1"/>
        <tr r="AV8" s="1"/>
        <tr r="AA18" s="1"/>
        <tr r="AA18" s="1"/>
        <tr r="AA18" s="1"/>
        <tr r="AA18" s="1"/>
        <tr r="AJ21" s="1"/>
        <tr r="AJ21" s="1"/>
        <tr r="AJ21" s="1"/>
        <tr r="AJ21" s="1"/>
        <tr r="AW11" s="1"/>
        <tr r="AW11" s="1"/>
        <tr r="AW11" s="1"/>
        <tr r="AW11" s="1"/>
        <tr r="AA21" s="1"/>
        <tr r="AA21" s="1"/>
        <tr r="AA21" s="1"/>
        <tr r="AA21" s="1"/>
        <tr r="AT10" s="1"/>
        <tr r="AT10" s="1"/>
        <tr r="AT10" s="1"/>
        <tr r="AT10" s="1"/>
        <tr r="AC22" s="1"/>
        <tr r="AC22" s="1"/>
        <tr r="AC22" s="1"/>
        <tr r="AC22" s="1"/>
        <tr r="AV10" s="1"/>
        <tr r="AV10" s="1"/>
        <tr r="AV10" s="1"/>
        <tr r="AV10" s="1"/>
        <tr r="AI16" s="1"/>
        <tr r="AI16" s="1"/>
        <tr r="AI16" s="1"/>
        <tr r="AI16" s="1"/>
        <tr r="AA20" s="1"/>
        <tr r="AA20" s="1"/>
        <tr r="AA20" s="1"/>
        <tr r="AA20" s="1"/>
        <tr r="AP21" s="1"/>
        <tr r="AP21" s="1"/>
        <tr r="AP21" s="1"/>
        <tr r="AP21" s="1"/>
        <tr r="AV9" s="1"/>
        <tr r="AV9" s="1"/>
        <tr r="AV9" s="1"/>
        <tr r="AV9" s="1"/>
        <tr r="AB13" s="1"/>
        <tr r="AB13" s="1"/>
        <tr r="AB13" s="1"/>
        <tr r="AB13" s="1"/>
        <tr r="U14" s="1"/>
        <tr r="U14" s="1"/>
        <tr r="U14" s="1"/>
        <tr r="U14" s="1"/>
        <tr r="Z19" s="1"/>
        <tr r="Z19" s="1"/>
        <tr r="Z19" s="1"/>
        <tr r="Z19" s="1"/>
        <tr r="AU12" s="1"/>
        <tr r="AU12" s="1"/>
        <tr r="AU12" s="1"/>
        <tr r="AU12" s="1"/>
        <tr r="Z8" s="1"/>
        <tr r="Z8" s="1"/>
        <tr r="Z8" s="1"/>
        <tr r="Z8" s="1"/>
        <tr r="AH22" s="1"/>
        <tr r="AH22" s="1"/>
        <tr r="AH22" s="1"/>
        <tr r="AH22" s="1"/>
        <tr r="I15" s="1"/>
        <tr r="I15" s="1"/>
        <tr r="I15" s="1"/>
        <tr r="I15" s="1"/>
        <tr r="G22" s="1"/>
        <tr r="G22" s="1"/>
        <tr r="G22" s="1"/>
        <tr r="G22" s="1"/>
        <tr r="T18" s="1"/>
        <tr r="T18" s="1"/>
        <tr r="T18" s="1"/>
        <tr r="T18" s="1"/>
        <tr r="W9" s="1"/>
        <tr r="W9" s="1"/>
        <tr r="W9" s="1"/>
        <tr r="W9" s="1"/>
        <tr r="AG22" s="1"/>
        <tr r="AG22" s="1"/>
        <tr r="AG22" s="1"/>
        <tr r="AG22" s="1"/>
        <tr r="H12" s="1"/>
        <tr r="H12" s="1"/>
        <tr r="H12" s="1"/>
        <tr r="H12" s="1"/>
        <tr r="U12" s="1"/>
        <tr r="U12" s="1"/>
        <tr r="U12" s="1"/>
        <tr r="U12" s="1"/>
        <tr r="AN8" s="1"/>
        <tr r="AN8" s="1"/>
        <tr r="AN8" s="1"/>
        <tr r="AN8" s="1"/>
        <tr r="BA21" s="1"/>
        <tr r="BA21" s="1"/>
        <tr r="BA21" s="1"/>
        <tr r="BA21" s="1"/>
        <tr r="BA22" s="1"/>
        <tr r="BA22" s="1"/>
        <tr r="BA22" s="1"/>
        <tr r="BA22" s="1"/>
        <tr r="AY14" s="1"/>
        <tr r="AY14" s="1"/>
        <tr r="AY14" s="1"/>
        <tr r="AY14" s="1"/>
        <tr r="G18" s="1"/>
        <tr r="G18" s="1"/>
        <tr r="G18" s="1"/>
        <tr r="G18" s="1"/>
        <tr r="AJ9" s="1"/>
        <tr r="AJ9" s="1"/>
        <tr r="AJ9" s="1"/>
        <tr r="AJ9" s="1"/>
        <tr r="AU9" s="1"/>
        <tr r="AU9" s="1"/>
        <tr r="AU9" s="1"/>
        <tr r="AU9" s="1"/>
        <tr r="AI11" s="1"/>
        <tr r="AI11" s="1"/>
        <tr r="AI11" s="1"/>
        <tr r="AI11" s="1"/>
        <tr r="G20" s="1"/>
        <tr r="G20" s="1"/>
        <tr r="G20" s="1"/>
        <tr r="G20" s="1"/>
        <tr r="AA15" s="1"/>
        <tr r="AA15" s="1"/>
        <tr r="AA15" s="1"/>
        <tr r="AA15" s="1"/>
        <tr r="AJ12" s="1"/>
        <tr r="AJ12" s="1"/>
        <tr r="AJ12" s="1"/>
        <tr r="AJ12" s="1"/>
        <tr r="BB8" s="1"/>
        <tr r="BB8" s="1"/>
        <tr r="BB8" s="1"/>
        <tr r="BB8" s="1"/>
        <tr r="AN22" s="1"/>
        <tr r="AN22" s="1"/>
        <tr r="AN22" s="1"/>
        <tr r="AN22" s="1"/>
        <tr r="AV13" s="1"/>
        <tr r="AV13" s="1"/>
        <tr r="AV13" s="1"/>
        <tr r="AV13" s="1"/>
        <tr r="AY21" s="1"/>
        <tr r="AY21" s="1"/>
        <tr r="AY21" s="1"/>
        <tr r="AY21" s="1"/>
        <tr r="BA9" s="1"/>
        <tr r="BA9" s="1"/>
        <tr r="BA9" s="1"/>
        <tr r="BA9" s="1"/>
        <tr r="T19" s="1"/>
        <tr r="T19" s="1"/>
        <tr r="T19" s="1"/>
        <tr r="T19" s="1"/>
        <tr r="W15" s="1"/>
        <tr r="W15" s="1"/>
        <tr r="W15" s="1"/>
        <tr r="W15" s="1"/>
        <tr r="H20" s="1"/>
        <tr r="H20" s="1"/>
        <tr r="H20" s="1"/>
        <tr r="H20" s="1"/>
        <tr r="AT14" s="1"/>
        <tr r="AT14" s="1"/>
        <tr r="AT14" s="1"/>
        <tr r="AT14" s="1"/>
        <tr r="AH20" s="1"/>
        <tr r="AH20" s="1"/>
        <tr r="AH20" s="1"/>
        <tr r="AH20" s="1"/>
        <tr r="AK21" s="1"/>
        <tr r="AK21" s="1"/>
        <tr r="AK21" s="1"/>
        <tr r="AK21" s="1"/>
        <tr r="AY12" s="1"/>
        <tr r="AY12" s="1"/>
        <tr r="AY12" s="1"/>
        <tr r="AY12" s="1"/>
        <tr r="AX19" s="1"/>
        <tr r="AX19" s="1"/>
        <tr r="AX19" s="1"/>
        <tr r="AX19" s="1"/>
        <tr r="AQ13" s="1"/>
        <tr r="AQ13" s="1"/>
        <tr r="AQ13" s="1"/>
        <tr r="AQ13" s="1"/>
        <tr r="AD8" s="1"/>
        <tr r="AD8" s="1"/>
        <tr r="AD8" s="1"/>
        <tr r="AD8" s="1"/>
        <tr r="T15" s="1"/>
        <tr r="T15" s="1"/>
        <tr r="T15" s="1"/>
        <tr r="T15" s="1"/>
        <tr r="AD16" s="1"/>
        <tr r="AD16" s="1"/>
        <tr r="AD16" s="1"/>
        <tr r="AD16" s="1"/>
        <tr r="J17" s="1"/>
        <tr r="J17" s="1"/>
        <tr r="J17" s="1"/>
        <tr r="J17" s="1"/>
        <tr r="AT11" s="1"/>
        <tr r="AT11" s="1"/>
        <tr r="AT11" s="1"/>
        <tr r="AT11" s="1"/>
        <tr r="AN14" s="1"/>
        <tr r="AN14" s="1"/>
        <tr r="AN14" s="1"/>
        <tr r="AN14" s="1"/>
        <tr r="I14" s="1"/>
        <tr r="I14" s="1"/>
        <tr r="I14" s="1"/>
        <tr r="I14" s="1"/>
        <tr r="AL12" s="1"/>
        <tr r="AL12" s="1"/>
        <tr r="AL12" s="1"/>
        <tr r="AL12" s="1"/>
        <tr r="V19" s="1"/>
        <tr r="V19" s="1"/>
        <tr r="V19" s="1"/>
        <tr r="V19" s="1"/>
        <tr r="AG20" s="1"/>
        <tr r="AG20" s="1"/>
        <tr r="AG20" s="1"/>
        <tr r="AG20" s="1"/>
        <tr r="AQ19" s="1"/>
        <tr r="AQ19" s="1"/>
        <tr r="AQ19" s="1"/>
        <tr r="AQ19" s="1"/>
        <tr r="AY8" s="1"/>
        <tr r="AY8" s="1"/>
        <tr r="AY8" s="1"/>
        <tr r="AY8" s="1"/>
        <tr r="AM15" s="1"/>
        <tr r="AM15" s="1"/>
        <tr r="AM15" s="1"/>
        <tr r="AM15" s="1"/>
        <tr r="AM18" s="1"/>
        <tr r="AM18" s="1"/>
        <tr r="AM18" s="1"/>
        <tr r="AM18" s="1"/>
        <tr r="Z9" s="1"/>
        <tr r="Z9" s="1"/>
        <tr r="Z9" s="1"/>
        <tr r="Z9" s="1"/>
        <tr r="AJ10" s="1"/>
        <tr r="AJ10" s="1"/>
        <tr r="AJ10" s="1"/>
        <tr r="AJ10" s="1"/>
        <tr r="U21" s="1"/>
        <tr r="U21" s="1"/>
        <tr r="U21" s="1"/>
        <tr r="U21" s="1"/>
        <tr r="AN18" s="1"/>
        <tr r="AN18" s="1"/>
        <tr r="AN18" s="1"/>
        <tr r="AN18" s="1"/>
        <tr r="AE20" s="1"/>
        <tr r="AE20" s="1"/>
        <tr r="AE20" s="1"/>
        <tr r="AE20" s="1"/>
        <tr r="AA16" s="1"/>
        <tr r="AA16" s="1"/>
        <tr r="AA16" s="1"/>
        <tr r="AA16" s="1"/>
        <tr r="AS13" s="1"/>
        <tr r="AS13" s="1"/>
        <tr r="AS13" s="1"/>
        <tr r="AS13" s="1"/>
        <tr r="AY10" s="1"/>
        <tr r="AY10" s="1"/>
        <tr r="AY10" s="1"/>
        <tr r="AY10" s="1"/>
        <tr r="AF9" s="1"/>
        <tr r="AF9" s="1"/>
        <tr r="AF9" s="1"/>
        <tr r="AF9" s="1"/>
        <tr r="BC11" s="1"/>
        <tr r="BC11" s="1"/>
        <tr r="BC11" s="1"/>
        <tr r="BC11" s="1"/>
        <tr r="H16" s="1"/>
        <tr r="H16" s="1"/>
        <tr r="H16" s="1"/>
        <tr r="H16" s="1"/>
        <tr r="AO7" s="1"/>
        <tr r="AO7" s="1"/>
        <tr r="AO7" s="1"/>
        <tr r="AO7" s="1"/>
        <tr r="AN16" s="1"/>
        <tr r="AN16" s="1"/>
        <tr r="AN16" s="1"/>
        <tr r="AN16" s="1"/>
        <tr r="AN11" s="1"/>
        <tr r="AN11" s="1"/>
        <tr r="AN11" s="1"/>
        <tr r="AN11" s="1"/>
        <tr r="AY22" s="1"/>
        <tr r="AY22" s="1"/>
        <tr r="AY22" s="1"/>
        <tr r="AY22" s="1"/>
        <tr r="AX9" s="1"/>
        <tr r="AX9" s="1"/>
        <tr r="AX9" s="1"/>
        <tr r="AX9" s="1"/>
        <tr r="AM10" s="1"/>
        <tr r="AM10" s="1"/>
        <tr r="AM10" s="1"/>
        <tr r="AM10" s="1"/>
        <tr r="E12" s="1"/>
        <tr r="E12" s="1"/>
        <tr r="E12" s="1"/>
        <tr r="E12" s="1"/>
        <tr r="AR8" s="1"/>
        <tr r="AR8" s="1"/>
        <tr r="AR8" s="1"/>
        <tr r="AR8" s="1"/>
        <tr r="AK13" s="1"/>
        <tr r="AK13" s="1"/>
        <tr r="AK13" s="1"/>
        <tr r="AK13" s="1"/>
        <tr r="AF18" s="1"/>
        <tr r="AF18" s="1"/>
        <tr r="AF18" s="1"/>
        <tr r="AF18" s="1"/>
        <tr r="F21" s="1"/>
        <tr r="F21" s="1"/>
        <tr r="F21" s="1"/>
        <tr r="F21" s="1"/>
        <tr r="Z7" s="1"/>
        <tr r="Z7" s="1"/>
        <tr r="Z7" s="1"/>
        <tr r="Z7" s="1"/>
        <tr r="AD15" s="1"/>
        <tr r="AD15" s="1"/>
        <tr r="AD15" s="1"/>
        <tr r="AD15" s="1"/>
        <tr r="F17" s="1"/>
        <tr r="F17" s="1"/>
        <tr r="F17" s="1"/>
        <tr r="F17" s="1"/>
        <tr r="AF14" s="1"/>
        <tr r="AF14" s="1"/>
        <tr r="AF14" s="1"/>
        <tr r="AF14" s="1"/>
        <tr r="AS10" s="1"/>
        <tr r="AS10" s="1"/>
        <tr r="AS10" s="1"/>
        <tr r="AS10" s="1"/>
        <tr r="Y12" s="1"/>
        <tr r="Y12" s="1"/>
        <tr r="Y12" s="1"/>
        <tr r="Y12" s="1"/>
        <tr r="J18" s="1"/>
        <tr r="J18" s="1"/>
        <tr r="J18" s="1"/>
        <tr r="J18" s="1"/>
        <tr r="AP15" s="1"/>
        <tr r="AP15" s="1"/>
        <tr r="AP15" s="1"/>
        <tr r="AP15" s="1"/>
        <tr r="X12" s="1"/>
        <tr r="X12" s="1"/>
        <tr r="X12" s="1"/>
        <tr r="X12" s="1"/>
        <tr r="H17" s="1"/>
        <tr r="H17" s="1"/>
        <tr r="H17" s="1"/>
        <tr r="H17" s="1"/>
        <tr r="AR12" s="1"/>
        <tr r="AR12" s="1"/>
        <tr r="AR12" s="1"/>
        <tr r="AR12" s="1"/>
        <tr r="AW9" s="1"/>
        <tr r="AW9" s="1"/>
        <tr r="AW9" s="1"/>
        <tr r="AW9" s="1"/>
        <tr r="BC16" s="1"/>
        <tr r="BC16" s="1"/>
        <tr r="BC16" s="1"/>
        <tr r="BC16" s="1"/>
        <tr r="AN21" s="1"/>
        <tr r="AN21" s="1"/>
        <tr r="AN21" s="1"/>
        <tr r="AN21" s="1"/>
        <tr r="AK15" s="1"/>
        <tr r="AK15" s="1"/>
        <tr r="AK15" s="1"/>
        <tr r="AK15" s="1"/>
        <tr r="AW21" s="1"/>
        <tr r="AW21" s="1"/>
        <tr r="AW21" s="1"/>
        <tr r="AW21" s="1"/>
        <tr r="AD22" s="1"/>
        <tr r="AD22" s="1"/>
        <tr r="AD22" s="1"/>
        <tr r="AD22" s="1"/>
        <tr r="AQ14" s="1"/>
        <tr r="AQ14" s="1"/>
        <tr r="AQ14" s="1"/>
        <tr r="AQ14" s="1"/>
        <tr r="F9" s="1"/>
        <tr r="F9" s="1"/>
        <tr r="F9" s="1"/>
        <tr r="F9" s="1"/>
        <tr r="AG12" s="1"/>
        <tr r="AG12" s="1"/>
        <tr r="AG12" s="1"/>
        <tr r="AG12" s="1"/>
        <tr r="AU10" s="1"/>
        <tr r="AU10" s="1"/>
        <tr r="AU10" s="1"/>
        <tr r="AU10" s="1"/>
        <tr r="AW18" s="1"/>
        <tr r="AW18" s="1"/>
        <tr r="AW18" s="1"/>
        <tr r="AW18" s="1"/>
        <tr r="AZ13" s="1"/>
        <tr r="AZ13" s="1"/>
        <tr r="AZ13" s="1"/>
        <tr r="AZ13" s="1"/>
        <tr r="AL20" s="1"/>
        <tr r="AL20" s="1"/>
        <tr r="AL20" s="1"/>
        <tr r="AL20" s="1"/>
        <tr r="AP18" s="1"/>
        <tr r="AP18" s="1"/>
        <tr r="AP18" s="1"/>
        <tr r="AP18" s="1"/>
        <tr r="AP22" s="1"/>
        <tr r="AP22" s="1"/>
        <tr r="AP22" s="1"/>
        <tr r="AP22" s="1"/>
        <tr r="T12" s="1"/>
        <tr r="T12" s="1"/>
        <tr r="T12" s="1"/>
        <tr r="T12" s="1"/>
        <tr r="AF11" s="1"/>
        <tr r="AF11" s="1"/>
        <tr r="AF11" s="1"/>
        <tr r="AF11" s="1"/>
        <tr r="AC15" s="1"/>
        <tr r="AC15" s="1"/>
        <tr r="AC15" s="1"/>
        <tr r="AC15" s="1"/>
        <tr r="X14" s="1"/>
        <tr r="X14" s="1"/>
        <tr r="X14" s="1"/>
        <tr r="X14" s="1"/>
        <tr r="AY7" s="1"/>
        <tr r="AY7" s="1"/>
        <tr r="AY7" s="1"/>
        <tr r="AY7" s="1"/>
        <tr r="AG21" s="1"/>
        <tr r="AG21" s="1"/>
        <tr r="AG21" s="1"/>
        <tr r="AG21" s="1"/>
        <tr r="V18" s="1"/>
        <tr r="V18" s="1"/>
        <tr r="V18" s="1"/>
        <tr r="V18" s="1"/>
        <tr r="AM16" s="1"/>
        <tr r="AM16" s="1"/>
        <tr r="AM16" s="1"/>
        <tr r="AM16" s="1"/>
        <tr r="AP12" s="1"/>
        <tr r="AP12" s="1"/>
        <tr r="AP12" s="1"/>
        <tr r="AP12" s="1"/>
        <tr r="AK8" s="1"/>
        <tr r="AK8" s="1"/>
        <tr r="AK8" s="1"/>
        <tr r="AK8" s="1"/>
        <tr r="AO20" s="1"/>
        <tr r="AO20" s="1"/>
        <tr r="AO20" s="1"/>
        <tr r="AO20" s="1"/>
        <tr r="AU20" s="1"/>
        <tr r="AU20" s="1"/>
        <tr r="AU20" s="1"/>
        <tr r="AU20" s="1"/>
        <tr r="E8" s="1"/>
        <tr r="E8" s="1"/>
        <tr r="E8" s="1"/>
        <tr r="E8" s="1"/>
        <tr r="J13" s="1"/>
        <tr r="J13" s="1"/>
        <tr r="J13" s="1"/>
        <tr r="J13" s="1"/>
        <tr r="AZ12" s="1"/>
        <tr r="AZ12" s="1"/>
        <tr r="AZ12" s="1"/>
        <tr r="AZ12" s="1"/>
        <tr r="AC12" s="1"/>
        <tr r="AC12" s="1"/>
        <tr r="AC12" s="1"/>
        <tr r="AC12" s="1"/>
        <tr r="V7" s="1"/>
        <tr r="V7" s="1"/>
        <tr r="V7" s="1"/>
        <tr r="V7" s="1"/>
        <tr r="AX10" s="1"/>
        <tr r="AX10" s="1"/>
        <tr r="AX10" s="1"/>
        <tr r="AX10" s="1"/>
        <tr r="X7" s="1"/>
        <tr r="X7" s="1"/>
        <tr r="X7" s="1"/>
        <tr r="X7" s="1"/>
        <tr r="AZ9" s="1"/>
        <tr r="AZ9" s="1"/>
        <tr r="AZ9" s="1"/>
        <tr r="AZ9" s="1"/>
        <tr r="T20" s="1"/>
        <tr r="T20" s="1"/>
        <tr r="T20" s="1"/>
        <tr r="T20" s="1"/>
        <tr r="AL11" s="1"/>
        <tr r="AL11" s="1"/>
        <tr r="AL11" s="1"/>
        <tr r="AL11" s="1"/>
        <tr r="AC17" s="1"/>
        <tr r="AC17" s="1"/>
        <tr r="AC17" s="1"/>
        <tr r="AC17" s="1"/>
        <tr r="AM9" s="1"/>
        <tr r="AM9" s="1"/>
        <tr r="AM9" s="1"/>
        <tr r="AM9" s="1"/>
        <tr r="Z18" s="1"/>
        <tr r="Z18" s="1"/>
        <tr r="Z18" s="1"/>
        <tr r="Z18" s="1"/>
        <tr r="J7" s="1"/>
        <tr r="J7" s="1"/>
        <tr r="J7" s="1"/>
        <tr r="J7" s="1"/>
        <tr r="BB7" s="1"/>
        <tr r="BB7" s="1"/>
        <tr r="BB7" s="1"/>
        <tr r="BB7" s="1"/>
        <tr r="AB19" s="1"/>
        <tr r="AB19" s="1"/>
        <tr r="AB19" s="1"/>
        <tr r="AB19" s="1"/>
        <tr r="AH12" s="1"/>
        <tr r="AH12" s="1"/>
        <tr r="AH12" s="1"/>
        <tr r="AH12" s="1"/>
        <tr r="AL9" s="1"/>
        <tr r="AL9" s="1"/>
        <tr r="AL9" s="1"/>
        <tr r="AL9" s="1"/>
        <tr r="F8" s="1"/>
        <tr r="F8" s="1"/>
        <tr r="F8" s="1"/>
        <tr r="F8" s="1"/>
        <tr r="V12" s="1"/>
        <tr r="V12" s="1"/>
        <tr r="V12" s="1"/>
        <tr r="V12" s="1"/>
        <tr r="G7" s="1"/>
        <tr r="G7" s="1"/>
        <tr r="G7" s="1"/>
        <tr r="G7" s="1"/>
        <tr r="AB12" s="1"/>
        <tr r="AB12" s="1"/>
        <tr r="AB12" s="1"/>
        <tr r="AB12" s="1"/>
        <tr r="Z15" s="1"/>
        <tr r="Z15" s="1"/>
        <tr r="Z15" s="1"/>
        <tr r="Z15" s="1"/>
        <tr r="AT7" s="1"/>
        <tr r="AT7" s="1"/>
        <tr r="AT7" s="1"/>
        <tr r="AT7" s="1"/>
        <tr r="F10" s="1"/>
        <tr r="F10" s="1"/>
        <tr r="F10" s="1"/>
        <tr r="F10" s="1"/>
        <tr r="AS9" s="1"/>
        <tr r="AS9" s="1"/>
        <tr r="AS9" s="1"/>
        <tr r="AS9" s="1"/>
        <tr r="AT8" s="1"/>
        <tr r="AT8" s="1"/>
        <tr r="AT8" s="1"/>
        <tr r="AT8" s="1"/>
        <tr r="AM21" s="1"/>
        <tr r="AM21" s="1"/>
        <tr r="AM21" s="1"/>
        <tr r="AM21" s="1"/>
        <tr r="X18" s="1"/>
        <tr r="X18" s="1"/>
        <tr r="X18" s="1"/>
        <tr r="X18" s="1"/>
        <tr r="AU18" s="1"/>
        <tr r="AU18" s="1"/>
        <tr r="AU18" s="1"/>
        <tr r="AU18" s="1"/>
        <tr r="BC13" s="1"/>
        <tr r="BC13" s="1"/>
        <tr r="BC13" s="1"/>
        <tr r="BC13" s="1"/>
        <tr r="X10" s="1"/>
        <tr r="X10" s="1"/>
        <tr r="X10" s="1"/>
        <tr r="X10" s="1"/>
        <tr r="AH21" s="1"/>
        <tr r="AH21" s="1"/>
        <tr r="AH21" s="1"/>
        <tr r="AH21" s="1"/>
        <tr r="AC7" s="1"/>
        <tr r="AC7" s="1"/>
        <tr r="AC7" s="1"/>
        <tr r="AC7" s="1"/>
        <tr r="AR10" s="1"/>
        <tr r="AR10" s="1"/>
        <tr r="AR10" s="1"/>
        <tr r="AR10" s="1"/>
        <tr r="AH10" s="1"/>
        <tr r="AH10" s="1"/>
        <tr r="AH10" s="1"/>
        <tr r="AH10" s="1"/>
        <tr r="X13" s="1"/>
        <tr r="X13" s="1"/>
        <tr r="X13" s="1"/>
        <tr r="X13" s="1"/>
        <tr r="AW7" s="1"/>
        <tr r="AW7" s="1"/>
        <tr r="AW7" s="1"/>
        <tr r="AW7" s="1"/>
        <tr r="AV7" s="1"/>
        <tr r="AV7" s="1"/>
        <tr r="AV7" s="1"/>
        <tr r="AV7" s="1"/>
        <tr r="Z21" s="1"/>
        <tr r="Z21" s="1"/>
        <tr r="Z21" s="1"/>
        <tr r="Z21" s="1"/>
        <tr r="AX22" s="1"/>
        <tr r="AX22" s="1"/>
        <tr r="AX22" s="1"/>
        <tr r="AX22" s="1"/>
        <tr r="W20" s="1"/>
        <tr r="W20" s="1"/>
        <tr r="W20" s="1"/>
        <tr r="W20" s="1"/>
        <tr r="AP16" s="1"/>
        <tr r="AP16" s="1"/>
        <tr r="AP16" s="1"/>
        <tr r="AP16" s="1"/>
        <tr r="U13" s="1"/>
        <tr r="U13" s="1"/>
        <tr r="U13" s="1"/>
        <tr r="U13" s="1"/>
        <tr r="Z17" s="1"/>
        <tr r="Z17" s="1"/>
        <tr r="Z17" s="1"/>
        <tr r="Z17" s="1"/>
        <tr r="AA22" s="1"/>
        <tr r="AA22" s="1"/>
        <tr r="AA22" s="1"/>
        <tr r="AA22" s="1"/>
        <tr r="AV14" s="1"/>
        <tr r="AV14" s="1"/>
        <tr r="AV14" s="1"/>
        <tr r="AV14" s="1"/>
        <tr r="AM8" s="1"/>
        <tr r="AM8" s="1"/>
        <tr r="AM8" s="1"/>
        <tr r="AM8" s="1"/>
        <tr r="H8" s="1"/>
        <tr r="H8" s="1"/>
        <tr r="H8" s="1"/>
        <tr r="H8" s="1"/>
        <tr r="AQ15" s="1"/>
        <tr r="AQ15" s="1"/>
        <tr r="AQ15" s="1"/>
        <tr r="AQ15" s="1"/>
        <tr r="AZ15" s="1"/>
        <tr r="AZ15" s="1"/>
        <tr r="AZ15" s="1"/>
        <tr r="AZ15" s="1"/>
        <tr r="Y11" s="1"/>
        <tr r="Y11" s="1"/>
        <tr r="Y11" s="1"/>
        <tr r="Y11" s="1"/>
        <tr r="W11" s="1"/>
        <tr r="W11" s="1"/>
        <tr r="W11" s="1"/>
        <tr r="W11" s="1"/>
        <tr r="BA20" s="1"/>
        <tr r="BA20" s="1"/>
        <tr r="BA20" s="1"/>
        <tr r="BA20" s="1"/>
        <tr r="T9" s="1"/>
        <tr r="T9" s="1"/>
        <tr r="T9" s="1"/>
        <tr r="T9" s="1"/>
        <tr r="AK7" s="1"/>
        <tr r="AK7" s="1"/>
        <tr r="AK7" s="1"/>
        <tr r="AK7" s="1"/>
        <tr r="AE14" s="1"/>
        <tr r="AE14" s="1"/>
        <tr r="AE14" s="1"/>
        <tr r="AE14" s="1"/>
        <tr r="U8" s="1"/>
        <tr r="U8" s="1"/>
        <tr r="U8" s="1"/>
        <tr r="U8" s="1"/>
        <tr r="AC14" s="1"/>
        <tr r="AC14" s="1"/>
        <tr r="AC14" s="1"/>
        <tr r="AC14" s="1"/>
        <tr r="AY9" s="1"/>
        <tr r="AY9" s="1"/>
        <tr r="AY9" s="1"/>
        <tr r="AY9" s="1"/>
        <tr r="AT12" s="1"/>
        <tr r="AT12" s="1"/>
        <tr r="AT12" s="1"/>
        <tr r="AT12" s="1"/>
        <tr r="AG16" s="1"/>
        <tr r="AG16" s="1"/>
        <tr r="AG16" s="1"/>
        <tr r="AG16" s="1"/>
        <tr r="AR18" s="1"/>
        <tr r="AR18" s="1"/>
        <tr r="AR18" s="1"/>
        <tr r="AR18" s="1"/>
        <tr r="AW10" s="1"/>
        <tr r="AW10" s="1"/>
        <tr r="AW10" s="1"/>
        <tr r="AW10" s="1"/>
        <tr r="AF15" s="1"/>
        <tr r="AF15" s="1"/>
        <tr r="AF15" s="1"/>
        <tr r="AF15" s="1"/>
        <tr r="AY16" s="1"/>
        <tr r="AY16" s="1"/>
        <tr r="AY16" s="1"/>
        <tr r="AY16" s="1"/>
        <tr r="AD21" s="1"/>
        <tr r="AD21" s="1"/>
        <tr r="AD21" s="1"/>
        <tr r="AD21" s="1"/>
        <tr r="V21" s="1"/>
        <tr r="V21" s="1"/>
        <tr r="V21" s="1"/>
        <tr r="V21" s="1"/>
        <tr r="AR11" s="1"/>
        <tr r="AR11" s="1"/>
        <tr r="AR11" s="1"/>
        <tr r="AR11" s="1"/>
        <tr r="E10" s="1"/>
        <tr r="E10" s="1"/>
        <tr r="E10" s="1"/>
        <tr r="E10" s="1"/>
        <tr r="H9" s="1"/>
        <tr r="H9" s="1"/>
        <tr r="H9" s="1"/>
        <tr r="H9" s="1"/>
        <tr r="X19" s="1"/>
        <tr r="X19" s="1"/>
        <tr r="X19" s="1"/>
        <tr r="X19" s="1"/>
        <tr r="AX16" s="1"/>
        <tr r="AX16" s="1"/>
        <tr r="AX16" s="1"/>
        <tr r="AX16" s="1"/>
        <tr r="E11" s="1"/>
        <tr r="E11" s="1"/>
        <tr r="E11" s="1"/>
        <tr r="E11" s="1"/>
        <tr r="AP8" s="1"/>
        <tr r="AP8" s="1"/>
        <tr r="AP8" s="1"/>
        <tr r="AP8" s="1"/>
        <tr r="X17" s="1"/>
        <tr r="X17" s="1"/>
        <tr r="X17" s="1"/>
        <tr r="X17" s="1"/>
        <tr r="J14" s="1"/>
        <tr r="J14" s="1"/>
        <tr r="J14" s="1"/>
        <tr r="J14" s="1"/>
        <tr r="AS21" s="1"/>
        <tr r="AS21" s="1"/>
        <tr r="AS21" s="1"/>
        <tr r="AS21" s="1"/>
        <tr r="E19" s="1"/>
        <tr r="E19" s="1"/>
        <tr r="E19" s="1"/>
        <tr r="E19" s="1"/>
        <tr r="BA15" s="1"/>
        <tr r="BA15" s="1"/>
        <tr r="BA15" s="1"/>
        <tr r="BA15" s="1"/>
        <tr r="AD9" s="1"/>
        <tr r="AD9" s="1"/>
        <tr r="AD9" s="1"/>
        <tr r="AD9" s="1"/>
        <tr r="T10" s="1"/>
        <tr r="T10" s="1"/>
        <tr r="T10" s="1"/>
        <tr r="T10" s="1"/>
        <tr r="AC18" s="1"/>
        <tr r="AC18" s="1"/>
        <tr r="AC18" s="1"/>
        <tr r="AC18" s="1"/>
        <tr r="AI22" s="1"/>
        <tr r="AI22" s="1"/>
        <tr r="AI22" s="1"/>
        <tr r="AI22" s="1"/>
        <tr r="BA14" s="1"/>
        <tr r="BA14" s="1"/>
        <tr r="BA14" s="1"/>
        <tr r="BA14" s="1"/>
        <tr r="AJ16" s="1"/>
        <tr r="AJ16" s="1"/>
        <tr r="AJ16" s="1"/>
        <tr r="AJ16" s="1"/>
        <tr r="AJ15" s="1"/>
        <tr r="AJ15" s="1"/>
        <tr r="AJ15" s="1"/>
        <tr r="AJ15" s="1"/>
        <tr r="AM17" s="1"/>
        <tr r="AM17" s="1"/>
        <tr r="AM17" s="1"/>
        <tr r="AM17" s="1"/>
        <tr r="AO11" s="1"/>
        <tr r="AO11" s="1"/>
        <tr r="AO11" s="1"/>
        <tr r="AO11" s="1"/>
        <tr r="AH17" s="1"/>
        <tr r="AH17" s="1"/>
        <tr r="AH17" s="1"/>
        <tr r="AH17" s="1"/>
        <tr r="W17" s="1"/>
        <tr r="W17" s="1"/>
        <tr r="W17" s="1"/>
        <tr r="W17" s="1"/>
        <tr r="AI17" s="1"/>
        <tr r="AI17" s="1"/>
        <tr r="AI17" s="1"/>
        <tr r="AI17" s="1"/>
        <tr r="AR17" s="1"/>
        <tr r="AR17" s="1"/>
        <tr r="AR17" s="1"/>
        <tr r="AR17" s="1"/>
        <tr r="AO22" s="1"/>
        <tr r="AO22" s="1"/>
        <tr r="AO22" s="1"/>
        <tr r="AO22" s="1"/>
        <tr r="AV12" s="1"/>
        <tr r="AV12" s="1"/>
        <tr r="AV12" s="1"/>
        <tr r="AV12" s="1"/>
        <tr r="AC8" s="1"/>
        <tr r="AC8" s="1"/>
        <tr r="AC8" s="1"/>
        <tr r="AC8" s="1"/>
        <tr r="F12" s="1"/>
        <tr r="F12" s="1"/>
        <tr r="F12" s="1"/>
        <tr r="F12" s="1"/>
        <tr r="BA19" s="1"/>
        <tr r="BA19" s="1"/>
        <tr r="BA19" s="1"/>
        <tr r="BA19" s="1"/>
        <tr r="BB18" s="1"/>
        <tr r="BB18" s="1"/>
        <tr r="BB18" s="1"/>
        <tr r="BB18" s="1"/>
        <tr r="AI21" s="1"/>
        <tr r="AI21" s="1"/>
        <tr r="AI21" s="1"/>
        <tr r="AI21" s="1"/>
        <tr r="AD20" s="1"/>
        <tr r="AD20" s="1"/>
        <tr r="AD20" s="1"/>
        <tr r="AD20" s="1"/>
        <tr r="E9" s="1"/>
        <tr r="E9" s="1"/>
        <tr r="E9" s="1"/>
        <tr r="E9" s="1"/>
        <tr r="AB7" s="1"/>
        <tr r="AB7" s="1"/>
        <tr r="AB7" s="1"/>
        <tr r="AB7" s="1"/>
        <tr r="AM14" s="1"/>
        <tr r="AM14" s="1"/>
        <tr r="AM14" s="1"/>
        <tr r="AM14" s="1"/>
        <tr r="AG18" s="1"/>
        <tr r="AG18" s="1"/>
        <tr r="AG18" s="1"/>
        <tr r="AG18" s="1"/>
        <tr r="J22" s="1"/>
        <tr r="J22" s="1"/>
        <tr r="J22" s="1"/>
        <tr r="J22" s="1"/>
        <tr r="BC22" s="1"/>
        <tr r="BC22" s="1"/>
        <tr r="BC22" s="1"/>
        <tr r="BC22" s="1"/>
        <tr r="AF8" s="1"/>
        <tr r="AF8" s="1"/>
        <tr r="AF8" s="1"/>
        <tr r="AF8" s="1"/>
        <tr r="BC12" s="1"/>
        <tr r="BC12" s="1"/>
        <tr r="BC12" s="1"/>
        <tr r="BC12" s="1"/>
        <tr r="E17" s="1"/>
        <tr r="E17" s="1"/>
        <tr r="E17" s="1"/>
        <tr r="E17" s="1"/>
        <tr r="AY18" s="1"/>
        <tr r="AY18" s="1"/>
        <tr r="AY18" s="1"/>
        <tr r="AY18" s="1"/>
        <tr r="AT16" s="1"/>
        <tr r="AT16" s="1"/>
        <tr r="AT16" s="1"/>
        <tr r="AT16" s="1"/>
        <tr r="AH13" s="1"/>
        <tr r="AH13" s="1"/>
        <tr r="AH13" s="1"/>
        <tr r="AH13" s="1"/>
        <tr r="F15" s="1"/>
        <tr r="F15" s="1"/>
        <tr r="F15" s="1"/>
        <tr r="F15" s="1"/>
        <tr r="V22" s="1"/>
        <tr r="V22" s="1"/>
        <tr r="V22" s="1"/>
        <tr r="V22" s="1"/>
        <tr r="AA8" s="1"/>
        <tr r="AA8" s="1"/>
        <tr r="AA8" s="1"/>
        <tr r="AA8" s="1"/>
        <tr r="AJ13" s="1"/>
        <tr r="AJ13" s="1"/>
        <tr r="AJ13" s="1"/>
        <tr r="AJ13" s="1"/>
        <tr r="AL16" s="1"/>
        <tr r="AL16" s="1"/>
        <tr r="AL16" s="1"/>
        <tr r="AL16" s="1"/>
        <tr r="AG15" s="1"/>
        <tr r="AG15" s="1"/>
        <tr r="AG15" s="1"/>
        <tr r="AG15" s="1"/>
        <tr r="AO13" s="1"/>
        <tr r="AO13" s="1"/>
        <tr r="AO13" s="1"/>
        <tr r="AO13" s="1"/>
        <tr r="AB8" s="1"/>
        <tr r="AB8" s="1"/>
        <tr r="AB8" s="1"/>
        <tr r="AB8" s="1"/>
        <tr r="AY13" s="1"/>
        <tr r="AY13" s="1"/>
        <tr r="AY13" s="1"/>
        <tr r="AY13" s="1"/>
        <tr r="T11" s="1"/>
        <tr r="T11" s="1"/>
        <tr r="T11" s="1"/>
        <tr r="T11" s="1"/>
        <tr r="AB17" s="1"/>
        <tr r="AB17" s="1"/>
        <tr r="AB17" s="1"/>
        <tr r="AB17" s="1"/>
        <tr r="AI20" s="1"/>
        <tr r="AI20" s="1"/>
        <tr r="AI20" s="1"/>
        <tr r="AI20" s="1"/>
        <tr r="Y8" s="1"/>
        <tr r="Y8" s="1"/>
        <tr r="Y8" s="1"/>
        <tr r="Y8" s="1"/>
        <tr r="AA12" s="1"/>
        <tr r="AA12" s="1"/>
        <tr r="AA12" s="1"/>
        <tr r="AA12" s="1"/>
        <tr r="E16" s="1"/>
        <tr r="E16" s="1"/>
        <tr r="E16" s="1"/>
        <tr r="E16" s="1"/>
        <tr r="AU22" s="1"/>
        <tr r="AU22" s="1"/>
        <tr r="AU22" s="1"/>
        <tr r="AU22" s="1"/>
        <tr r="AZ11" s="1"/>
        <tr r="AZ11" s="1"/>
        <tr r="AZ11" s="1"/>
        <tr r="AZ11" s="1"/>
        <tr r="AR13" s="1"/>
        <tr r="AR13" s="1"/>
        <tr r="AR13" s="1"/>
        <tr r="AR13" s="1"/>
        <tr r="BC21" s="1"/>
        <tr r="BC21" s="1"/>
        <tr r="BC21" s="1"/>
        <tr r="BC21" s="1"/>
        <tr r="I7" s="1"/>
        <tr r="I7" s="1"/>
        <tr r="I7" s="1"/>
        <tr r="I7" s="1"/>
        <tr r="AT13" s="1"/>
        <tr r="AT13" s="1"/>
        <tr r="AT13" s="1"/>
        <tr r="AT13" s="1"/>
        <tr r="AN15" s="1"/>
        <tr r="AN15" s="1"/>
        <tr r="AN15" s="1"/>
        <tr r="AN15" s="1"/>
        <tr r="BB11" s="1"/>
        <tr r="BB11" s="1"/>
        <tr r="BB11" s="1"/>
        <tr r="BB11" s="1"/>
        <tr r="AR7" s="1"/>
        <tr r="AR7" s="1"/>
        <tr r="AR7" s="1"/>
        <tr r="AR7" s="1"/>
        <tr r="AX17" s="1"/>
        <tr r="AX17" s="1"/>
        <tr r="AX17" s="1"/>
        <tr r="AX17" s="1"/>
        <tr r="F7" s="1"/>
        <tr r="F7" s="1"/>
        <tr r="F7" s="1"/>
        <tr r="F7" s="1"/>
        <tr r="AI15" s="1"/>
        <tr r="AI15" s="1"/>
        <tr r="AI15" s="1"/>
        <tr r="AI15" s="1"/>
        <tr r="BB13" s="1"/>
        <tr r="BB13" s="1"/>
        <tr r="BB13" s="1"/>
        <tr r="BB13" s="1"/>
        <tr r="X8" s="1"/>
        <tr r="X8" s="1"/>
        <tr r="X8" s="1"/>
        <tr r="X8" s="1"/>
        <tr r="AT19" s="1"/>
        <tr r="AT19" s="1"/>
        <tr r="AT19" s="1"/>
        <tr r="AT19" s="1"/>
        <tr r="AO12" s="1"/>
        <tr r="AO12" s="1"/>
        <tr r="AO12" s="1"/>
        <tr r="AO12" s="1"/>
        <tr r="W16" s="1"/>
        <tr r="W16" s="1"/>
        <tr r="W16" s="1"/>
        <tr r="W16" s="1"/>
        <tr r="AH9" s="1"/>
        <tr r="AH9" s="1"/>
        <tr r="AH9" s="1"/>
        <tr r="AH9" s="1"/>
        <tr r="AF17" s="1"/>
        <tr r="AF17" s="1"/>
        <tr r="AF17" s="1"/>
        <tr r="AF17" s="1"/>
        <tr r="G15" s="1"/>
        <tr r="G15" s="1"/>
        <tr r="G15" s="1"/>
        <tr r="G15" s="1"/>
        <tr r="F18" s="1"/>
        <tr r="F18" s="1"/>
        <tr r="F18" s="1"/>
        <tr r="F18" s="1"/>
        <tr r="AW8" s="1"/>
        <tr r="AW8" s="1"/>
        <tr r="AW8" s="1"/>
        <tr r="AW8" s="1"/>
        <tr r="AN9" s="1"/>
        <tr r="AN9" s="1"/>
        <tr r="AN9" s="1"/>
        <tr r="AN9" s="1"/>
        <tr r="AD11" s="1"/>
        <tr r="AD11" s="1"/>
        <tr r="AD11" s="1"/>
        <tr r="AD11" s="1"/>
        <tr r="BA17" s="1"/>
        <tr r="BA17" s="1"/>
        <tr r="BA17" s="1"/>
        <tr r="BA17" s="1"/>
        <tr r="AL22" s="1"/>
        <tr r="AL22" s="1"/>
        <tr r="AL22" s="1"/>
        <tr r="AL22" s="1"/>
        <tr r="T8" s="1"/>
        <tr r="T8" s="1"/>
        <tr r="T8" s="1"/>
        <tr r="T8" s="1"/>
        <tr r="AU13" s="1"/>
        <tr r="AU13" s="1"/>
        <tr r="AU13" s="1"/>
        <tr r="AU13" s="1"/>
        <tr r="AV21" s="1"/>
        <tr r="AV21" s="1"/>
        <tr r="AV21" s="1"/>
        <tr r="AV21" s="1"/>
        <tr r="AE22" s="1"/>
        <tr r="AE22" s="1"/>
        <tr r="AE22" s="1"/>
        <tr r="AE22" s="1"/>
        <tr r="AT18" s="1"/>
        <tr r="AT18" s="1"/>
        <tr r="AT18" s="1"/>
        <tr r="AT18" s="1"/>
        <tr r="AO9" s="1"/>
        <tr r="AO9" s="1"/>
        <tr r="AO9" s="1"/>
        <tr r="AO9" s="1"/>
        <tr r="AO16" s="1"/>
        <tr r="AO16" s="1"/>
        <tr r="AO16" s="1"/>
        <tr r="AO16" s="1"/>
        <tr r="W21" s="1"/>
        <tr r="W21" s="1"/>
        <tr r="W21" s="1"/>
        <tr r="W21" s="1"/>
        <tr r="AO17" s="1"/>
        <tr r="AO17" s="1"/>
        <tr r="AO17" s="1"/>
        <tr r="AO17" s="1"/>
        <tr r="T14" s="1"/>
        <tr r="T14" s="1"/>
        <tr r="T14" s="1"/>
        <tr r="T14" s="1"/>
        <tr r="AC21" s="1"/>
        <tr r="AC21" s="1"/>
        <tr r="AC21" s="1"/>
        <tr r="AC21" s="1"/>
        <tr r="BA11" s="1"/>
        <tr r="BA11" s="1"/>
        <tr r="BA11" s="1"/>
        <tr r="BA11" s="1"/>
        <tr r="AE17" s="1"/>
        <tr r="AE17" s="1"/>
        <tr r="AE17" s="1"/>
        <tr r="AE17" s="1"/>
        <tr r="AU14" s="1"/>
        <tr r="AU14" s="1"/>
        <tr r="AU14" s="1"/>
        <tr r="AU14" s="1"/>
        <tr r="AQ21" s="1"/>
        <tr r="AQ21" s="1"/>
        <tr r="AQ21" s="1"/>
        <tr r="AQ21" s="1"/>
        <tr r="AW19" s="1"/>
        <tr r="AW19" s="1"/>
        <tr r="AW19" s="1"/>
        <tr r="AW19" s="1"/>
        <tr r="BB19" s="1"/>
        <tr r="BB19" s="1"/>
        <tr r="BB19" s="1"/>
        <tr r="BB19" s="1"/>
        <tr r="AY20" s="1"/>
        <tr r="AY20" s="1"/>
        <tr r="AY20" s="1"/>
        <tr r="AY20" s="1"/>
        <tr r="AT17" s="1"/>
        <tr r="AT17" s="1"/>
        <tr r="AT17" s="1"/>
        <tr r="AT17" s="1"/>
        <tr r="AM20" s="1"/>
        <tr r="AM20" s="1"/>
        <tr r="AM20" s="1"/>
        <tr r="AM20" s="1"/>
        <tr r="E21" s="1"/>
        <tr r="E21" s="1"/>
        <tr r="E21" s="1"/>
        <tr r="E21" s="1"/>
        <tr r="AE11" s="1"/>
        <tr r="AE11" s="1"/>
        <tr r="AE11" s="1"/>
        <tr r="AE11" s="1"/>
        <tr r="Y17" s="1"/>
        <tr r="Y17" s="1"/>
        <tr r="Y17" s="1"/>
        <tr r="Y17" s="1"/>
        <tr r="G11" s="1"/>
        <tr r="G11" s="1"/>
        <tr r="G11" s="1"/>
        <tr r="G11" s="1"/>
        <tr r="AF21" s="1"/>
        <tr r="AF21" s="1"/>
        <tr r="AF21" s="1"/>
        <tr r="AF21" s="1"/>
        <tr r="AK18" s="1"/>
        <tr r="AK18" s="1"/>
        <tr r="AK18" s="1"/>
        <tr r="AK18" s="1"/>
        <tr r="AX11" s="1"/>
        <tr r="AX11" s="1"/>
        <tr r="AX11" s="1"/>
        <tr r="AX11" s="1"/>
        <tr r="J10" s="1"/>
        <tr r="J10" s="1"/>
        <tr r="J10" s="1"/>
        <tr r="J10" s="1"/>
        <tr r="AQ12" s="1"/>
        <tr r="AQ12" s="1"/>
        <tr r="AQ12" s="1"/>
        <tr r="AQ12" s="1"/>
        <tr r="I8" s="1"/>
        <tr r="I8" s="1"/>
        <tr r="I8" s="1"/>
        <tr r="I8" s="1"/>
        <tr r="J21" s="1"/>
        <tr r="J21" s="1"/>
        <tr r="J21" s="1"/>
        <tr r="J21" s="1"/>
        <tr r="AI12" s="1"/>
        <tr r="AI12" s="1"/>
        <tr r="AI12" s="1"/>
        <tr r="AI12" s="1"/>
        <tr r="AW17" s="1"/>
        <tr r="AW17" s="1"/>
        <tr r="AW17" s="1"/>
        <tr r="AW17" s="1"/>
        <tr r="U10" s="1"/>
        <tr r="U10" s="1"/>
        <tr r="U10" s="1"/>
        <tr r="U10" s="1"/>
        <tr r="U15" s="1"/>
        <tr r="U15" s="1"/>
        <tr r="U15" s="1"/>
        <tr r="U15" s="1"/>
        <tr r="AP11" s="1"/>
        <tr r="AP11" s="1"/>
        <tr r="AP11" s="1"/>
        <tr r="AP11" s="1"/>
        <tr r="AZ18" s="1"/>
        <tr r="AZ18" s="1"/>
        <tr r="AZ18" s="1"/>
        <tr r="AZ18" s="1"/>
        <tr r="W18" s="1"/>
        <tr r="W18" s="1"/>
        <tr r="W18" s="1"/>
        <tr r="W18" s="1"/>
        <tr r="BB17" s="1"/>
        <tr r="BB17" s="1"/>
        <tr r="BB17" s="1"/>
        <tr r="BB17" s="1"/>
        <tr r="AH16" s="1"/>
        <tr r="AH16" s="1"/>
        <tr r="AH16" s="1"/>
        <tr r="AH16" s="1"/>
        <tr r="AL10" s="1"/>
        <tr r="AL10" s="1"/>
        <tr r="AL10" s="1"/>
        <tr r="AL10" s="1"/>
        <tr r="J20" s="1"/>
        <tr r="J20" s="1"/>
        <tr r="J20" s="1"/>
        <tr r="J20" s="1"/>
        <tr r="AF16" s="1"/>
        <tr r="AF16" s="1"/>
        <tr r="AF16" s="1"/>
        <tr r="AF16" s="1"/>
        <tr r="AE13" s="1"/>
        <tr r="AE13" s="1"/>
        <tr r="AE13" s="1"/>
        <tr r="AE13" s="1"/>
        <tr r="AY15" s="1"/>
        <tr r="AY15" s="1"/>
        <tr r="AY15" s="1"/>
        <tr r="AY15" s="1"/>
        <tr r="AU7" s="1"/>
        <tr r="AU7" s="1"/>
        <tr r="AU7" s="1"/>
        <tr r="AU7" s="1"/>
        <tr r="AQ11" s="1"/>
        <tr r="AQ11" s="1"/>
        <tr r="AQ11" s="1"/>
        <tr r="AQ11" s="1"/>
        <tr r="BB20" s="1"/>
        <tr r="BB20" s="1"/>
        <tr r="BB20" s="1"/>
        <tr r="BB20" s="1"/>
        <tr r="W14" s="1"/>
        <tr r="W14" s="1"/>
        <tr r="W14" s="1"/>
        <tr r="W14" s="1"/>
        <tr r="AH18" s="1"/>
        <tr r="AH18" s="1"/>
        <tr r="AH18" s="1"/>
        <tr r="AH18" s="1"/>
        <tr r="AS19" s="1"/>
        <tr r="AS19" s="1"/>
        <tr r="AS19" s="1"/>
        <tr r="AS19" s="1"/>
        <tr r="G9" s="1"/>
        <tr r="G9" s="1"/>
        <tr r="G9" s="1"/>
        <tr r="G9" s="1"/>
        <tr r="Y14" s="1"/>
        <tr r="Y14" s="1"/>
        <tr r="Y14" s="1"/>
        <tr r="Y14" s="1"/>
        <tr r="W13" s="1"/>
        <tr r="W13" s="1"/>
        <tr r="W13" s="1"/>
        <tr r="W13" s="1"/>
        <tr r="AX12" s="1"/>
        <tr r="AX12" s="1"/>
        <tr r="AX12" s="1"/>
        <tr r="AX12" s="1"/>
        <tr r="AI10" s="1"/>
        <tr r="AI10" s="1"/>
        <tr r="AI10" s="1"/>
        <tr r="AI10" s="1"/>
        <tr r="AS12" s="1"/>
        <tr r="AS12" s="1"/>
        <tr r="AS12" s="1"/>
        <tr r="AS12" s="1"/>
        <tr r="AI19" s="1"/>
        <tr r="AI19" s="1"/>
        <tr r="AI19" s="1"/>
        <tr r="AI19" s="1"/>
        <tr r="AN10" s="1"/>
        <tr r="AN10" s="1"/>
        <tr r="AN10" s="1"/>
        <tr r="AN10" s="1"/>
        <tr r="AD7" s="1"/>
        <tr r="AD7" s="1"/>
        <tr r="AD7" s="1"/>
        <tr r="AD7" s="1"/>
        <tr r="AQ16" s="1"/>
        <tr r="AQ16" s="1"/>
        <tr r="AQ16" s="1"/>
        <tr r="AQ16" s="1"/>
        <tr r="AP20" s="1"/>
        <tr r="AP20" s="1"/>
        <tr r="AP20" s="1"/>
        <tr r="AP20" s="1"/>
        <tr r="AB10" s="1"/>
        <tr r="AB10" s="1"/>
        <tr r="AB10" s="1"/>
        <tr r="AB10" s="1"/>
        <tr r="AN20" s="1"/>
        <tr r="AN20" s="1"/>
        <tr r="AN20" s="1"/>
        <tr r="AN20" s="1"/>
        <tr r="G21" s="1"/>
        <tr r="G21" s="1"/>
        <tr r="G21" s="1"/>
        <tr r="G21" s="1"/>
        <tr r="AK9" s="1"/>
        <tr r="AK9" s="1"/>
        <tr r="AK9" s="1"/>
        <tr r="AK9" s="1"/>
        <tr r="AK10" s="1"/>
        <tr r="AK10" s="1"/>
        <tr r="AK10" s="1"/>
        <tr r="AK10" s="1"/>
        <tr r="AI9" s="1"/>
        <tr r="AI9" s="1"/>
        <tr r="AI9" s="1"/>
        <tr r="AI9" s="1"/>
        <tr r="W12" s="1"/>
        <tr r="W12" s="1"/>
        <tr r="W12" s="1"/>
        <tr r="W12" s="1"/>
        <tr r="AJ7" s="1"/>
        <tr r="AJ7" s="1"/>
        <tr r="AJ7" s="1"/>
        <tr r="AJ7" s="1"/>
        <tr r="AG13" s="1"/>
        <tr r="AG13" s="1"/>
        <tr r="AG13" s="1"/>
        <tr r="AG13" s="1"/>
        <tr r="AE19" s="1"/>
        <tr r="AE19" s="1"/>
        <tr r="AE19" s="1"/>
        <tr r="AE19" s="1"/>
        <tr r="AE12" s="1"/>
        <tr r="AE12" s="1"/>
        <tr r="AE12" s="1"/>
        <tr r="AE12" s="1"/>
        <tr r="AG7" s="1"/>
        <tr r="AG7" s="1"/>
        <tr r="AG7" s="1"/>
        <tr r="AG7" s="1"/>
        <tr r="Y18" s="1"/>
        <tr r="Y18" s="1"/>
        <tr r="Y18" s="1"/>
        <tr r="Y18" s="1"/>
        <tr r="F22" s="1"/>
        <tr r="F22" s="1"/>
        <tr r="F22" s="1"/>
        <tr r="F22" s="1"/>
        <tr r="AW22" s="1"/>
        <tr r="AW22" s="1"/>
        <tr r="AW22" s="1"/>
        <tr r="AW22" s="1"/>
        <tr r="AW20" s="1"/>
        <tr r="AW20" s="1"/>
        <tr r="AW20" s="1"/>
        <tr r="AW20" s="1"/>
        <tr r="AL14" s="1"/>
        <tr r="AL14" s="1"/>
        <tr r="AL14" s="1"/>
        <tr r="AL14" s="1"/>
        <tr r="AT22" s="1"/>
        <tr r="AT22" s="1"/>
        <tr r="AT22" s="1"/>
        <tr r="AT22" s="1"/>
        <tr r="AN19" s="1"/>
        <tr r="AN19" s="1"/>
        <tr r="AN19" s="1"/>
        <tr r="AN19" s="1"/>
        <tr r="AY17" s="1"/>
        <tr r="AY17" s="1"/>
        <tr r="AY17" s="1"/>
        <tr r="AY17" s="1"/>
        <tr r="AL7" s="1"/>
        <tr r="AL7" s="1"/>
        <tr r="AL7" s="1"/>
        <tr r="AL7" s="1"/>
        <tr r="AF12" s="1"/>
        <tr r="AF12" s="1"/>
        <tr r="AF12" s="1"/>
        <tr r="AF12" s="1"/>
        <tr r="AL18" s="1"/>
        <tr r="AL18" s="1"/>
        <tr r="AL18" s="1"/>
        <tr r="AL18" s="1"/>
        <tr r="W19" s="1"/>
        <tr r="W19" s="1"/>
        <tr r="W19" s="1"/>
        <tr r="W19" s="1"/>
        <tr r="AT9" s="1"/>
        <tr r="AT9" s="1"/>
        <tr r="AT9" s="1"/>
        <tr r="AT9" s="1"/>
        <tr r="V8" s="1"/>
        <tr r="V8" s="1"/>
        <tr r="V8" s="1"/>
        <tr r="V8" s="1"/>
        <tr r="J12" s="1"/>
        <tr r="J12" s="1"/>
        <tr r="J12" s="1"/>
        <tr r="J12" s="1"/>
        <tr r="AF10" s="1"/>
        <tr r="AF10" s="1"/>
        <tr r="AF10" s="1"/>
        <tr r="AF10" s="1"/>
        <tr r="AA14" s="1"/>
        <tr r="AA14" s="1"/>
        <tr r="AA14" s="1"/>
        <tr r="AA14" s="1"/>
        <tr r="E13" s="1"/>
        <tr r="E13" s="1"/>
        <tr r="E13" s="1"/>
        <tr r="E13" s="1"/>
        <tr r="AP7" s="1"/>
        <tr r="AP7" s="1"/>
        <tr r="AP7" s="1"/>
        <tr r="AP7" s="1"/>
        <tr r="J8" s="1"/>
        <tr r="J8" s="1"/>
        <tr r="J8" s="1"/>
        <tr r="J8" s="1"/>
        <tr r="Y15" s="1"/>
        <tr r="Y15" s="1"/>
        <tr r="Y15" s="1"/>
        <tr r="Y15" s="1"/>
        <tr r="BB12" s="1"/>
        <tr r="BB12" s="1"/>
        <tr r="BB12" s="1"/>
        <tr r="BB12" s="1"/>
        <tr r="AL21" s="1"/>
        <tr r="AL21" s="1"/>
        <tr r="AL21" s="1"/>
        <tr r="AL21" s="1"/>
        <tr r="AM22" s="1"/>
        <tr r="AM22" s="1"/>
        <tr r="AM22" s="1"/>
        <tr r="AM22" s="1"/>
        <tr r="AU21" s="1"/>
        <tr r="AU21" s="1"/>
        <tr r="AU21" s="1"/>
        <tr r="AU21" s="1"/>
        <tr r="AB15" s="1"/>
        <tr r="AB15" s="1"/>
        <tr r="AB15" s="1"/>
        <tr r="AB15" s="1"/>
        <tr r="BA12" s="1"/>
        <tr r="BA12" s="1"/>
        <tr r="BA12" s="1"/>
        <tr r="BA12" s="1"/>
        <tr r="X15" s="1"/>
        <tr r="X15" s="1"/>
        <tr r="X15" s="1"/>
        <tr r="X15" s="1"/>
        <tr r="G16" s="1"/>
        <tr r="G16" s="1"/>
        <tr r="G16" s="1"/>
        <tr r="G16" s="1"/>
        <tr r="V17" s="1"/>
        <tr r="V17" s="1"/>
        <tr r="V17" s="1"/>
        <tr r="V17" s="1"/>
        <tr r="F16" s="1"/>
        <tr r="F16" s="1"/>
        <tr r="F16" s="1"/>
        <tr r="F16" s="1"/>
        <tr r="AZ7" s="1"/>
        <tr r="AZ7" s="1"/>
        <tr r="AZ7" s="1"/>
        <tr r="AZ7" s="1"/>
        <tr r="AS11" s="1"/>
        <tr r="AS11" s="1"/>
        <tr r="AS11" s="1"/>
        <tr r="AS11" s="1"/>
        <tr r="AU16" s="1"/>
        <tr r="AU16" s="1"/>
        <tr r="AU16" s="1"/>
        <tr r="AU16" s="1"/>
        <tr r="BC18" s="1"/>
        <tr r="BC18" s="1"/>
        <tr r="BC18" s="1"/>
        <tr r="BC18" s="1"/>
        <tr r="AG8" s="1"/>
        <tr r="AG8" s="1"/>
        <tr r="AG8" s="1"/>
        <tr r="AG8" s="1"/>
        <tr r="AF19" s="1"/>
        <tr r="AF19" s="1"/>
        <tr r="AF19" s="1"/>
        <tr r="AF19" s="1"/>
        <tr r="AA11" s="1"/>
        <tr r="AA11" s="1"/>
        <tr r="AA11" s="1"/>
        <tr r="AA11" s="1"/>
        <tr r="U9" s="1"/>
        <tr r="U9" s="1"/>
        <tr r="U9" s="1"/>
        <tr r="U9" s="1"/>
        <tr r="AJ18" s="1"/>
        <tr r="AJ18" s="1"/>
        <tr r="AJ18" s="1"/>
        <tr r="AJ18" s="1"/>
        <tr r="AJ22" s="1"/>
        <tr r="AJ22" s="1"/>
        <tr r="AJ22" s="1"/>
        <tr r="AJ22" s="1"/>
        <tr r="AA10" s="1"/>
        <tr r="AA10" s="1"/>
        <tr r="AA10" s="1"/>
        <tr r="AA10" s="1"/>
        <tr r="J9" s="1"/>
        <tr r="J9" s="1"/>
        <tr r="J9" s="1"/>
        <tr r="J9" s="1"/>
        <tr r="BC8" s="1"/>
        <tr r="BC8" s="1"/>
        <tr r="BC8" s="1"/>
        <tr r="BC8" s="1"/>
        <tr r="BC19" s="1"/>
        <tr r="BC19" s="1"/>
        <tr r="BC19" s="1"/>
        <tr r="BC19" s="1"/>
        <tr r="AH14" s="1"/>
        <tr r="AH14" s="1"/>
        <tr r="AH14" s="1"/>
        <tr r="AH14" s="1"/>
        <tr r="I12" s="1"/>
        <tr r="I12" s="1"/>
        <tr r="I12" s="1"/>
        <tr r="I12" s="1"/>
        <tr r="Z10" s="1"/>
        <tr r="Z10" s="1"/>
        <tr r="Z10" s="1"/>
        <tr r="Z10" s="1"/>
        <tr r="Y7" s="1"/>
        <tr r="Y7" s="1"/>
        <tr r="Y7" s="1"/>
        <tr r="Y7" s="1"/>
        <tr r="BC14" s="1"/>
        <tr r="BC14" s="1"/>
        <tr r="BC14" s="1"/>
        <tr r="BC14" s="1"/>
        <tr r="AF7" s="1"/>
        <tr r="AF7" s="1"/>
        <tr r="AF7" s="1"/>
        <tr r="AF7" s="1"/>
        <tr r="AP10" s="1"/>
        <tr r="AP10" s="1"/>
        <tr r="AP10" s="1"/>
        <tr r="AP10" s="1"/>
        <tr r="AS22" s="1"/>
        <tr r="AS22" s="1"/>
        <tr r="AS22" s="1"/>
        <tr r="AS22" s="1"/>
        <tr r="AA13" s="1"/>
        <tr r="AA13" s="1"/>
        <tr r="AA13" s="1"/>
        <tr r="AA13" s="1"/>
        <tr r="J16" s="1"/>
        <tr r="J16" s="1"/>
        <tr r="J16" s="1"/>
        <tr r="J16" s="1"/>
        <tr r="AI7" s="1"/>
        <tr r="AI7" s="1"/>
        <tr r="AI7" s="1"/>
        <tr r="AI7" s="1"/>
        <tr r="I13" s="1"/>
        <tr r="I13" s="1"/>
        <tr r="I13" s="1"/>
        <tr r="I13" s="1"/>
        <tr r="AK20" s="1"/>
        <tr r="AK20" s="1"/>
        <tr r="AK20" s="1"/>
        <tr r="AK20" s="1"/>
        <tr r="AO21" s="1"/>
        <tr r="AO21" s="1"/>
        <tr r="AO21" s="1"/>
        <tr r="AO21" s="1"/>
        <tr r="AV19" s="1"/>
        <tr r="AV19" s="1"/>
        <tr r="AV19" s="1"/>
        <tr r="AV19" s="1"/>
        <tr r="AE21" s="1"/>
        <tr r="AE21" s="1"/>
        <tr r="AE21" s="1"/>
        <tr r="AE21" s="1"/>
        <tr r="AQ18" s="1"/>
        <tr r="AQ18" s="1"/>
        <tr r="AQ18" s="1"/>
        <tr r="AQ18" s="1"/>
        <tr r="H19" s="1"/>
        <tr r="H19" s="1"/>
        <tr r="H19" s="1"/>
        <tr r="H19" s="1"/>
        <tr r="AQ22" s="1"/>
        <tr r="AQ22" s="1"/>
        <tr r="AQ22" s="1"/>
        <tr r="AQ22" s="1"/>
        <tr r="J11" s="1"/>
        <tr r="J11" s="1"/>
        <tr r="J11" s="1"/>
        <tr r="J11" s="1"/>
        <tr r="V11" s="1"/>
        <tr r="V11" s="1"/>
        <tr r="V11" s="1"/>
        <tr r="V11" s="1"/>
        <tr r="AC10" s="1"/>
        <tr r="AC10" s="1"/>
        <tr r="AC10" s="1"/>
        <tr r="AC10" s="1"/>
        <tr r="AD19" s="1"/>
        <tr r="AD19" s="1"/>
        <tr r="AD19" s="1"/>
        <tr r="AD19" s="1"/>
        <tr r="AT21" s="1"/>
        <tr r="AT21" s="1"/>
        <tr r="AT21" s="1"/>
        <tr r="AT21" s="1"/>
        <tr r="AY19" s="1"/>
        <tr r="AY19" s="1"/>
        <tr r="AY19" s="1"/>
        <tr r="AY19" s="1"/>
        <tr r="AB20" s="1"/>
        <tr r="AB20" s="1"/>
        <tr r="AB20" s="1"/>
        <tr r="AB20" s="1"/>
        <tr r="U22" s="1"/>
        <tr r="U22" s="1"/>
        <tr r="U22" s="1"/>
        <tr r="U22" s="1"/>
        <tr r="AN13" s="1"/>
        <tr r="AN13" s="1"/>
        <tr r="AN13" s="1"/>
        <tr r="AN13" s="1"/>
        <tr r="AB14" s="1"/>
        <tr r="AB14" s="1"/>
        <tr r="AB14" s="1"/>
        <tr r="AB14" s="1"/>
        <tr r="AZ22" s="1"/>
        <tr r="AZ22" s="1"/>
        <tr r="AZ22" s="1"/>
        <tr r="AZ22" s="1"/>
        <tr r="AZ17" s="1"/>
        <tr r="AZ17" s="1"/>
        <tr r="AZ17" s="1"/>
        <tr r="AZ17" s="1"/>
        <tr r="AL17" s="1"/>
        <tr r="AL17" s="1"/>
        <tr r="AL17" s="1"/>
        <tr r="AL17" s="1"/>
        <tr r="AR22" s="1"/>
        <tr r="AR22" s="1"/>
        <tr r="AR22" s="1"/>
        <tr r="AR22" s="1"/>
        <tr r="AO19" s="1"/>
        <tr r="AO19" s="1"/>
        <tr r="AO19" s="1"/>
        <tr r="AO19" s="1"/>
        <tr r="AV18" s="1"/>
        <tr r="AV18" s="1"/>
        <tr r="AV18" s="1"/>
        <tr r="AV18" s="1"/>
        <tr r="G10" s="1"/>
        <tr r="G10" s="1"/>
        <tr r="G10" s="1"/>
        <tr r="G10" s="1"/>
        <tr r="Y19" s="1"/>
        <tr r="Y19" s="1"/>
        <tr r="Y19" s="1"/>
        <tr r="Y19" s="1"/>
        <tr r="BB14" s="1"/>
        <tr r="BB14" s="1"/>
        <tr r="BB14" s="1"/>
        <tr r="BB14" s="1"/>
        <tr r="AS8" s="1"/>
        <tr r="AS8" s="1"/>
        <tr r="AS8" s="1"/>
        <tr r="AS8" s="1"/>
        <tr r="X22" s="1"/>
        <tr r="X22" s="1"/>
        <tr r="X22" s="1"/>
        <tr r="X22" s="1"/>
        <tr r="AO18" s="1"/>
        <tr r="AO18" s="1"/>
        <tr r="AO18" s="1"/>
        <tr r="AO18" s="1"/>
        <tr r="AC16" s="1"/>
        <tr r="AC16" s="1"/>
        <tr r="AC16" s="1"/>
        <tr r="AC16" s="1"/>
        <tr r="H14" s="1"/>
        <tr r="H14" s="1"/>
        <tr r="H14" s="1"/>
        <tr r="H14" s="1"/>
        <tr r="AN7" s="1"/>
        <tr r="AN7" s="1"/>
        <tr r="AN7" s="1"/>
        <tr r="AN7" s="1"/>
        <tr r="U7" s="1"/>
        <tr r="U7" s="1"/>
        <tr r="U7" s="1"/>
        <tr r="U7" s="1"/>
        <tr r="AK12" s="1"/>
        <tr r="AK12" s="1"/>
        <tr r="AK12" s="1"/>
        <tr r="AK12" s="1"/>
        <tr r="Y22" s="1"/>
        <tr r="Y22" s="1"/>
        <tr r="Y22" s="1"/>
        <tr r="Y22" s="1"/>
        <tr r="AV17" s="1"/>
        <tr r="AV17" s="1"/>
        <tr r="AV17" s="1"/>
        <tr r="AV17" s="1"/>
        <tr r="AS20" s="1"/>
        <tr r="AS20" s="1"/>
        <tr r="AS20" s="1"/>
        <tr r="AS20" s="1"/>
        <tr r="AU19" s="1"/>
        <tr r="AU19" s="1"/>
        <tr r="AU19" s="1"/>
        <tr r="AU19" s="1"/>
        <tr r="E15" s="1"/>
        <tr r="E15" s="1"/>
        <tr r="E15" s="1"/>
        <tr r="E15" s="1"/>
        <tr r="AO15" s="1"/>
        <tr r="AO15" s="1"/>
        <tr r="AO15" s="1"/>
        <tr r="AO15" s="1"/>
        <tr r="AH8" s="1"/>
        <tr r="AH8" s="1"/>
        <tr r="AH8" s="1"/>
        <tr r="AH8" s="1"/>
        <tr r="AL15" s="1"/>
        <tr r="AL15" s="1"/>
        <tr r="AL15" s="1"/>
        <tr r="AL15" s="1"/>
        <tr r="I22" s="1"/>
        <tr r="I22" s="1"/>
        <tr r="I22" s="1"/>
        <tr r="I22" s="1"/>
        <tr r="BC9" s="1"/>
        <tr r="BC9" s="1"/>
        <tr r="BC9" s="1"/>
        <tr r="BC9" s="1"/>
        <tr r="AU15" s="1"/>
        <tr r="AU15" s="1"/>
        <tr r="AU15" s="1"/>
        <tr r="AU15" s="1"/>
        <tr r="AR21" s="1"/>
        <tr r="AR21" s="1"/>
        <tr r="AR21" s="1"/>
        <tr r="AR21" s="1"/>
        <tr r="AF13" s="1"/>
        <tr r="AF13" s="1"/>
        <tr r="AF13" s="1"/>
        <tr r="AF13" s="1"/>
        <tr r="AX13" s="1"/>
        <tr r="AX13" s="1"/>
        <tr r="AX13" s="1"/>
        <tr r="AX13" s="1"/>
        <tr r="AJ11" s="1"/>
        <tr r="AJ11" s="1"/>
        <tr r="AJ11" s="1"/>
        <tr r="AJ11" s="1"/>
        <tr r="Y9" s="1"/>
        <tr r="Y9" s="1"/>
        <tr r="Y9" s="1"/>
        <tr r="Y9" s="1"/>
        <tr r="BA7" s="1"/>
        <tr r="BA7" s="1"/>
        <tr r="BA7" s="1"/>
        <tr r="BA7" s="1"/>
        <tr r="BB10" s="1"/>
        <tr r="BB10" s="1"/>
        <tr r="BB10" s="1"/>
        <tr r="BB10" s="1"/>
        <tr r="AR19" s="1"/>
        <tr r="AR19" s="1"/>
        <tr r="AR19" s="1"/>
        <tr r="AR19" s="1"/>
        <tr r="BA10" s="1"/>
        <tr r="BA10" s="1"/>
        <tr r="BA10" s="1"/>
        <tr r="BA10" s="1"/>
        <tr r="AY11" s="1"/>
        <tr r="AY11" s="1"/>
        <tr r="AY11" s="1"/>
        <tr r="AY11" s="1"/>
        <tr r="AG10" s="1"/>
        <tr r="AG10" s="1"/>
        <tr r="AG10" s="1"/>
        <tr r="AG10" s="1"/>
        <tr r="AH11" s="1"/>
        <tr r="AH11" s="1"/>
        <tr r="AH11" s="1"/>
        <tr r="AH11" s="1"/>
        <tr r="AW13" s="1"/>
        <tr r="AW13" s="1"/>
        <tr r="AW13" s="1"/>
        <tr r="AW13" s="1"/>
        <tr r="AS16" s="1"/>
        <tr r="AS16" s="1"/>
        <tr r="AS16" s="1"/>
        <tr r="AS16" s="1"/>
        <tr r="AZ20" s="1"/>
        <tr r="AZ20" s="1"/>
        <tr r="AZ20" s="1"/>
        <tr r="AZ20" s="1"/>
        <tr r="H22" s="1"/>
        <tr r="H22" s="1"/>
        <tr r="H22" s="1"/>
        <tr r="H22" s="1"/>
        <tr r="AE7" s="1"/>
        <tr r="AE7" s="1"/>
        <tr r="AE7" s="1"/>
        <tr r="AE7" s="1"/>
        <tr r="AL19" s="1"/>
        <tr r="AL19" s="1"/>
        <tr r="AL19" s="1"/>
        <tr r="AL19" s="1"/>
        <tr r="AB18" s="1"/>
        <tr r="AB18" s="1"/>
        <tr r="AB18" s="1"/>
        <tr r="AB18" s="1"/>
        <tr r="H11" s="1"/>
        <tr r="H11" s="1"/>
        <tr r="H11" s="1"/>
        <tr r="H11" s="1"/>
        <tr r="BC7" s="1"/>
        <tr r="BC7" s="1"/>
        <tr r="BC7" s="1"/>
        <tr r="BC7" s="1"/>
        <tr r="AF22" s="1"/>
        <tr r="AF22" s="1"/>
        <tr r="AF22" s="1"/>
        <tr r="AF22" s="1"/>
        <tr r="AG11" s="1"/>
        <tr r="AG11" s="1"/>
        <tr r="AG11" s="1"/>
        <tr r="AG11" s="1"/>
        <tr r="AE15" s="1"/>
        <tr r="AE15" s="1"/>
        <tr r="AE15" s="1"/>
        <tr r="AE15" s="1"/>
        <tr r="V15" s="1"/>
        <tr r="V15" s="1"/>
        <tr r="V15" s="1"/>
        <tr r="V15" s="1"/>
        <tr r="W8" s="1"/>
        <tr r="W8" s="1"/>
        <tr r="W8" s="1"/>
        <tr r="W8" s="1"/>
        <tr r="AP9" s="1"/>
        <tr r="AP9" s="1"/>
        <tr r="AP9" s="1"/>
        <tr r="AP9" s="1"/>
        <tr r="U17" s="1"/>
        <tr r="U17" s="1"/>
        <tr r="U17" s="1"/>
        <tr r="U17" s="1"/>
        <tr r="AR16" s="1"/>
        <tr r="AR16" s="1"/>
        <tr r="AR16" s="1"/>
        <tr r="AR16" s="1"/>
        <tr r="AW16" s="1"/>
        <tr r="AW16" s="1"/>
        <tr r="AW16" s="1"/>
        <tr r="AW16" s="1"/>
        <tr r="G13" s="1"/>
        <tr r="G13" s="1"/>
        <tr r="G13" s="1"/>
        <tr r="G13" s="1"/>
        <tr r="U20" s="1"/>
        <tr r="U20" s="1"/>
        <tr r="U20" s="1"/>
        <tr r="U20" s="1"/>
        <tr r="AO14" s="1"/>
        <tr r="AO14" s="1"/>
        <tr r="AO14" s="1"/>
        <tr r="AO14" s="1"/>
        <tr r="H21" s="1"/>
        <tr r="H21" s="1"/>
        <tr r="H21" s="1"/>
        <tr r="H21" s="1"/>
        <tr r="H15" s="1"/>
        <tr r="H15" s="1"/>
        <tr r="H15" s="1"/>
        <tr r="H15" s="1"/>
        <tr r="Y10" s="1"/>
        <tr r="Y10" s="1"/>
        <tr r="Y10" s="1"/>
        <tr r="Y10" s="1"/>
        <tr r="AW12" s="1"/>
        <tr r="AW12" s="1"/>
        <tr r="AW12" s="1"/>
        <tr r="AW12" s="1"/>
        <tr r="I21" s="1"/>
        <tr r="I21" s="1"/>
        <tr r="I21" s="1"/>
        <tr r="I21" s="1"/>
        <tr r="AQ20" s="1"/>
        <tr r="AQ20" s="1"/>
        <tr r="AQ20" s="1"/>
        <tr r="AQ20" s="1"/>
        <tr r="AQ17" s="1"/>
        <tr r="AQ17" s="1"/>
        <tr r="AQ17" s="1"/>
        <tr r="AQ17" s="1"/>
        <tr r="Y13" s="1"/>
        <tr r="Y13" s="1"/>
        <tr r="Y13" s="1"/>
        <tr r="Y13" s="1"/>
        <tr r="AZ8" s="1"/>
        <tr r="AZ8" s="1"/>
        <tr r="AZ8" s="1"/>
        <tr r="AZ8" s="1"/>
        <tr r="AV22" s="1"/>
        <tr r="AV22" s="1"/>
        <tr r="AV22" s="1"/>
        <tr r="AV22" s="1"/>
        <tr r="AI8" s="1"/>
        <tr r="AI8" s="1"/>
        <tr r="AI8" s="1"/>
        <tr r="AI8" s="1"/>
        <tr r="AH19" s="1"/>
        <tr r="AH19" s="1"/>
        <tr r="AH19" s="1"/>
        <tr r="AH19" s="1"/>
        <tr r="AG14" s="1"/>
        <tr r="AG14" s="1"/>
        <tr r="AG14" s="1"/>
        <tr r="AG14" s="1"/>
        <tr r="AE10" s="1"/>
        <tr r="AE10" s="1"/>
        <tr r="AE10" s="1"/>
        <tr r="AE10" s="1"/>
        <tr r="AP19" s="1"/>
        <tr r="AP19" s="1"/>
        <tr r="AP19" s="1"/>
        <tr r="AP19" s="1"/>
        <tr r="T13" s="1"/>
        <tr r="T13" s="1"/>
        <tr r="T13" s="1"/>
        <tr r="T13" s="1"/>
        <tr r="AW15" s="1"/>
        <tr r="AW15" s="1"/>
        <tr r="AW15" s="1"/>
        <tr r="AW15" s="1"/>
        <tr r="Z20" s="1"/>
        <tr r="Z20" s="1"/>
        <tr r="Z20" s="1"/>
        <tr r="Z20" s="1"/>
        <tr r="E7" s="1"/>
        <tr r="E7" s="1"/>
        <tr r="E7" s="1"/>
        <tr r="E7" s="1"/>
        <tr r="AR15" s="1"/>
        <tr r="AR15" s="1"/>
        <tr r="AR15" s="1"/>
        <tr r="AR15" s="1"/>
        <tr r="AP17" s="1"/>
        <tr r="AP17" s="1"/>
        <tr r="AP17" s="1"/>
        <tr r="AP17" s="1"/>
        <tr r="AD13" s="1"/>
        <tr r="AD13" s="1"/>
        <tr r="AD13" s="1"/>
        <tr r="AD13" s="1"/>
        <tr r="AX15" s="1"/>
        <tr r="AX15" s="1"/>
        <tr r="AX15" s="1"/>
        <tr r="AX15" s="1"/>
        <tr r="AG9" s="1"/>
        <tr r="AG9" s="1"/>
        <tr r="AG9" s="1"/>
        <tr r="AG9" s="1"/>
        <tr r="AZ21" s="1"/>
        <tr r="AZ21" s="1"/>
        <tr r="AZ21" s="1"/>
        <tr r="AZ21" s="1"/>
        <tr r="AQ10" s="1"/>
        <tr r="AQ10" s="1"/>
        <tr r="AQ10" s="1"/>
        <tr r="AQ10" s="1"/>
        <tr r="BB9" s="1"/>
        <tr r="BB9" s="1"/>
        <tr r="BB9" s="1"/>
        <tr r="BB9" s="1"/>
        <tr r="BB21" s="1"/>
        <tr r="BB21" s="1"/>
        <tr r="BB21" s="1"/>
        <tr r="BB21" s="1"/>
        <tr r="V16" s="1"/>
        <tr r="V16" s="1"/>
        <tr r="V16" s="1"/>
        <tr r="V16" s="1"/>
        <tr r="AW14" s="1"/>
        <tr r="AW14" s="1"/>
        <tr r="AW14" s="1"/>
        <tr r="AW14" s="1"/>
        <tr r="AJ17" s="1"/>
        <tr r="AJ17" s="1"/>
        <tr r="AJ17" s="1"/>
        <tr r="AJ17" s="1"/>
        <tr r="AJ20" s="1"/>
        <tr r="AJ20" s="1"/>
        <tr r="AJ20" s="1"/>
        <tr r="AJ20" s="1"/>
        <tr r="BC17" s="1"/>
        <tr r="BC17" s="1"/>
        <tr r="BC17" s="1"/>
        <tr r="BC17" s="1"/>
        <tr r="AV16" s="1"/>
        <tr r="AV16" s="1"/>
        <tr r="AV16" s="1"/>
        <tr r="AV16" s="1"/>
        <tr r="X21" s="1"/>
        <tr r="X21" s="1"/>
        <tr r="X21" s="1"/>
        <tr r="X21" s="1"/>
        <tr r="F20" s="1"/>
        <tr r="F20" s="1"/>
        <tr r="F20" s="1"/>
        <tr r="F20" s="1"/>
        <tr r="AT20" s="1"/>
        <tr r="AT20" s="1"/>
        <tr r="AT20" s="1"/>
        <tr r="AT20" s="1"/>
        <tr r="AS14" s="1"/>
        <tr r="AS14" s="1"/>
        <tr r="AS14" s="1"/>
        <tr r="AS14" s="1"/>
        <tr r="AH7" s="1"/>
        <tr r="AH7" s="1"/>
        <tr r="AH7" s="1"/>
        <tr r="AH7" s="1"/>
        <tr r="AU17" s="1"/>
        <tr r="AU17" s="1"/>
        <tr r="AU17" s="1"/>
        <tr r="AU17" s="1"/>
        <tr r="I16" s="1"/>
        <tr r="I16" s="1"/>
        <tr r="I16" s="1"/>
        <tr r="I16" s="1"/>
        <tr r="Z16" s="1"/>
        <tr r="Z16" s="1"/>
        <tr r="Z16" s="1"/>
        <tr r="Z16" s="1"/>
        <tr r="AU8" s="1"/>
        <tr r="AU8" s="1"/>
        <tr r="AU8" s="1"/>
        <tr r="AU8" s="1"/>
        <tr r="F19" s="1"/>
        <tr r="F19" s="1"/>
        <tr r="F19" s="1"/>
        <tr r="F19" s="1"/>
        <tr r="V20" s="1"/>
        <tr r="V20" s="1"/>
        <tr r="V20" s="1"/>
        <tr r="V20" s="1"/>
        <tr r="U19" s="1"/>
        <tr r="U19" s="1"/>
        <tr r="U19" s="1"/>
        <tr r="U19" s="1"/>
        <tr r="AE8" s="1"/>
        <tr r="AE8" s="1"/>
        <tr r="AE8" s="1"/>
        <tr r="AE8" s="1"/>
        <tr r="Z11" s="1"/>
        <tr r="Z11" s="1"/>
        <tr r="Z11" s="1"/>
        <tr r="Z11" s="1"/>
        <tr r="AI18" s="1"/>
        <tr r="AI18" s="1"/>
        <tr r="AI18" s="1"/>
        <tr r="AI18" s="1"/>
        <tr r="AR14" s="1"/>
        <tr r="AR14" s="1"/>
        <tr r="AR14" s="1"/>
        <tr r="AR14" s="1"/>
        <tr r="Y21" s="1"/>
        <tr r="Y21" s="1"/>
        <tr r="Y21" s="1"/>
        <tr r="Y21" s="1"/>
        <tr r="Z13" s="1"/>
        <tr r="Z13" s="1"/>
        <tr r="Z13" s="1"/>
        <tr r="Z13" s="1"/>
        <tr r="Y16" s="1"/>
        <tr r="Y16" s="1"/>
        <tr r="Y16" s="1"/>
        <tr r="Y16" s="1"/>
        <tr r="T21" s="1"/>
        <tr r="T21" s="1"/>
        <tr r="T21" s="1"/>
        <tr r="T21" s="1"/>
        <tr r="AA17" s="1"/>
        <tr r="AA17" s="1"/>
        <tr r="AA17" s="1"/>
        <tr r="AA17" s="1"/>
        <tr r="I18" s="1"/>
        <tr r="I18" s="1"/>
        <tr r="I18" s="1"/>
        <tr r="I18" s="1"/>
        <tr r="AQ7" s="1"/>
        <tr r="AQ7" s="1"/>
        <tr r="AQ7" s="1"/>
        <tr r="AQ7" s="1"/>
        <tr r="Z14" s="1"/>
        <tr r="Z14" s="1"/>
        <tr r="Z14" s="1"/>
        <tr r="Z14" s="1"/>
        <tr r="AB21" s="1"/>
        <tr r="AB21" s="1"/>
        <tr r="AB21" s="1"/>
        <tr r="AB21" s="1"/>
        <tr r="G12" s="1"/>
        <tr r="G12" s="1"/>
        <tr r="G12" s="1"/>
        <tr r="G12" s="1"/>
        <tr r="AL13" s="1"/>
        <tr r="AL13" s="1"/>
        <tr r="AL13" s="1"/>
        <tr r="AL13" s="1"/>
        <tr r="AS7" s="1"/>
        <tr r="AS7" s="1"/>
        <tr r="AS7" s="1"/>
        <tr r="AS7" s="1"/>
        <tr r="AJ8" s="1"/>
        <tr r="AJ8" s="1"/>
        <tr r="AJ8" s="1"/>
        <tr r="AJ8" s="1"/>
        <tr r="AH15" s="1"/>
        <tr r="AH15" s="1"/>
        <tr r="AH15" s="1"/>
        <tr r="AH15" s="1"/>
        <tr r="AA7" s="1"/>
        <tr r="AA7" s="1"/>
        <tr r="AA7" s="1"/>
        <tr r="AA7" s="1"/>
        <tr r="AX14" s="1"/>
        <tr r="AX14" s="1"/>
        <tr r="AX14" s="1"/>
        <tr r="AX14" s="1"/>
        <tr r="T16" s="1"/>
        <tr r="T16" s="1"/>
        <tr r="T16" s="1"/>
        <tr r="T16" s="1"/>
        <tr r="AR20" s="1"/>
        <tr r="AR20" s="1"/>
        <tr r="AR20" s="1"/>
        <tr r="AR20" s="1"/>
        <tr r="X20" s="1"/>
        <tr r="X20" s="1"/>
        <tr r="X20" s="1"/>
        <tr r="X20" s="1"/>
        <tr r="U18" s="1"/>
        <tr r="U18" s="1"/>
        <tr r="U18" s="1"/>
        <tr r="U18" s="1"/>
        <tr r="AA19" s="1"/>
        <tr r="AA19" s="1"/>
        <tr r="AA19" s="1"/>
        <tr r="AA19" s="1"/>
        <tr r="T17" s="1"/>
        <tr r="T17" s="1"/>
        <tr r="T17" s="1"/>
        <tr r="T17" s="1"/>
        <tr r="AK16" s="1"/>
        <tr r="AK16" s="1"/>
        <tr r="AK16" s="1"/>
        <tr r="AK16" s="1"/>
        <tr r="I10" s="1"/>
        <tr r="I10" s="1"/>
        <tr r="I10" s="1"/>
        <tr r="I10" s="1"/>
        <tr r="AP13" s="1"/>
        <tr r="AP13" s="1"/>
        <tr r="AP13" s="1"/>
        <tr r="AP13" s="1"/>
        <tr r="AC13" s="1"/>
        <tr r="AC13" s="1"/>
        <tr r="AC13" s="1"/>
        <tr r="AC13" s="1"/>
        <tr r="AB9" s="1"/>
        <tr r="AB9" s="1"/>
        <tr r="AB9" s="1"/>
        <tr r="AB9" s="1"/>
        <tr r="AS15" s="1"/>
        <tr r="AS15" s="1"/>
        <tr r="AS15" s="1"/>
        <tr r="AS15" s="1"/>
        <tr r="AK14" s="1"/>
        <tr r="AK14" s="1"/>
        <tr r="AK14" s="1"/>
        <tr r="AK14" s="1"/>
      </tp>
    </main>
    <main first="forecast">
      <tp t="e">
        <v>#N/A</v>
        <stp>1</stp>
        <tr r="E26" s="11"/>
        <tr r="E27" s="11"/>
      </tp>
    </main>
  </volType>
</volType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sheetMetadata" Target="metadata.xml"/><Relationship Id="rId3" Type="http://schemas.openxmlformats.org/officeDocument/2006/relationships/worksheet" Target="worksheets/sheet3.xml"/><Relationship Id="rId21" Type="http://schemas.microsoft.com/office/2007/relationships/slicerCache" Target="slicerCaches/slicerCache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microsoft.com/office/2007/relationships/slicerCache" Target="slicerCaches/slicerCache2.xml"/><Relationship Id="rId29" Type="http://schemas.openxmlformats.org/officeDocument/2006/relationships/volatileDependencies" Target="volatileDependenci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6.xml"/><Relationship Id="rId23" Type="http://schemas.openxmlformats.org/officeDocument/2006/relationships/connections" Target="connections.xml"/><Relationship Id="rId28" Type="http://schemas.openxmlformats.org/officeDocument/2006/relationships/customXml" Target="../customXml/item1.xml"/><Relationship Id="rId10" Type="http://schemas.openxmlformats.org/officeDocument/2006/relationships/pivotCacheDefinition" Target="pivotCache/pivotCacheDefinition1.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theme" Target="theme/theme1.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Gross Sales &amp; Margin</a:t>
            </a:r>
          </a:p>
        </c:rich>
      </c:tx>
      <c:layout>
        <c:manualLayout>
          <c:xMode val="edge"/>
          <c:yMode val="edge"/>
          <c:x val="0.30982349428543654"/>
          <c:y val="5.5345911949685536E-2"/>
        </c:manualLayout>
      </c:layout>
      <c:overlay val="1"/>
      <c:spPr>
        <a:solidFill>
          <a:schemeClr val="bg1"/>
        </a:solidFill>
      </c:spPr>
    </c:title>
    <c:autoTitleDeleted val="0"/>
    <c:plotArea>
      <c:layout>
        <c:manualLayout>
          <c:layoutTarget val="inner"/>
          <c:xMode val="edge"/>
          <c:yMode val="edge"/>
          <c:x val="0.17594661778388812"/>
          <c:y val="0.10617619967315406"/>
          <c:w val="0.78525267674873978"/>
          <c:h val="0.64660585351359379"/>
        </c:manualLayout>
      </c:layout>
      <c:barChart>
        <c:barDir val="col"/>
        <c:grouping val="clustered"/>
        <c:varyColors val="0"/>
        <c:ser>
          <c:idx val="0"/>
          <c:order val="0"/>
          <c:tx>
            <c:v>Gross Sales</c:v>
          </c:tx>
          <c:invertIfNegative val="0"/>
          <c:cat>
            <c:strLit>
              <c:ptCount val="3"/>
              <c:pt idx="0">
                <c:v>Actual</c:v>
              </c:pt>
              <c:pt idx="1">
                <c:v>Budget</c:v>
              </c:pt>
              <c:pt idx="2">
                <c:v>Prior Year</c:v>
              </c:pt>
            </c:strLit>
          </c:cat>
          <c:val>
            <c:numRef>
              <c:f>('P&amp;L'!$C$9,'P&amp;L'!$D$9,'P&amp;L'!$I$9)</c:f>
              <c:numCache>
                <c:formatCode>#,##0,_&gt;;[Red]\&lt;#,##0,\&gt;;;"0  "</c:formatCode>
                <c:ptCount val="3"/>
                <c:pt idx="0">
                  <c:v>26634656</c:v>
                </c:pt>
                <c:pt idx="1">
                  <c:v>18572941.450396419</c:v>
                </c:pt>
                <c:pt idx="2">
                  <c:v>24553438</c:v>
                </c:pt>
              </c:numCache>
            </c:numRef>
          </c:val>
        </c:ser>
        <c:ser>
          <c:idx val="1"/>
          <c:order val="1"/>
          <c:tx>
            <c:v>Gross Margin</c:v>
          </c:tx>
          <c:invertIfNegative val="0"/>
          <c:cat>
            <c:strLit>
              <c:ptCount val="3"/>
              <c:pt idx="0">
                <c:v>Actual</c:v>
              </c:pt>
              <c:pt idx="1">
                <c:v>Budget</c:v>
              </c:pt>
              <c:pt idx="2">
                <c:v>Prior Year</c:v>
              </c:pt>
            </c:strLit>
          </c:cat>
          <c:val>
            <c:numRef>
              <c:f>('P&amp;L'!$C$20,'P&amp;L'!$D$20,'P&amp;L'!$I$20)</c:f>
              <c:numCache>
                <c:formatCode>#,##0,_&gt;;[Red]\&lt;#,##0,\&gt;;;"0  "</c:formatCode>
                <c:ptCount val="3"/>
                <c:pt idx="0">
                  <c:v>17493542</c:v>
                </c:pt>
                <c:pt idx="1">
                  <c:v>6375972.4300741795</c:v>
                </c:pt>
                <c:pt idx="2">
                  <c:v>16182375</c:v>
                </c:pt>
              </c:numCache>
            </c:numRef>
          </c:val>
        </c:ser>
        <c:dLbls>
          <c:showLegendKey val="0"/>
          <c:showVal val="0"/>
          <c:showCatName val="0"/>
          <c:showSerName val="0"/>
          <c:showPercent val="0"/>
          <c:showBubbleSize val="0"/>
        </c:dLbls>
        <c:gapWidth val="75"/>
        <c:overlap val="-25"/>
        <c:axId val="355093056"/>
        <c:axId val="355089528"/>
      </c:barChart>
      <c:catAx>
        <c:axId val="355093056"/>
        <c:scaling>
          <c:orientation val="minMax"/>
        </c:scaling>
        <c:delete val="0"/>
        <c:axPos val="b"/>
        <c:numFmt formatCode="General" sourceLinked="0"/>
        <c:majorTickMark val="none"/>
        <c:minorTickMark val="none"/>
        <c:tickLblPos val="nextTo"/>
        <c:crossAx val="355089528"/>
        <c:crosses val="autoZero"/>
        <c:auto val="1"/>
        <c:lblAlgn val="ctr"/>
        <c:lblOffset val="100"/>
        <c:noMultiLvlLbl val="0"/>
      </c:catAx>
      <c:valAx>
        <c:axId val="355089528"/>
        <c:scaling>
          <c:orientation val="minMax"/>
        </c:scaling>
        <c:delete val="0"/>
        <c:axPos val="l"/>
        <c:majorGridlines/>
        <c:numFmt formatCode="#,##0,_&gt;;[Red]\&lt;#,##0,\&gt;;;&quot;0  &quot;" sourceLinked="1"/>
        <c:majorTickMark val="none"/>
        <c:minorTickMark val="none"/>
        <c:tickLblPos val="nextTo"/>
        <c:spPr>
          <a:ln w="9525">
            <a:noFill/>
          </a:ln>
        </c:spPr>
        <c:crossAx val="355093056"/>
        <c:crosses val="autoZero"/>
        <c:crossBetween val="between"/>
      </c:valAx>
    </c:plotArea>
    <c:legend>
      <c:legendPos val="b"/>
      <c:layout/>
      <c:overlay val="0"/>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Current Expense Breakdown</a:t>
            </a:r>
          </a:p>
        </c:rich>
      </c:tx>
      <c:layout>
        <c:manualLayout>
          <c:xMode val="edge"/>
          <c:yMode val="edge"/>
          <c:x val="0.2562355694984037"/>
          <c:y val="2.777780891267595E-2"/>
        </c:manualLayout>
      </c:layout>
      <c:overlay val="1"/>
    </c:title>
    <c:autoTitleDeleted val="0"/>
    <c:plotArea>
      <c:layout>
        <c:manualLayout>
          <c:layoutTarget val="inner"/>
          <c:xMode val="edge"/>
          <c:yMode val="edge"/>
          <c:x val="3.8698328935795952E-2"/>
          <c:y val="0.18092556138815982"/>
          <c:w val="0.53066018462731734"/>
          <c:h val="0.69833406240886553"/>
        </c:manualLayout>
      </c:layout>
      <c:pieChart>
        <c:varyColors val="1"/>
        <c:ser>
          <c:idx val="0"/>
          <c:order val="0"/>
          <c:cat>
            <c:strRef>
              <c:f>'P&amp;L'!$B$26:$B$30</c:f>
              <c:strCache>
                <c:ptCount val="5"/>
                <c:pt idx="0">
                  <c:v>Interest Income</c:v>
                </c:pt>
                <c:pt idx="1">
                  <c:v>Interest Expense</c:v>
                </c:pt>
                <c:pt idx="2">
                  <c:v>Gain/Loss on Sales of Asset</c:v>
                </c:pt>
                <c:pt idx="3">
                  <c:v>Other Income</c:v>
                </c:pt>
                <c:pt idx="4">
                  <c:v>Curr Xchg Gain/(Loss)</c:v>
                </c:pt>
              </c:strCache>
            </c:strRef>
          </c:cat>
          <c:val>
            <c:numRef>
              <c:f>'P&amp;L'!$C$26:$C$30</c:f>
              <c:numCache>
                <c:formatCode>#,##0,_&gt;;[Red]\&lt;#,##0,\&gt;;;"0  "</c:formatCode>
                <c:ptCount val="5"/>
                <c:pt idx="0">
                  <c:v>43974</c:v>
                </c:pt>
                <c:pt idx="1">
                  <c:v>-67596</c:v>
                </c:pt>
                <c:pt idx="2">
                  <c:v>-54084</c:v>
                </c:pt>
                <c:pt idx="3">
                  <c:v>38852.100000000006</c:v>
                </c:pt>
                <c:pt idx="4">
                  <c:v>57011</c:v>
                </c:pt>
              </c:numCache>
            </c:numRef>
          </c:val>
        </c:ser>
        <c:dLbls>
          <c:showLegendKey val="0"/>
          <c:showVal val="0"/>
          <c:showCatName val="0"/>
          <c:showSerName val="0"/>
          <c:showPercent val="0"/>
          <c:showBubbleSize val="0"/>
          <c:showLeaderLines val="1"/>
        </c:dLbls>
        <c:firstSliceAng val="0"/>
      </c:pieChart>
    </c:plotArea>
    <c:legend>
      <c:legendPos val="r"/>
      <c:layout/>
      <c:overlay val="0"/>
      <c:txPr>
        <a:bodyPr/>
        <a:lstStyle/>
        <a:p>
          <a:pPr rtl="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en-US" sz="1400"/>
              <a:t>Sales &amp; Margin Overview</a:t>
            </a:r>
          </a:p>
        </c:rich>
      </c:tx>
      <c:layout>
        <c:manualLayout>
          <c:xMode val="edge"/>
          <c:yMode val="edge"/>
          <c:x val="0.25209471766848818"/>
          <c:y val="0"/>
        </c:manualLayout>
      </c:layout>
      <c:overlay val="1"/>
    </c:title>
    <c:autoTitleDeleted val="0"/>
    <c:plotArea>
      <c:layout>
        <c:manualLayout>
          <c:layoutTarget val="inner"/>
          <c:xMode val="edge"/>
          <c:yMode val="edge"/>
          <c:x val="0.16714341035239447"/>
          <c:y val="0.13010425780110821"/>
          <c:w val="0.79278372990261459"/>
          <c:h val="0.64242089530475355"/>
        </c:manualLayout>
      </c:layout>
      <c:barChart>
        <c:barDir val="col"/>
        <c:grouping val="clustered"/>
        <c:varyColors val="0"/>
        <c:ser>
          <c:idx val="0"/>
          <c:order val="0"/>
          <c:tx>
            <c:v>Actual</c:v>
          </c:tx>
          <c:invertIfNegative val="0"/>
          <c:cat>
            <c:strRef>
              <c:f>('P&amp;L'!$B$9,'P&amp;L'!$B$14,'P&amp;L'!$B$20)</c:f>
              <c:strCache>
                <c:ptCount val="3"/>
                <c:pt idx="0">
                  <c:v>Gross Sales</c:v>
                </c:pt>
                <c:pt idx="1">
                  <c:v>Net Sales</c:v>
                </c:pt>
                <c:pt idx="2">
                  <c:v>Gross Margin</c:v>
                </c:pt>
              </c:strCache>
            </c:strRef>
          </c:cat>
          <c:val>
            <c:numRef>
              <c:f>('P&amp;L'!$C$9,'P&amp;L'!$C$14,'P&amp;L'!$C$20)</c:f>
              <c:numCache>
                <c:formatCode>#,##0,_&gt;;[Red]\&lt;#,##0,\&gt;;;"0  "</c:formatCode>
                <c:ptCount val="3"/>
                <c:pt idx="0">
                  <c:v>26634656</c:v>
                </c:pt>
                <c:pt idx="1">
                  <c:v>25333751</c:v>
                </c:pt>
                <c:pt idx="2">
                  <c:v>17493542</c:v>
                </c:pt>
              </c:numCache>
            </c:numRef>
          </c:val>
        </c:ser>
        <c:ser>
          <c:idx val="1"/>
          <c:order val="1"/>
          <c:tx>
            <c:v>Budget</c:v>
          </c:tx>
          <c:invertIfNegative val="0"/>
          <c:cat>
            <c:strRef>
              <c:f>('P&amp;L'!$B$9,'P&amp;L'!$B$14,'P&amp;L'!$B$20)</c:f>
              <c:strCache>
                <c:ptCount val="3"/>
                <c:pt idx="0">
                  <c:v>Gross Sales</c:v>
                </c:pt>
                <c:pt idx="1">
                  <c:v>Net Sales</c:v>
                </c:pt>
                <c:pt idx="2">
                  <c:v>Gross Margin</c:v>
                </c:pt>
              </c:strCache>
            </c:strRef>
          </c:cat>
          <c:val>
            <c:numRef>
              <c:f>('P&amp;L'!$D$9,'P&amp;L'!$D$14,'P&amp;L'!$D$20)</c:f>
              <c:numCache>
                <c:formatCode>#,##0,_&gt;;[Red]\&lt;#,##0,\&gt;;;"0  "</c:formatCode>
                <c:ptCount val="3"/>
                <c:pt idx="0">
                  <c:v>18572941.450396419</c:v>
                </c:pt>
                <c:pt idx="1">
                  <c:v>13584408.619887497</c:v>
                </c:pt>
                <c:pt idx="2">
                  <c:v>6375972.4300741795</c:v>
                </c:pt>
              </c:numCache>
            </c:numRef>
          </c:val>
        </c:ser>
        <c:ser>
          <c:idx val="2"/>
          <c:order val="2"/>
          <c:tx>
            <c:v>Prior Year</c:v>
          </c:tx>
          <c:invertIfNegative val="0"/>
          <c:cat>
            <c:strRef>
              <c:f>('P&amp;L'!$B$9,'P&amp;L'!$B$14,'P&amp;L'!$B$20)</c:f>
              <c:strCache>
                <c:ptCount val="3"/>
                <c:pt idx="0">
                  <c:v>Gross Sales</c:v>
                </c:pt>
                <c:pt idx="1">
                  <c:v>Net Sales</c:v>
                </c:pt>
                <c:pt idx="2">
                  <c:v>Gross Margin</c:v>
                </c:pt>
              </c:strCache>
            </c:strRef>
          </c:cat>
          <c:val>
            <c:numRef>
              <c:f>('P&amp;L'!$I$9,'P&amp;L'!$I$14,'P&amp;L'!$I$20)</c:f>
              <c:numCache>
                <c:formatCode>#,##0,_&gt;;[Red]\&lt;#,##0,\&gt;;;"0  "</c:formatCode>
                <c:ptCount val="3"/>
                <c:pt idx="0">
                  <c:v>24553438</c:v>
                </c:pt>
                <c:pt idx="1">
                  <c:v>23193105</c:v>
                </c:pt>
                <c:pt idx="2">
                  <c:v>16182375</c:v>
                </c:pt>
              </c:numCache>
            </c:numRef>
          </c:val>
        </c:ser>
        <c:dLbls>
          <c:showLegendKey val="0"/>
          <c:showVal val="0"/>
          <c:showCatName val="0"/>
          <c:showSerName val="0"/>
          <c:showPercent val="0"/>
          <c:showBubbleSize val="0"/>
        </c:dLbls>
        <c:gapWidth val="150"/>
        <c:axId val="355090704"/>
        <c:axId val="355092664"/>
      </c:barChart>
      <c:catAx>
        <c:axId val="355090704"/>
        <c:scaling>
          <c:orientation val="minMax"/>
        </c:scaling>
        <c:delete val="0"/>
        <c:axPos val="b"/>
        <c:numFmt formatCode="General" sourceLinked="1"/>
        <c:majorTickMark val="none"/>
        <c:minorTickMark val="none"/>
        <c:tickLblPos val="nextTo"/>
        <c:crossAx val="355092664"/>
        <c:crosses val="autoZero"/>
        <c:auto val="1"/>
        <c:lblAlgn val="ctr"/>
        <c:lblOffset val="100"/>
        <c:noMultiLvlLbl val="0"/>
      </c:catAx>
      <c:valAx>
        <c:axId val="355092664"/>
        <c:scaling>
          <c:orientation val="minMax"/>
        </c:scaling>
        <c:delete val="0"/>
        <c:axPos val="l"/>
        <c:majorGridlines>
          <c:spPr>
            <a:ln>
              <a:solidFill>
                <a:schemeClr val="bg1">
                  <a:lumMod val="75000"/>
                </a:schemeClr>
              </a:solidFill>
              <a:prstDash val="dash"/>
            </a:ln>
          </c:spPr>
        </c:majorGridlines>
        <c:numFmt formatCode="#,##0,_&gt;;[Red]\&lt;#,##0,\&gt;;;&quot;0  &quot;" sourceLinked="1"/>
        <c:majorTickMark val="none"/>
        <c:minorTickMark val="none"/>
        <c:tickLblPos val="nextTo"/>
        <c:spPr>
          <a:ln>
            <a:solidFill>
              <a:schemeClr val="bg1">
                <a:lumMod val="75000"/>
              </a:schemeClr>
            </a:solidFill>
            <a:prstDash val="dash"/>
          </a:ln>
        </c:spPr>
        <c:crossAx val="355090704"/>
        <c:crosses val="autoZero"/>
        <c:crossBetween val="between"/>
      </c:valAx>
      <c:spPr>
        <a:ln>
          <a:noFill/>
        </a:ln>
      </c:spPr>
    </c:plotArea>
    <c:legend>
      <c:legendPos val="b"/>
      <c:layout/>
      <c:overlay val="0"/>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autoTitleDeleted val="0"/>
    <c:plotArea>
      <c:layout/>
      <c:radarChart>
        <c:radarStyle val="filled"/>
        <c:varyColors val="0"/>
        <c:ser>
          <c:idx val="1"/>
          <c:order val="0"/>
          <c:tx>
            <c:v>Goal</c:v>
          </c:tx>
          <c:val>
            <c:numRef>
              <c:f>'Dashboarding and Scorecarding'!$P$7:$P$16</c:f>
              <c:numCache>
                <c:formatCode>General</c:formatCode>
                <c:ptCount val="10"/>
                <c:pt idx="0">
                  <c:v>-15.428845153891629</c:v>
                </c:pt>
                <c:pt idx="1">
                  <c:v>-14.398912059710717</c:v>
                </c:pt>
                <c:pt idx="2">
                  <c:v>57.787955982358177</c:v>
                </c:pt>
                <c:pt idx="3">
                  <c:v>16.436308100962922</c:v>
                </c:pt>
                <c:pt idx="4">
                  <c:v>12.948836378438626</c:v>
                </c:pt>
                <c:pt idx="5">
                  <c:v>13.794022061193299</c:v>
                </c:pt>
                <c:pt idx="6">
                  <c:v>96.887644442265966</c:v>
                </c:pt>
                <c:pt idx="7">
                  <c:v>-130.89439269079182</c:v>
                </c:pt>
                <c:pt idx="8">
                  <c:v>4.9448947401748855</c:v>
                </c:pt>
                <c:pt idx="9">
                  <c:v>54.710498648242698</c:v>
                </c:pt>
              </c:numCache>
            </c:numRef>
          </c:val>
        </c:ser>
        <c:ser>
          <c:idx val="0"/>
          <c:order val="1"/>
          <c:tx>
            <c:v>Current</c:v>
          </c:tx>
          <c:cat>
            <c:strRef>
              <c:f>'Dashboarding and Scorecarding'!$C$7:$C$16</c:f>
              <c:strCache>
                <c:ptCount val="10"/>
                <c:pt idx="0">
                  <c:v>Net Income</c:v>
                </c:pt>
                <c:pt idx="1">
                  <c:v>Operating Profit</c:v>
                </c:pt>
                <c:pt idx="2">
                  <c:v>Operating Expenses</c:v>
                </c:pt>
                <c:pt idx="3">
                  <c:v>Gross Margin</c:v>
                </c:pt>
                <c:pt idx="4">
                  <c:v>Net Sales</c:v>
                </c:pt>
                <c:pt idx="5">
                  <c:v>Gross Sales</c:v>
                </c:pt>
                <c:pt idx="6">
                  <c:v>Returns and Adjustments</c:v>
                </c:pt>
                <c:pt idx="7">
                  <c:v>Discounts</c:v>
                </c:pt>
                <c:pt idx="8">
                  <c:v>Total Cost of Sales</c:v>
                </c:pt>
                <c:pt idx="9">
                  <c:v>Other Income and Expense</c:v>
                </c:pt>
              </c:strCache>
            </c:strRef>
          </c:cat>
          <c:val>
            <c:numRef>
              <c:f>'Dashboarding and Scorecarding'!$O$7:$O$16</c:f>
              <c:numCache>
                <c:formatCode>0.00</c:formatCode>
                <c:ptCount val="10"/>
                <c:pt idx="0">
                  <c:v>-6.7081935451702739</c:v>
                </c:pt>
                <c:pt idx="1">
                  <c:v>-6.2603965477003127</c:v>
                </c:pt>
                <c:pt idx="2">
                  <c:v>25.125198253199208</c:v>
                </c:pt>
                <c:pt idx="3">
                  <c:v>7.1462209134621411</c:v>
                </c:pt>
                <c:pt idx="4">
                  <c:v>5.6299288601907076</c:v>
                </c:pt>
                <c:pt idx="5">
                  <c:v>5.9974008961710004</c:v>
                </c:pt>
                <c:pt idx="6">
                  <c:v>42.125062800985205</c:v>
                </c:pt>
                <c:pt idx="7">
                  <c:v>-56.910605517735583</c:v>
                </c:pt>
                <c:pt idx="8">
                  <c:v>2.149954234858646</c:v>
                </c:pt>
                <c:pt idx="9">
                  <c:v>23.787173325322915</c:v>
                </c:pt>
              </c:numCache>
            </c:numRef>
          </c:val>
        </c:ser>
        <c:dLbls>
          <c:showLegendKey val="0"/>
          <c:showVal val="0"/>
          <c:showCatName val="0"/>
          <c:showSerName val="0"/>
          <c:showPercent val="0"/>
          <c:showBubbleSize val="0"/>
        </c:dLbls>
        <c:axId val="355086000"/>
        <c:axId val="352493256"/>
      </c:radarChart>
      <c:catAx>
        <c:axId val="355086000"/>
        <c:scaling>
          <c:orientation val="minMax"/>
        </c:scaling>
        <c:delete val="0"/>
        <c:axPos val="b"/>
        <c:majorGridlines/>
        <c:majorTickMark val="out"/>
        <c:minorTickMark val="none"/>
        <c:tickLblPos val="nextTo"/>
        <c:crossAx val="352493256"/>
        <c:crosses val="autoZero"/>
        <c:auto val="1"/>
        <c:lblAlgn val="ctr"/>
        <c:lblOffset val="100"/>
        <c:noMultiLvlLbl val="0"/>
      </c:catAx>
      <c:valAx>
        <c:axId val="352493256"/>
        <c:scaling>
          <c:orientation val="minMax"/>
        </c:scaling>
        <c:delete val="1"/>
        <c:axPos val="l"/>
        <c:majorGridlines/>
        <c:numFmt formatCode="General" sourceLinked="1"/>
        <c:majorTickMark val="cross"/>
        <c:minorTickMark val="none"/>
        <c:tickLblPos val="nextTo"/>
        <c:crossAx val="355086000"/>
        <c:crosses val="autoZero"/>
        <c:crossBetween val="between"/>
      </c:valAx>
    </c:plotArea>
    <c:plotVisOnly val="1"/>
    <c:dispBlanksAs val="gap"/>
    <c:showDLblsOverMax val="0"/>
  </c:chart>
  <c:spPr>
    <a:ln>
      <a:solidFill>
        <a:schemeClr val="tx1"/>
      </a:solidFill>
    </a:ln>
  </c:sp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7"/>
    </mc:Choice>
    <mc:Fallback>
      <c:style val="27"/>
    </mc:Fallback>
  </mc:AlternateContent>
  <c:chart>
    <c:autoTitleDeleted val="0"/>
    <c:plotArea>
      <c:layout/>
      <c:barChart>
        <c:barDir val="bar"/>
        <c:grouping val="clustered"/>
        <c:varyColors val="0"/>
        <c:ser>
          <c:idx val="0"/>
          <c:order val="0"/>
          <c:tx>
            <c:strRef>
              <c:f>'Dashboarding and Scorecarding'!$O$19</c:f>
              <c:strCache>
                <c:ptCount val="1"/>
                <c:pt idx="0">
                  <c:v>06-07</c:v>
                </c:pt>
              </c:strCache>
            </c:strRef>
          </c:tx>
          <c:invertIfNegative val="0"/>
          <c:cat>
            <c:strRef>
              <c:f>'Dashboarding and Scorecarding'!$C$7:$C$16</c:f>
              <c:strCache>
                <c:ptCount val="10"/>
                <c:pt idx="0">
                  <c:v>Net Income</c:v>
                </c:pt>
                <c:pt idx="1">
                  <c:v>Operating Profit</c:v>
                </c:pt>
                <c:pt idx="2">
                  <c:v>Operating Expenses</c:v>
                </c:pt>
                <c:pt idx="3">
                  <c:v>Gross Margin</c:v>
                </c:pt>
                <c:pt idx="4">
                  <c:v>Net Sales</c:v>
                </c:pt>
                <c:pt idx="5">
                  <c:v>Gross Sales</c:v>
                </c:pt>
                <c:pt idx="6">
                  <c:v>Returns and Adjustments</c:v>
                </c:pt>
                <c:pt idx="7">
                  <c:v>Discounts</c:v>
                </c:pt>
                <c:pt idx="8">
                  <c:v>Total Cost of Sales</c:v>
                </c:pt>
                <c:pt idx="9">
                  <c:v>Other Income and Expense</c:v>
                </c:pt>
              </c:strCache>
            </c:strRef>
          </c:cat>
          <c:val>
            <c:numRef>
              <c:f>'Dashboarding and Scorecarding'!$O$20:$O$28</c:f>
              <c:numCache>
                <c:formatCode>0.00</c:formatCode>
                <c:ptCount val="9"/>
                <c:pt idx="0">
                  <c:v>6.7081935451702739</c:v>
                </c:pt>
                <c:pt idx="1">
                  <c:v>6.2603965477003127</c:v>
                </c:pt>
                <c:pt idx="2">
                  <c:v>25.125198253199208</c:v>
                </c:pt>
                <c:pt idx="3">
                  <c:v>7.1462209134621411</c:v>
                </c:pt>
                <c:pt idx="4">
                  <c:v>5.6299288601907076</c:v>
                </c:pt>
                <c:pt idx="5">
                  <c:v>5.9974008961710004</c:v>
                </c:pt>
                <c:pt idx="6">
                  <c:v>42.125062800985205</c:v>
                </c:pt>
                <c:pt idx="7">
                  <c:v>56.910605517735583</c:v>
                </c:pt>
                <c:pt idx="8">
                  <c:v>2.149954234858646</c:v>
                </c:pt>
              </c:numCache>
            </c:numRef>
          </c:val>
        </c:ser>
        <c:ser>
          <c:idx val="1"/>
          <c:order val="1"/>
          <c:tx>
            <c:strRef>
              <c:f>'Dashboarding and Scorecarding'!$P$19</c:f>
              <c:strCache>
                <c:ptCount val="1"/>
                <c:pt idx="0">
                  <c:v>07-08</c:v>
                </c:pt>
              </c:strCache>
            </c:strRef>
          </c:tx>
          <c:invertIfNegative val="0"/>
          <c:cat>
            <c:strRef>
              <c:f>'Dashboarding and Scorecarding'!$C$7:$C$16</c:f>
              <c:strCache>
                <c:ptCount val="10"/>
                <c:pt idx="0">
                  <c:v>Net Income</c:v>
                </c:pt>
                <c:pt idx="1">
                  <c:v>Operating Profit</c:v>
                </c:pt>
                <c:pt idx="2">
                  <c:v>Operating Expenses</c:v>
                </c:pt>
                <c:pt idx="3">
                  <c:v>Gross Margin</c:v>
                </c:pt>
                <c:pt idx="4">
                  <c:v>Net Sales</c:v>
                </c:pt>
                <c:pt idx="5">
                  <c:v>Gross Sales</c:v>
                </c:pt>
                <c:pt idx="6">
                  <c:v>Returns and Adjustments</c:v>
                </c:pt>
                <c:pt idx="7">
                  <c:v>Discounts</c:v>
                </c:pt>
                <c:pt idx="8">
                  <c:v>Total Cost of Sales</c:v>
                </c:pt>
                <c:pt idx="9">
                  <c:v>Other Income and Expense</c:v>
                </c:pt>
              </c:strCache>
            </c:strRef>
          </c:cat>
          <c:val>
            <c:numRef>
              <c:f>'Dashboarding and Scorecarding'!$P$20:$P$28</c:f>
              <c:numCache>
                <c:formatCode>0.00</c:formatCode>
                <c:ptCount val="9"/>
                <c:pt idx="0">
                  <c:v>66.718415407612696</c:v>
                </c:pt>
                <c:pt idx="1">
                  <c:v>62.711337175114387</c:v>
                </c:pt>
                <c:pt idx="2">
                  <c:v>21.522836787095482</c:v>
                </c:pt>
                <c:pt idx="3">
                  <c:v>42.165078339041287</c:v>
                </c:pt>
                <c:pt idx="4">
                  <c:v>39.500682942040719</c:v>
                </c:pt>
                <c:pt idx="5">
                  <c:v>40.840333610511649</c:v>
                </c:pt>
                <c:pt idx="6">
                  <c:v>70.274519917521786</c:v>
                </c:pt>
                <c:pt idx="7">
                  <c:v>28.784783939626085</c:v>
                </c:pt>
                <c:pt idx="8">
                  <c:v>33.086659031457195</c:v>
                </c:pt>
              </c:numCache>
            </c:numRef>
          </c:val>
        </c:ser>
        <c:dLbls>
          <c:showLegendKey val="0"/>
          <c:showVal val="0"/>
          <c:showCatName val="0"/>
          <c:showSerName val="0"/>
          <c:showPercent val="0"/>
          <c:showBubbleSize val="0"/>
        </c:dLbls>
        <c:gapWidth val="47"/>
        <c:overlap val="35"/>
        <c:axId val="357569192"/>
        <c:axId val="357567232"/>
      </c:barChart>
      <c:catAx>
        <c:axId val="357569192"/>
        <c:scaling>
          <c:orientation val="minMax"/>
        </c:scaling>
        <c:delete val="0"/>
        <c:axPos val="l"/>
        <c:numFmt formatCode="General" sourceLinked="1"/>
        <c:majorTickMark val="none"/>
        <c:minorTickMark val="none"/>
        <c:tickLblPos val="nextTo"/>
        <c:crossAx val="357567232"/>
        <c:crosses val="max"/>
        <c:auto val="1"/>
        <c:lblAlgn val="ctr"/>
        <c:lblOffset val="100"/>
        <c:noMultiLvlLbl val="0"/>
      </c:catAx>
      <c:valAx>
        <c:axId val="357567232"/>
        <c:scaling>
          <c:logBase val="2"/>
          <c:orientation val="maxMin"/>
        </c:scaling>
        <c:delete val="0"/>
        <c:axPos val="b"/>
        <c:majorGridlines>
          <c:spPr>
            <a:ln>
              <a:noFill/>
            </a:ln>
          </c:spPr>
        </c:majorGridlines>
        <c:numFmt formatCode="0.00" sourceLinked="1"/>
        <c:majorTickMark val="none"/>
        <c:minorTickMark val="none"/>
        <c:tickLblPos val="none"/>
        <c:crossAx val="357569192"/>
        <c:crosses val="autoZero"/>
        <c:crossBetween val="between"/>
      </c:valAx>
    </c:plotArea>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0</xdr:colOff>
      <xdr:row>42</xdr:row>
      <xdr:rowOff>57150</xdr:rowOff>
    </xdr:to>
    <xdr:pic>
      <xdr:nvPicPr>
        <xdr:cNvPr id="104" name="Picture 10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44000" cy="6858000"/>
        </a:xfrm>
        <a:prstGeom prst="rect">
          <a:avLst/>
        </a:prstGeom>
      </xdr:spPr>
    </xdr:pic>
    <xdr:clientData/>
  </xdr:twoCellAnchor>
  <xdr:twoCellAnchor editAs="oneCell">
    <xdr:from>
      <xdr:col>0</xdr:col>
      <xdr:colOff>0</xdr:colOff>
      <xdr:row>0</xdr:row>
      <xdr:rowOff>114300</xdr:rowOff>
    </xdr:from>
    <xdr:to>
      <xdr:col>15</xdr:col>
      <xdr:colOff>793</xdr:colOff>
      <xdr:row>42</xdr:row>
      <xdr:rowOff>74500</xdr:rowOff>
    </xdr:to>
    <xdr:pic>
      <xdr:nvPicPr>
        <xdr:cNvPr id="204" name="Picture 203"/>
        <xdr:cNvPicPr>
          <a:picLocks noChangeAspect="1"/>
        </xdr:cNvPicPr>
      </xdr:nvPicPr>
      <xdr:blipFill>
        <a:blip xmlns:r="http://schemas.openxmlformats.org/officeDocument/2006/relationships" r:embed="rId2"/>
        <a:stretch>
          <a:fillRect/>
        </a:stretch>
      </xdr:blipFill>
      <xdr:spPr>
        <a:xfrm>
          <a:off x="0" y="114300"/>
          <a:ext cx="9208293" cy="662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57150</xdr:colOff>
      <xdr:row>6</xdr:row>
      <xdr:rowOff>9525</xdr:rowOff>
    </xdr:from>
    <xdr:to>
      <xdr:col>18</xdr:col>
      <xdr:colOff>0</xdr:colOff>
      <xdr:row>19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57150</xdr:colOff>
      <xdr:row>20</xdr:row>
      <xdr:rowOff>14287</xdr:rowOff>
    </xdr:from>
    <xdr:to>
      <xdr:col>18</xdr:col>
      <xdr:colOff>9525</xdr:colOff>
      <xdr:row>36</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171450</xdr:colOff>
      <xdr:row>6</xdr:row>
      <xdr:rowOff>100012</xdr:rowOff>
    </xdr:from>
    <xdr:to>
      <xdr:col>18</xdr:col>
      <xdr:colOff>0</xdr:colOff>
      <xdr:row>19</xdr:row>
      <xdr:rowOff>80962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135466</xdr:colOff>
      <xdr:row>3</xdr:row>
      <xdr:rowOff>74084</xdr:rowOff>
    </xdr:from>
    <xdr:to>
      <xdr:col>1</xdr:col>
      <xdr:colOff>2421466</xdr:colOff>
      <xdr:row>13</xdr:row>
      <xdr:rowOff>50801</xdr:rowOff>
    </xdr:to>
    <mc:AlternateContent xmlns:mc="http://schemas.openxmlformats.org/markup-compatibility/2006" xmlns:a14="http://schemas.microsoft.com/office/drawing/2010/main">
      <mc:Choice Requires="a14">
        <xdr:graphicFrame macro="">
          <xdr:nvGraphicFramePr>
            <xdr:cNvPr id="7" name="Organization Level 04"/>
            <xdr:cNvGraphicFramePr/>
          </xdr:nvGraphicFramePr>
          <xdr:xfrm>
            <a:off x="0" y="0"/>
            <a:ext cx="0" cy="0"/>
          </xdr:xfrm>
          <a:graphic>
            <a:graphicData uri="http://schemas.microsoft.com/office/drawing/2010/slicer">
              <sle:slicer xmlns:sle="http://schemas.microsoft.com/office/drawing/2010/slicer" name="Organization Level 04"/>
            </a:graphicData>
          </a:graphic>
        </xdr:graphicFrame>
      </mc:Choice>
      <mc:Fallback xmlns="">
        <xdr:sp macro="" textlink="">
          <xdr:nvSpPr>
            <xdr:cNvPr id="0" name=""/>
            <xdr:cNvSpPr>
              <a:spLocks noTextEdit="1"/>
            </xdr:cNvSpPr>
          </xdr:nvSpPr>
          <xdr:spPr>
            <a:xfrm>
              <a:off x="392641" y="712259"/>
              <a:ext cx="2286000" cy="1786467"/>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144991</xdr:colOff>
      <xdr:row>24</xdr:row>
      <xdr:rowOff>167219</xdr:rowOff>
    </xdr:from>
    <xdr:to>
      <xdr:col>1</xdr:col>
      <xdr:colOff>2430991</xdr:colOff>
      <xdr:row>34</xdr:row>
      <xdr:rowOff>63501</xdr:rowOff>
    </xdr:to>
    <mc:AlternateContent xmlns:mc="http://schemas.openxmlformats.org/markup-compatibility/2006" xmlns:a14="http://schemas.microsoft.com/office/drawing/2010/main">
      <mc:Choice Requires="a14">
        <xdr:graphicFrame macro="">
          <xdr:nvGraphicFramePr>
            <xdr:cNvPr id="8" name="Scenario"/>
            <xdr:cNvGraphicFramePr/>
          </xdr:nvGraphicFramePr>
          <xdr:xfrm>
            <a:off x="0" y="0"/>
            <a:ext cx="0" cy="0"/>
          </xdr:xfrm>
          <a:graphic>
            <a:graphicData uri="http://schemas.microsoft.com/office/drawing/2010/slicer">
              <sle:slicer xmlns:sle="http://schemas.microsoft.com/office/drawing/2010/slicer" name="Scenario"/>
            </a:graphicData>
          </a:graphic>
        </xdr:graphicFrame>
      </mc:Choice>
      <mc:Fallback xmlns="">
        <xdr:sp macro="" textlink="">
          <xdr:nvSpPr>
            <xdr:cNvPr id="0" name=""/>
            <xdr:cNvSpPr>
              <a:spLocks noTextEdit="1"/>
            </xdr:cNvSpPr>
          </xdr:nvSpPr>
          <xdr:spPr>
            <a:xfrm>
              <a:off x="398991" y="4612219"/>
              <a:ext cx="2286000" cy="1801282"/>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144991</xdr:colOff>
      <xdr:row>13</xdr:row>
      <xdr:rowOff>100544</xdr:rowOff>
    </xdr:from>
    <xdr:to>
      <xdr:col>1</xdr:col>
      <xdr:colOff>2430991</xdr:colOff>
      <xdr:row>24</xdr:row>
      <xdr:rowOff>52917</xdr:rowOff>
    </xdr:to>
    <mc:AlternateContent xmlns:mc="http://schemas.openxmlformats.org/markup-compatibility/2006" xmlns:a14="http://schemas.microsoft.com/office/drawing/2010/main">
      <mc:Choice Requires="a14">
        <xdr:graphicFrame macro="">
          <xdr:nvGraphicFramePr>
            <xdr:cNvPr id="10" name="Department Level 02"/>
            <xdr:cNvGraphicFramePr/>
          </xdr:nvGraphicFramePr>
          <xdr:xfrm>
            <a:off x="0" y="0"/>
            <a:ext cx="0" cy="0"/>
          </xdr:xfrm>
          <a:graphic>
            <a:graphicData uri="http://schemas.microsoft.com/office/drawing/2010/slicer">
              <sle:slicer xmlns:sle="http://schemas.microsoft.com/office/drawing/2010/slicer" name="Department Level 02"/>
            </a:graphicData>
          </a:graphic>
        </xdr:graphicFrame>
      </mc:Choice>
      <mc:Fallback xmlns="">
        <xdr:sp macro="" textlink="">
          <xdr:nvSpPr>
            <xdr:cNvPr id="0" name=""/>
            <xdr:cNvSpPr>
              <a:spLocks noTextEdit="1"/>
            </xdr:cNvSpPr>
          </xdr:nvSpPr>
          <xdr:spPr>
            <a:xfrm>
              <a:off x="402726" y="2453779"/>
              <a:ext cx="2286000" cy="2047873"/>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xdr:col>
      <xdr:colOff>2515659</xdr:colOff>
      <xdr:row>22</xdr:row>
      <xdr:rowOff>144991</xdr:rowOff>
    </xdr:from>
    <xdr:to>
      <xdr:col>4</xdr:col>
      <xdr:colOff>508000</xdr:colOff>
      <xdr:row>36</xdr:row>
      <xdr:rowOff>68792</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592667</xdr:colOff>
      <xdr:row>22</xdr:row>
      <xdr:rowOff>152400</xdr:rowOff>
    </xdr:from>
    <xdr:to>
      <xdr:col>9</xdr:col>
      <xdr:colOff>582084</xdr:colOff>
      <xdr:row>36</xdr:row>
      <xdr:rowOff>63500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Author" refreshedDate="41557.39431087963" backgroundQuery="1" createdVersion="4" refreshedVersion="5" minRefreshableVersion="3" recordCount="0" supportSubquery="1" supportAdvancedDrill="1">
  <cacheSource type="external" connectionId="1"/>
  <cacheFields count="12">
    <cacheField name="[Account].[Accounts].[Account Level 01]" caption="Account Level 01" numFmtId="0" hierarchy="2" mappingCount="3">
      <sharedItems count="1">
        <s v="[Account].[Accounts].&amp;[47]" c="Net Income" cp="3">
          <x/>
          <x/>
          <x/>
        </s>
      </sharedItems>
      <mpMap v="6"/>
      <mpMap v="7"/>
      <mpMap v="8"/>
    </cacheField>
    <cacheField name="[Account].[Accounts].[Account Level 02]" caption="Account Level 02" numFmtId="0" hierarchy="2" level="1" mappingCount="3">
      <sharedItems count="3">
        <s v="[Account].[Accounts].&amp;[48]" c="Operating Profit" cp="3">
          <x v="1"/>
          <x v="1"/>
          <x v="1"/>
        </s>
        <s v="[Account].[Accounts].&amp;[88]" c="Other Income and Expense" cp="3">
          <x v="11"/>
          <x v="1"/>
          <x v="1"/>
        </s>
        <s v="[Account].[Accounts].&amp;[94]" c="Taxes" cp="3">
          <x v="12"/>
          <x v="2"/>
          <x v="1"/>
        </s>
      </sharedItems>
      <mpMap v="6"/>
      <mpMap v="7"/>
      <mpMap v="8"/>
    </cacheField>
    <cacheField name="[Account].[Accounts].[Account Level 03]" caption="Account Level 03" numFmtId="0" hierarchy="2" level="2" mappingCount="3">
      <sharedItems count="2">
        <s v="[Account].[Accounts].&amp;[58]" c="Operating Expenses" cp="3">
          <x v="2"/>
          <x v="2"/>
          <x v="2"/>
        </s>
        <s v="[Account].[Accounts].&amp;[49]" c="Gross Margin" cp="3">
          <x v="3"/>
          <x v="1"/>
          <x v="2"/>
        </s>
      </sharedItems>
      <mpMap v="6"/>
      <mpMap v="7"/>
      <mpMap v="8"/>
    </cacheField>
    <cacheField name="[Account].[Accounts].[Account Level 04]" caption="Account Level 04" numFmtId="0" hierarchy="2" level="3" mappingCount="3">
      <sharedItems count="2">
        <s v="[Account].[Accounts].&amp;[50]" c="Net Sales" cp="3">
          <x v="4"/>
          <x v="1"/>
          <x v="3"/>
        </s>
        <s v="[Account].[Accounts].&amp;[55]" c="Total Cost of Sales" cp="3">
          <x v="10"/>
          <x v="2"/>
          <x v="3"/>
        </s>
      </sharedItems>
      <mpMap v="6"/>
      <mpMap v="7"/>
      <mpMap v="8"/>
    </cacheField>
    <cacheField name="[Account].[Accounts].[Account Level 05]" caption="Account Level 05" numFmtId="0" hierarchy="2" level="4" mappingCount="3">
      <sharedItems count="3">
        <s v="[Account].[Accounts].&amp;[51]" c="Gross Sales" cp="3">
          <x v="5"/>
          <x v="1"/>
          <x v="4"/>
        </s>
        <s v="[Account].[Accounts].&amp;[53]" c="Returns and Adjustments" cp="3">
          <x v="8"/>
          <x v="2"/>
          <x v="4"/>
        </s>
        <s v="[Account].[Accounts].&amp;[54]" c="Discounts" cp="3">
          <x v="9"/>
          <x v="2"/>
          <x v="4"/>
        </s>
      </sharedItems>
      <mpMap v="6"/>
      <mpMap v="7"/>
      <mpMap v="8"/>
    </cacheField>
    <cacheField name="[Account].[Accounts].[Account Level 06]" caption="Account Level 06" numFmtId="0" hierarchy="2" level="5" mappingCount="3">
      <sharedItems count="2">
        <s v="[Account].[Accounts].&amp;[101]" c="Trade Sales" cp="3">
          <x v="6"/>
          <x v="1"/>
          <x v="5"/>
        </s>
        <s v="[Account].[Accounts].&amp;[52]" c="Intercompany Sales" cp="3">
          <x v="7"/>
          <x v="1"/>
          <x v="5"/>
        </s>
      </sharedItems>
      <mpMap v="6"/>
      <mpMap v="7"/>
      <mpMap v="8"/>
    </cacheField>
    <cacheField name="[Account].[Accounts].[Account Number]" caption="Account Number" propertyName="Account Number" numFmtId="0" hierarchy="2" level="32767" memberPropertyField="1">
      <sharedItems containsSemiMixedTypes="0" containsString="0" containsNumber="1" containsInteger="1" minValue="4" maxValue="8500" count="13">
        <n v="4"/>
        <n v="40"/>
        <n v="60"/>
        <n v="400"/>
        <n v="4100"/>
        <n v="4110"/>
        <n v="4200"/>
        <n v="4500"/>
        <n v="4130"/>
        <n v="4140"/>
        <n v="5000"/>
        <n v="80"/>
        <n v="8500"/>
      </sharedItems>
    </cacheField>
    <cacheField name="[Account].[Accounts].[Account Type]" caption="Account Type" propertyName="Account Type" numFmtId="0" hierarchy="2" level="32767" memberPropertyField="1">
      <sharedItems count="3">
        <s v=""/>
        <s v="Revenue"/>
        <s v="Expenditures"/>
      </sharedItems>
    </cacheField>
    <cacheField name="[Account].[Accounts].[Accounts]" caption="Accounts" propertyName="Accounts" numFmtId="0" hierarchy="2" level="32767" memberPropertyField="1">
      <sharedItems containsBlank="1" count="6">
        <m/>
        <s v="Net Income"/>
        <s v="Operating Profit"/>
        <s v="Gross Margin"/>
        <s v="Net Sales"/>
        <s v="Gross Sales"/>
      </sharedItems>
    </cacheField>
    <cacheField name="[Measures].[Amount]" caption="Amount" numFmtId="0" hierarchy="251" level="32767"/>
    <cacheField name="[Destination Currency].[Destination Currency].[Destination Currency]" caption="Destination Currency" numFmtId="0" hierarchy="56" mappingCount="1">
      <sharedItems count="4">
        <s v="[Destination Currency].[Destination Currency].&amp;[Australian Dollar]" c="Australian Dollar" cp="1">
          <x/>
        </s>
        <s v="[Destination Currency].[Destination Currency].&amp;[Canadian Dollar]" c="Canadian Dollar" cp="1">
          <x v="1"/>
        </s>
        <s v="[Destination Currency].[Destination Currency].&amp;[EURO]" c="EURO" cp="1">
          <x v="2"/>
        </s>
        <s v="[Destination Currency].[Destination Currency].&amp;[US Dollar]" c="US Dollar" cp="1">
          <x v="3"/>
        </s>
      </sharedItems>
      <mpMap v="11"/>
    </cacheField>
    <cacheField name="[Destination Currency].[Destination Currency].[Destination Currency].[Locale]" caption="Locale" propertyName="Locale" numFmtId="0" hierarchy="56" memberPropertyField="1">
      <sharedItems count="4">
        <s v="3081"/>
        <s v="4105"/>
        <s v="2067"/>
        <s v="1033"/>
      </sharedItems>
    </cacheField>
  </cacheFields>
  <cacheHierarchies count="344">
    <cacheHierarchy uniqueName="[Account].[Account Number]" caption="Account Number" attribute="1" defaultMemberUniqueName="[Account].[Account Number].[All Accounts]" allUniqueName="[Account].[Account Number].[All Accounts]" dimensionUniqueName="[Account]" displayFolder="" count="0" unbalanced="0"/>
    <cacheHierarchy uniqueName="[Account].[Account Type]" caption="Account Type" attribute="1" defaultMemberUniqueName="[Account].[Account Type].[All Accounts]" allUniqueName="[Account].[Account Type].[All Accounts]" dimensionUniqueName="[Account]" displayFolder="" count="0" unbalanced="0"/>
    <cacheHierarchy uniqueName="[Account].[Accounts]" caption="Accounts" defaultMemberUniqueName="[Account].[Accounts].&amp;[47]" dimensionUniqueName="[Account]" displayFolder="" count="6" unbalanced="1">
      <fieldsUsage count="6">
        <fieldUsage x="0"/>
        <fieldUsage x="1"/>
        <fieldUsage x="2"/>
        <fieldUsage x="3"/>
        <fieldUsage x="4"/>
        <fieldUsage x="5"/>
      </fieldsUsage>
    </cacheHierarchy>
    <cacheHierarchy uniqueName="[Customer].[City]" caption="City" attribute="1" defaultMemberUniqueName="[Customer].[City].[All Customers]" allUniqueName="[Customer].[City].[All Customers]" dimensionUniqueName="[Customer]" displayFolder="Location" count="0" unbalanced="0"/>
    <cacheHierarchy uniqueName="[Customer].[Commute Distance]" caption="Commute Distance" attribute="1" defaultMemberUniqueName="[Customer].[Commute Distance].[All Customers]" allUniqueName="[Customer].[Commute Distance].[All Customers]" dimensionUniqueName="[Customer]" displayFolder="Demographic" count="0" unbalanced="0"/>
    <cacheHierarchy uniqueName="[Customer].[Country]" caption="Country" attribute="1" defaultMemberUniqueName="[Customer].[Country].[All Customers]" allUniqueName="[Customer].[Country].[All Customers]" dimensionUniqueName="[Customer]" displayFolder="Location" count="0" unbalanced="0"/>
    <cacheHierarchy uniqueName="[Customer].[Customer]" caption="Customer" attribute="1" keyAttribute="1" defaultMemberUniqueName="[Customer].[Customer].[All Customers]" allUniqueName="[Customer].[Customer].[All Customers]" dimensionUniqueName="[Customer]" displayFolder="" count="0" unbalanced="0"/>
    <cacheHierarchy uniqueName="[Customer].[Customer Geography]" caption="Customer Geography" defaultMemberUniqueName="[Customer].[Customer Geography].[All Customers]" allUniqueName="[Customer].[Customer Geography].[All Customers]" dimensionUniqueName="[Customer]" displayFolder="" count="0" unbalanced="0"/>
    <cacheHierarchy uniqueName="[Customer].[Education]" caption="Education" attribute="1" defaultMemberUniqueName="[Customer].[Education].[All Customers]" allUniqueName="[Customer].[Education].[All Customers]" dimensionUniqueName="[Customer]" displayFolder="Demographic" count="0" unbalanced="0"/>
    <cacheHierarchy uniqueName="[Customer].[Gender]" caption="Gender" attribute="1" defaultMemberUniqueName="[Customer].[Gender].[All Customers]" allUniqueName="[Customer].[Gender].[All Customers]" dimensionUniqueName="[Customer]" displayFolder="Demographic" count="0" unbalanced="0"/>
    <cacheHierarchy uniqueName="[Customer].[Home Owner]" caption="Home Owner" attribute="1" defaultMemberUniqueName="[Customer].[Home Owner].[All Customers]" allUniqueName="[Customer].[Home Owner].[All Customers]" dimensionUniqueName="[Customer]" displayFolder="Demographic" count="0" unbalanced="0"/>
    <cacheHierarchy uniqueName="[Customer].[Marital Status]" caption="Marital Status" attribute="1" defaultMemberUniqueName="[Customer].[Marital Status].[All Customers]" allUniqueName="[Customer].[Marital Status].[All Customers]" dimensionUniqueName="[Customer]" displayFolder="Demographic" count="0" unbalanced="0"/>
    <cacheHierarchy uniqueName="[Customer].[Number of Cars Owned]" caption="Number of Cars Owned" attribute="1" defaultMemberUniqueName="[Customer].[Number of Cars Owned].[All Customers]" allUniqueName="[Customer].[Number of Cars Owned].[All Customers]" dimensionUniqueName="[Customer]" displayFolder="Demographic" count="0" unbalanced="0"/>
    <cacheHierarchy uniqueName="[Customer].[Number of Children At Home]" caption="Number of Children At Home" attribute="1" defaultMemberUniqueName="[Customer].[Number of Children At Home].[All Customers]" allUniqueName="[Customer].[Number of Children At Home].[All Customers]" dimensionUniqueName="[Customer]" displayFolder="Demographic" count="0" unbalanced="0"/>
    <cacheHierarchy uniqueName="[Customer].[Occupation]" caption="Occupation" attribute="1" defaultMemberUniqueName="[Customer].[Occupation].[All Customers]" allUniqueName="[Customer].[Occupation].[All Customers]" dimensionUniqueName="[Customer]" displayFolder="Demographic" count="0" unbalanced="0"/>
    <cacheHierarchy uniqueName="[Customer].[Postal Code]" caption="Postal Code" attribute="1" defaultMemberUniqueName="[Customer].[Postal Code].[All Customers]" allUniqueName="[Customer].[Postal Code].[All Customers]" dimensionUniqueName="[Customer]" displayFolder="Location" count="0" unbalanced="0"/>
    <cacheHierarchy uniqueName="[Customer].[State-Province]" caption="State-Province" attribute="1" defaultMemberUniqueName="[Customer].[State-Province].[All Customers]" allUniqueName="[Customer].[State-Province].[All Customers]" dimensionUniqueName="[Customer]" displayFolder="Location" count="0" unbalanced="0"/>
    <cacheHierarchy uniqueName="[Customer].[Total Children]" caption="Total Children" attribute="1" defaultMemberUniqueName="[Customer].[Total Children].[All Customers]" allUniqueName="[Customer].[Total Children].[All Customers]" dimensionUniqueName="[Customer]" displayFolder="Demographic" count="0" unbalanced="0"/>
    <cacheHierarchy uniqueName="[Customer].[Yearly Income]" caption="Yearly Income" attribute="1" defaultMemberUniqueName="[Customer].[Yearly Income].[All Customers]" allUniqueName="[Customer].[Yearly Income].[All Customers]" dimensionUniqueName="[Customer]" displayFolder="Demographic" count="0" unbalanced="0"/>
    <cacheHierarchy uniqueName="[Date].[Calendar]" caption="Date.Calendar" time="1" defaultMemberUniqueName="[Date].[Calendar].[All Periods]" allUniqueName="[Date].[Calendar].[All Periods]" dimensionUniqueName="[Date]" displayFolder="Calendar" count="0" unbalanced="0"/>
    <cacheHierarchy uniqueName="[Date].[Calendar Quarter of Year]" caption="Date.Calendar Quarter of Year" attribute="1" time="1" defaultMemberUniqueName="[Date].[Calendar Quarter of Year].[All Periods]" allUniqueName="[Date].[Calendar Quarter of Year].[All Periods]" dimensionUniqueName="[Date]" displayFolder="Calendar" count="0" unbalanced="0"/>
    <cacheHierarchy uniqueName="[Date].[Calendar Semester of Year]" caption="Date.Calendar Semester of Year" attribute="1" time="1" defaultMemberUniqueName="[Date].[Calendar Semester of Year].[All Periods]" allUniqueName="[Date].[Calendar Semester of Year].[All Periods]" dimensionUniqueName="[Date]" displayFolder="Calendar" count="0" unbalanced="0"/>
    <cacheHierarchy uniqueName="[Date].[Calendar Week of Year]" caption="Date.Calendar Week of Year" attribute="1" time="1" defaultMemberUniqueName="[Date].[Calendar Week of Year].[All Periods]" allUniqueName="[Date].[Calendar Week of Year].[All Periods]" dimensionUniqueName="[Date]" displayFolder="Calendar" count="0" unbalanced="0"/>
    <cacheHierarchy uniqueName="[Date].[Calendar Weeks]" caption="Date.Calendar Weeks" time="1" defaultMemberUniqueName="[Date].[Calendar Weeks].[All Periods]" allUniqueName="[Date].[Calendar Weeks].[All Periods]" dimensionUniqueName="[Date]" displayFolder="Calendar" count="0" unbalanced="0"/>
    <cacheHierarchy uniqueName="[Date].[Calendar Year]" caption="Date.Calendar Year" attribute="1" time="1" defaultMemberUniqueName="[Date].[Calendar Year].[All Periods]" allUniqueName="[Date].[Calendar Year].[All Periods]" dimensionUniqueName="[Date]" displayFolder="Calendar" count="0" unbalanced="0"/>
    <cacheHierarchy uniqueName="[Date].[Date]" caption="Date.Date" attribute="1" time="1" keyAttribute="1" defaultMemberUniqueName="[Date].[Date].[All Periods]" allUniqueName="[Date].[Date].[All Periods]" dimensionUniqueName="[Date]" displayFolder="" count="0" memberValueDatatype="7" unbalanced="0"/>
    <cacheHierarchy uniqueName="[Date].[Day Name]" caption="Date.Day Name" attribute="1" time="1" defaultMemberUniqueName="[Date].[Day Name].[All Periods]" allUniqueName="[Date].[Day Name].[All Periods]" dimensionUniqueName="[Date]" displayFolder="" count="0" unbalanced="0"/>
    <cacheHierarchy uniqueName="[Date].[Day of Month]" caption="Date.Day of Month" attribute="1" time="1" defaultMemberUniqueName="[Date].[Day of Month].[All Periods]" allUniqueName="[Date].[Day of Month].[All Periods]" dimensionUniqueName="[Date]" displayFolder="" count="0" unbalanced="0"/>
    <cacheHierarchy uniqueName="[Date].[Day of Week]" caption="Date.Day of Week" attribute="1" time="1" defaultMemberUniqueName="[Date].[Day of Week].[All Periods]" allUniqueName="[Date].[Day of Week].[All Periods]" dimensionUniqueName="[Date]" displayFolder="" count="0" unbalanced="0"/>
    <cacheHierarchy uniqueName="[Date].[Day of Year]" caption="Date.Day of Year" attribute="1" time="1" defaultMemberUniqueName="[Date].[Day of Year].[All Periods]" allUniqueName="[Date].[Day of Year].[All Periods]" dimensionUniqueName="[Date]" displayFolder="" count="0" unbalanced="0"/>
    <cacheHierarchy uniqueName="[Date].[Fiscal]" caption="Date.Fiscal" time="1" defaultMemberUniqueName="[Date].[Fiscal].[All Periods]" allUniqueName="[Date].[Fiscal].[All Periods]" dimensionUniqueName="[Date]" displayFolder="Fiscal" count="0" unbalanced="0"/>
    <cacheHierarchy uniqueName="[Date].[Fiscal Quarter of Year]" caption="Date.Fiscal Quarter of Year" attribute="1" time="1" defaultMemberUniqueName="[Date].[Fiscal Quarter of Year].[All Periods]" allUniqueName="[Date].[Fiscal Quarter of Year].[All Periods]" dimensionUniqueName="[Date]" displayFolder="Fiscal" count="0" unbalanced="0"/>
    <cacheHierarchy uniqueName="[Date].[Fiscal Semester of Year]" caption="Date.Fiscal Semester of Year" attribute="1" time="1" defaultMemberUniqueName="[Date].[Fiscal Semester of Year].[All Periods]" allUniqueName="[Date].[Fiscal Semester of Year].[All Periods]" dimensionUniqueName="[Date]" displayFolder="Fiscal" count="0" unbalanced="0"/>
    <cacheHierarchy uniqueName="[Date].[Fiscal Week of Year]" caption="Date.Fiscal Week of Year" attribute="1" time="1" defaultMemberUniqueName="[Date].[Fiscal Week of Year].[All Periods]" allUniqueName="[Date].[Fiscal Week of Year].[All Periods]" dimensionUniqueName="[Date]" displayFolder="Fiscal" count="0" unbalanced="0"/>
    <cacheHierarchy uniqueName="[Date].[Fiscal Weeks]" caption="Date.Fiscal Weeks" time="1" defaultMemberUniqueName="[Date].[Fiscal Weeks].[All Periods]" allUniqueName="[Date].[Fiscal Weeks].[All Periods]" dimensionUniqueName="[Date]" displayFolder="Fiscal" count="0" unbalanced="0"/>
    <cacheHierarchy uniqueName="[Date].[Fiscal Year]" caption="Date.Fiscal Year" attribute="1" time="1" defaultMemberUniqueName="[Date].[Fiscal Year].[All Periods]" allUniqueName="[Date].[Fiscal Year].[All Periods]" dimensionUniqueName="[Date]" displayFolder="Fiscal" count="0" unbalanced="0"/>
    <cacheHierarchy uniqueName="[Date].[Month of Year]" caption="Date.Month of Year" attribute="1" time="1" defaultMemberUniqueName="[Date].[Month of Year].[All Periods]" allUniqueName="[Date].[Month of Year].[All Periods]" dimensionUniqueName="[Date]" displayFolder="" count="0" unbalanced="0"/>
    <cacheHierarchy uniqueName="[Delivery Date].[Calendar]" caption="Delivery Date.Calendar" time="1" defaultMemberUniqueName="[Delivery Date].[Calendar].[All Periods]" allUniqueName="[Delivery Date].[Calendar].[All Periods]" dimensionUniqueName="[Delivery Date]" displayFolder="Calendar" count="0" unbalanced="0"/>
    <cacheHierarchy uniqueName="[Delivery Date].[Calendar Quarter of Year]" caption="Delivery Date.Calendar Quarter of Year" attribute="1" time="1" defaultMemberUniqueName="[Delivery Date].[Calendar Quarter of Year].[All Periods]" allUniqueName="[Delivery Date].[Calendar Quarter of Year].[All Periods]" dimensionUniqueName="[Delivery Date]" displayFolder="Calendar" count="0" unbalanced="0"/>
    <cacheHierarchy uniqueName="[Delivery Date].[Calendar Semester of Year]" caption="Delivery Date.Calendar Semester of Year" attribute="1" time="1" defaultMemberUniqueName="[Delivery Date].[Calendar Semester of Year].[All Periods]" allUniqueName="[Delivery Date].[Calendar Semester of Year].[All Periods]" dimensionUniqueName="[Delivery Date]" displayFolder="Calendar" count="0" unbalanced="0"/>
    <cacheHierarchy uniqueName="[Delivery Date].[Calendar Week of Year]" caption="Delivery Date.Calendar Week of Year" attribute="1" time="1" defaultMemberUniqueName="[Delivery Date].[Calendar Week of Year].[All Periods]" allUniqueName="[Delivery Date].[Calendar Week of Year].[All Periods]" dimensionUniqueName="[Delivery Date]" displayFolder="Calendar" count="0" unbalanced="0"/>
    <cacheHierarchy uniqueName="[Delivery Date].[Calendar Weeks]" caption="Delivery Date.Calendar Weeks" time="1" defaultMemberUniqueName="[Delivery Date].[Calendar Weeks].[All Periods]" allUniqueName="[Delivery Date].[Calendar Weeks].[All Periods]" dimensionUniqueName="[Delivery Date]" displayFolder="Calendar" count="0" unbalanced="0"/>
    <cacheHierarchy uniqueName="[Delivery Date].[Calendar Year]" caption="Delivery Date.Calendar Year" attribute="1" time="1" defaultMemberUniqueName="[Delivery Date].[Calendar Year].[All Periods]" allUniqueName="[Delivery Date].[Calendar Year].[All Periods]" dimensionUniqueName="[Delivery Date]" displayFolder="Calendar" count="0" unbalanced="0"/>
    <cacheHierarchy uniqueName="[Delivery Date].[Date]" caption="Delivery Date.Date" attribute="1" time="1" keyAttribute="1" defaultMemberUniqueName="[Delivery Date].[Date].[All Periods]" allUniqueName="[Delivery Date].[Date].[All Periods]" dimensionUniqueName="[Delivery Date]" displayFolder="" count="0" memberValueDatatype="7" unbalanced="0"/>
    <cacheHierarchy uniqueName="[Delivery Date].[Day Name]" caption="Delivery Date.Day Name" attribute="1" time="1" defaultMemberUniqueName="[Delivery Date].[Day Name].[All Periods]" allUniqueName="[Delivery Date].[Day Name].[All Periods]" dimensionUniqueName="[Delivery Date]" displayFolder="" count="0" unbalanced="0"/>
    <cacheHierarchy uniqueName="[Delivery Date].[Day of Month]" caption="Delivery Date.Day of Month" attribute="1" time="1" defaultMemberUniqueName="[Delivery Date].[Day of Month].[All Periods]" allUniqueName="[Delivery Date].[Day of Month].[All Periods]" dimensionUniqueName="[Delivery Date]" displayFolder="" count="0" unbalanced="0"/>
    <cacheHierarchy uniqueName="[Delivery Date].[Day of Week]" caption="Delivery Date.Day of Week" attribute="1" time="1" defaultMemberUniqueName="[Delivery Date].[Day of Week].[All Periods]" allUniqueName="[Delivery Date].[Day of Week].[All Periods]" dimensionUniqueName="[Delivery Date]" displayFolder="" count="0" unbalanced="0"/>
    <cacheHierarchy uniqueName="[Delivery Date].[Day of Year]" caption="Delivery Date.Day of Year" attribute="1" time="1" defaultMemberUniqueName="[Delivery Date].[Day of Year].[All Periods]" allUniqueName="[Delivery Date].[Day of Year].[All Periods]" dimensionUniqueName="[Delivery Date]" displayFolder="" count="0" unbalanced="0"/>
    <cacheHierarchy uniqueName="[Delivery Date].[Fiscal]" caption="Delivery Date.Fiscal" time="1" defaultMemberUniqueName="[Delivery Date].[Fiscal].[All Periods]" allUniqueName="[Delivery Date].[Fiscal].[All Periods]" dimensionUniqueName="[Delivery Date]" displayFolder="Fiscal" count="0" unbalanced="0"/>
    <cacheHierarchy uniqueName="[Delivery Date].[Fiscal Quarter of Year]" caption="Delivery Date.Fiscal Quarter of Year" attribute="1" time="1" defaultMemberUniqueName="[Delivery Date].[Fiscal Quarter of Year].[All Periods]" allUniqueName="[Delivery Date].[Fiscal Quarter of Year].[All Periods]" dimensionUniqueName="[Delivery Date]" displayFolder="Fiscal" count="0" unbalanced="0"/>
    <cacheHierarchy uniqueName="[Delivery Date].[Fiscal Semester of Year]" caption="Delivery Date.Fiscal Semester of Year" attribute="1" time="1" defaultMemberUniqueName="[Delivery Date].[Fiscal Semester of Year].[All Periods]" allUniqueName="[Delivery Date].[Fiscal Semester of Year].[All Periods]" dimensionUniqueName="[Delivery Date]" displayFolder="Fiscal" count="0" unbalanced="0"/>
    <cacheHierarchy uniqueName="[Delivery Date].[Fiscal Week of Year]" caption="Delivery Date.Fiscal Week of Year" attribute="1" time="1" defaultMemberUniqueName="[Delivery Date].[Fiscal Week of Year].[All Periods]" allUniqueName="[Delivery Date].[Fiscal Week of Year].[All Periods]" dimensionUniqueName="[Delivery Date]" displayFolder="Fiscal" count="0" unbalanced="0"/>
    <cacheHierarchy uniqueName="[Delivery Date].[Fiscal Weeks]" caption="Delivery Date.Fiscal Weeks" time="1" defaultMemberUniqueName="[Delivery Date].[Fiscal Weeks].[All Periods]" allUniqueName="[Delivery Date].[Fiscal Weeks].[All Periods]" dimensionUniqueName="[Delivery Date]" displayFolder="Fiscal" count="0" unbalanced="0"/>
    <cacheHierarchy uniqueName="[Delivery Date].[Fiscal Year]" caption="Delivery Date.Fiscal Year" attribute="1" time="1" defaultMemberUniqueName="[Delivery Date].[Fiscal Year].[All Periods]" allUniqueName="[Delivery Date].[Fiscal Year].[All Periods]" dimensionUniqueName="[Delivery Date]" displayFolder="Fiscal" count="0" unbalanced="0"/>
    <cacheHierarchy uniqueName="[Delivery Date].[Month of Year]" caption="Delivery Date.Month of Year" attribute="1" time="1" defaultMemberUniqueName="[Delivery Date].[Month of Year].[All Periods]" allUniqueName="[Delivery Date].[Month of Year].[All Periods]" dimensionUniqueName="[Delivery Date]" displayFolder="" count="0" unbalanced="0"/>
    <cacheHierarchy uniqueName="[Department].[Departments]" caption="Departments" defaultMemberUniqueName="[Department].[Departments].&amp;[1]" dimensionUniqueName="[Department]" displayFolder="" count="0" unbalanced="1"/>
    <cacheHierarchy uniqueName="[Destination Currency].[Destination Currency]" caption="Destination Currency" attribute="1" defaultMemberUniqueName="[Destination Currency].[Destination Currency].&amp;[US Dollar]" dimensionUniqueName="[Destination Currency]" displayFolder="" count="1" unbalanced="0">
      <fieldsUsage count="1">
        <fieldUsage x="10"/>
      </fieldsUsage>
    </cacheHierarchy>
    <cacheHierarchy uniqueName="[Destination Currency].[Destination Currency Code]" caption="Destination Currency Code" attribute="1" keyAttribute="1" defaultMemberUniqueName="[Destination Currency].[Destination Currency Code].[All Destination Currencies]" allUniqueName="[Destination Currency].[Destination Currency Code].[All Destination Currencies]" dimensionUniqueName="[Destination Currency]" displayFolder="" count="0" unbalanced="0"/>
    <cacheHierarchy uniqueName="[Employee].[Base Rate]" caption="Base Rate" attribute="1" defaultMemberUniqueName="[Employee].[Base Rate].[All Employees]" allUniqueName="[Employee].[Base Rate].[All Employees]" dimensionUniqueName="[Employee]" displayFolder="Demographic" count="0" unbalanced="0"/>
    <cacheHierarchy uniqueName="[Employee].[Department Name]" caption="Department Name" attribute="1" defaultMemberUniqueName="[Employee].[Department Name].[All Employees]" allUniqueName="[Employee].[Department Name].[All Employees]" dimensionUniqueName="[Employee]" displayFolder="Organization" count="0" unbalanced="0"/>
    <cacheHierarchy uniqueName="[Employee].[Employee Department]" caption="Employee Department" defaultMemberUniqueName="[Employee].[Employee Department].[All Employees]" allUniqueName="[Employee].[Employee Department].[All Employees]" dimensionUniqueName="[Employee]" displayFolder="" count="0" unbalanced="0"/>
    <cacheHierarchy uniqueName="[Employee].[Employees]" caption="Employees" defaultMemberUniqueName="[Employee].[Employees].[All Employees]" allUniqueName="[Employee].[Employees].[All Employees]" dimensionUniqueName="[Employee]" displayFolder="" count="0" unbalanced="1"/>
    <cacheHierarchy uniqueName="[Employee].[End Date]" caption="End Date" attribute="1" defaultMemberUniqueName="[Employee].[End Date].[All Employees]" allUniqueName="[Employee].[End Date].[All Employees]" dimensionUniqueName="[Employee]" displayFolder="History" count="0" unbalanced="0"/>
    <cacheHierarchy uniqueName="[Employee].[Gender]" caption="Gender" attribute="1" defaultMemberUniqueName="[Employee].[Gender].[All Employees]" allUniqueName="[Employee].[Gender].[All Employees]" dimensionUniqueName="[Employee]" displayFolder="Demographic" count="0" unbalanced="0"/>
    <cacheHierarchy uniqueName="[Employee].[Hire Date]" caption="Hire Date" attribute="1" defaultMemberUniqueName="[Employee].[Hire Date].[All Employees]" allUniqueName="[Employee].[Hire Date].[All Employees]" dimensionUniqueName="[Employee]" displayFolder="History" count="0" unbalanced="0"/>
    <cacheHierarchy uniqueName="[Employee].[Hire Year]" caption="Hire Year" attribute="1" defaultMemberUniqueName="[Employee].[Hire Year].[All Employees]" allUniqueName="[Employee].[Hire Year].[All Employees]" dimensionUniqueName="[Employee]" displayFolder="History" count="0" unbalanced="0"/>
    <cacheHierarchy uniqueName="[Employee].[Marital Status]" caption="Marital Status" attribute="1" defaultMemberUniqueName="[Employee].[Marital Status].[All Employees]" allUniqueName="[Employee].[Marital Status].[All Employees]" dimensionUniqueName="[Employee]" displayFolder="Demographic" count="0" unbalanced="0"/>
    <cacheHierarchy uniqueName="[Employee].[Pay Frequency]" caption="Pay Frequency" attribute="1" defaultMemberUniqueName="[Employee].[Pay Frequency].[All Employees]" allUniqueName="[Employee].[Pay Frequency].[All Employees]" dimensionUniqueName="[Employee]" displayFolder="Organization" count="0" unbalanced="0"/>
    <cacheHierarchy uniqueName="[Employee].[Phone]" caption="Phone" attribute="1" defaultMemberUniqueName="[Employee].[Phone].[All Employees]" allUniqueName="[Employee].[Phone].[All Employees]" dimensionUniqueName="[Employee]" displayFolder="Contacts" count="0" unbalanced="0"/>
    <cacheHierarchy uniqueName="[Employee].[Salaried Flag]" caption="Salaried Flag" attribute="1" defaultMemberUniqueName="[Employee].[Salaried Flag].[All Employees]" allUniqueName="[Employee].[Salaried Flag].[All Employees]" dimensionUniqueName="[Employee]" displayFolder="Organization" count="0" unbalanced="0"/>
    <cacheHierarchy uniqueName="[Employee].[Sales Person Flag]" caption="Sales Person Flag" attribute="1" defaultMemberUniqueName="[Employee].[Sales Person Flag].[All Employees]" allUniqueName="[Employee].[Sales Person Flag].[All Employees]" dimensionUniqueName="[Employee]" displayFolder="Organization" count="0" unbalanced="0"/>
    <cacheHierarchy uniqueName="[Employee].[Sick Leave Hours]" caption="Sick Leave Hours" attribute="1" defaultMemberUniqueName="[Employee].[Sick Leave Hours].[All Employees]" allUniqueName="[Employee].[Sick Leave Hours].[All Employees]" dimensionUniqueName="[Employee]" displayFolder="Organization" count="0" unbalanced="0"/>
    <cacheHierarchy uniqueName="[Employee].[Start Date]" caption="Start Date" attribute="1" defaultMemberUniqueName="[Employee].[Start Date].[All Employees]" allUniqueName="[Employee].[Start Date].[All Employees]" dimensionUniqueName="[Employee]" displayFolder="History" count="0" unbalanced="0"/>
    <cacheHierarchy uniqueName="[Employee].[Status]" caption="Status" attribute="1" defaultMemberUniqueName="[Employee].[Status].[All Employees]" allUniqueName="[Employee].[Status].[All Employees]" dimensionUniqueName="[Employee]" displayFolder="Organization" count="0" unbalanced="0"/>
    <cacheHierarchy uniqueName="[Employee].[Title]" caption="Title" attribute="1" defaultMemberUniqueName="[Employee].[Title].[All Employees]" allUniqueName="[Employee].[Title].[All Employees]" dimensionUniqueName="[Employee]" displayFolder="Organization" count="0" unbalanced="0"/>
    <cacheHierarchy uniqueName="[Employee].[Vacation Hours]" caption="Vacation Hours" attribute="1" defaultMemberUniqueName="[Employee].[Vacation Hours].[All Employees]" allUniqueName="[Employee].[Vacation Hours].[All Employees]" dimensionUniqueName="[Employee]" displayFolder="Organization" count="0" unbalanced="0"/>
    <cacheHierarchy uniqueName="[Geography].[City]" caption="City" attribute="1" defaultMemberUniqueName="[Geography].[City].[All Geographies]" allUniqueName="[Geography].[City].[All Geographies]" dimensionUniqueName="[Geography]" displayFolder="" count="0" unbalanced="0"/>
    <cacheHierarchy uniqueName="[Geography].[Country]" caption="Country" attribute="1" defaultMemberUniqueName="[Geography].[Country].[All Geographies]" allUniqueName="[Geography].[Country].[All Geographies]" dimensionUniqueName="[Geography]" displayFolder="" count="0" unbalanced="0"/>
    <cacheHierarchy uniqueName="[Geography].[Geography]" caption="Geography" defaultMemberUniqueName="[Geography].[Geography].[All Geographies]" allUniqueName="[Geography].[Geography].[All Geographies]" dimensionUniqueName="[Geography]" displayFolder="" count="0" unbalanced="0"/>
    <cacheHierarchy uniqueName="[Geography].[Postal Code]" caption="Postal Code" attribute="1" defaultMemberUniqueName="[Geography].[Postal Code].[All Geographies]" allUniqueName="[Geography].[Postal Code].[All Geographies]" dimensionUniqueName="[Geography]" displayFolder="" count="0" unbalanced="0"/>
    <cacheHierarchy uniqueName="[Geography].[State-Province]" caption="State-Province" attribute="1" defaultMemberUniqueName="[Geography].[State-Province].[All Geographies]" allUniqueName="[Geography].[State-Province].[All Geographies]" dimensionUniqueName="[Geography]" displayFolder="" count="0" unbalanced="0"/>
    <cacheHierarchy uniqueName="[Internet Sales Order Details].[Internet Sales Orders]" caption="Internet Sales Orders" defaultMemberUniqueName="[Internet Sales Order Details].[Internet Sales Orders].[All]" allUniqueName="[Internet Sales Order Details].[Internet Sales Orders].[All]" dimensionUniqueName="[Internet Sales Order Details]" displayFolder="" count="0" unbalanced="0"/>
    <cacheHierarchy uniqueName="[Internet Sales Order Details].[Sales Order Line]" caption="Sales Order Line" attribute="1" defaultMemberUniqueName="[Internet Sales Order Details].[Sales Order Line].[All Internet Sales Orders]" allUniqueName="[Internet Sales Order Details].[Sales Order Line].[All Internet Sales Orders]" dimensionUniqueName="[Internet Sales Order Details]" displayFolder="" count="0" unbalanced="0"/>
    <cacheHierarchy uniqueName="[Internet Sales Order Details].[Sales Order Number]" caption="Sales Order Number" attribute="1" defaultMemberUniqueName="[Internet Sales Order Details].[Sales Order Number].[All Internet Sales Orders]" allUniqueName="[Internet Sales Order Details].[Sales Order Number].[All Internet Sales Orders]" dimensionUniqueName="[Internet Sales Order Details]" displayFolder="" count="0" unbalanced="0"/>
    <cacheHierarchy uniqueName="[Item].[By Color]" caption="By Color" defaultMemberUniqueName="[Item].[By Color].[All]" allUniqueName="[Item].[By Color].[All]" dimensionUniqueName="[Item]" displayFolder="" count="0" unbalanced="0"/>
    <cacheHierarchy uniqueName="[Item].[By Size]" caption="By Size" defaultMemberUniqueName="[Item].[By Size].[All]" allUniqueName="[Item].[By Size].[All]" dimensionUniqueName="[Item]" displayFolder="" count="0" unbalanced="0"/>
    <cacheHierarchy uniqueName="[Item].[By Style]" caption="By Style" defaultMemberUniqueName="[Item].[By Style].[All]" allUniqueName="[Item].[By Style].[All]" dimensionUniqueName="[Item]" displayFolder="" count="0" unbalanced="0"/>
    <cacheHierarchy uniqueName="[Item Status].[Status]" caption="Status" attribute="1" keyAttribute="1" defaultMemberUniqueName="[Item Status].[Status].[All Status]" allUniqueName="[Item Status].[Status].[All Status]" dimensionUniqueName="[Item Status]" displayFolder="" count="0" unbalanced="0"/>
    <cacheHierarchy uniqueName="[Organization].[Currency Code]" caption="Currency Code" attribute="1" defaultMemberUniqueName="[Organization].[Currency Code].[All Organizations]" allUniqueName="[Organization].[Currency Code].[All Organizations]" dimensionUniqueName="[Organization]" displayFolder="" count="0" unbalanced="0"/>
    <cacheHierarchy uniqueName="[Organization].[Organizations]" caption="Organizations" defaultMemberUniqueName="[Organization].[Organizations].&amp;[1]" dimensionUniqueName="[Organization]" displayFolder="" count="0" unbalanced="1"/>
    <cacheHierarchy uniqueName="[Product].[Category]" caption="Category" attribute="1" defaultMemberUniqueName="[Product].[Category].[All Products]" allUniqueName="[Product].[Category].[All Products]" dimensionUniqueName="[Product]" displayFolder="" count="0" unbalanced="0"/>
    <cacheHierarchy uniqueName="[Product].[Class]" caption="Class" attribute="1" defaultMemberUniqueName="[Product].[Class].[All Products]" allUniqueName="[Product].[Class].[All Products]" dimensionUniqueName="[Product]" displayFolder="Stocking" count="0" unbalanced="0"/>
    <cacheHierarchy uniqueName="[Product].[Color]" caption="Color" attribute="1" defaultMemberUniqueName="[Product].[Color].[All Products]" allUniqueName="[Product].[Color].[All Products]" dimensionUniqueName="[Product]" displayFolder="Stocking" count="0" unbalanced="0"/>
    <cacheHierarchy uniqueName="[Product].[Days to Manufacture]" caption="Days to Manufacture" attribute="1" defaultMemberUniqueName="[Product].[Days to Manufacture].[All Products]" allUniqueName="[Product].[Days to Manufacture].[All Products]" dimensionUniqueName="[Product]" displayFolder="Stocking" count="0" unbalanced="0"/>
    <cacheHierarchy uniqueName="[Product].[Dealer Price]" caption="Dealer Price" attribute="1" defaultMemberUniqueName="[Product].[Dealer Price].[All Products]" allUniqueName="[Product].[Dealer Price].[All Products]" dimensionUniqueName="[Product]" displayFolder="Financial" count="0" unbalanced="0"/>
    <cacheHierarchy uniqueName="[Product].[End Date]" caption="End Date" attribute="1" defaultMemberUniqueName="[Product].[End Date].[All Products]" allUniqueName="[Product].[End Date].[All Products]" dimensionUniqueName="[Product]" displayFolder="History" count="0" unbalanced="0"/>
    <cacheHierarchy uniqueName="[Product].[Large Photo]" caption="Large Photo" attribute="1" defaultMemberUniqueName="[Product].[Large Photo].[All Products]" allUniqueName="[Product].[Large Photo].[All Products]" dimensionUniqueName="[Product]" displayFolder="" count="0" unbalanced="0"/>
    <cacheHierarchy uniqueName="[Product].[List Price]" caption="List Price" attribute="1" defaultMemberUniqueName="[Product].[List Price].[All Products]" allUniqueName="[Product].[List Price].[All Products]" dimensionUniqueName="[Product]" displayFolder="Financial" count="0" unbalanced="0"/>
    <cacheHierarchy uniqueName="[Product].[Model Name]" caption="Model Name" attribute="1" defaultMemberUniqueName="[Product].[Model Name].[All Products]" allUniqueName="[Product].[Model Name].[All Products]" dimensionUniqueName="[Product]" displayFolder="" count="0" unbalanced="0"/>
    <cacheHierarchy uniqueName="[Product].[Product]" caption="Product" attribute="1" keyAttribute="1" defaultMemberUniqueName="[Product].[Product].[All Products]" allUniqueName="[Product].[Product].[All Products]" dimensionUniqueName="[Product]" displayFolder="" count="0" unbalanced="0"/>
    <cacheHierarchy uniqueName="[Product].[Product Categories]" caption="Product Categories" defaultMemberUniqueName="[Product].[Product Categories].[All Products]" allUniqueName="[Product].[Product Categories].[All Products]" dimensionUniqueName="[Product]" displayFolder="" count="0" unbalanced="0"/>
    <cacheHierarchy uniqueName="[Product].[Product Line]" caption="Product Line" attribute="1" defaultMemberUniqueName="[Product].[Product Line].[All Products]" allUniqueName="[Product].[Product Line].[All Products]" dimensionUniqueName="[Product]" displayFolder="" count="0" unbalanced="0"/>
    <cacheHierarchy uniqueName="[Product].[Product Model Lines]" caption="Product Model Lines" defaultMemberUniqueName="[Product].[Product Model Lines].[All Products]" allUniqueName="[Product].[Product Model Lines].[All Products]" dimensionUniqueName="[Product]" displayFolder="" count="0" unbalanced="0"/>
    <cacheHierarchy uniqueName="[Product].[Reorder Point]" caption="Reorder Point" attribute="1" defaultMemberUniqueName="[Product].[Reorder Point].[All Products]" allUniqueName="[Product].[Reorder Point].[All Products]" dimensionUniqueName="[Product]" displayFolder="Stocking" count="0" unbalanced="0"/>
    <cacheHierarchy uniqueName="[Product].[Safety Stock Level]" caption="Safety Stock Level" attribute="1" defaultMemberUniqueName="[Product].[Safety Stock Level].[All Products]" allUniqueName="[Product].[Safety Stock Level].[All Products]" dimensionUniqueName="[Product]" displayFolder="Stocking" count="0" unbalanced="0"/>
    <cacheHierarchy uniqueName="[Product].[Size]" caption="Size" attribute="1" defaultMemberUniqueName="[Product].[Size].[All Products]" allUniqueName="[Product].[Size].[All Products]" dimensionUniqueName="[Product]" displayFolder="Stocking" count="0" unbalanced="0"/>
    <cacheHierarchy uniqueName="[Product].[Size Range]" caption="Size Range" attribute="1" defaultMemberUniqueName="[Product].[Size Range].[All Products]" allUniqueName="[Product].[Size Range].[All Products]" dimensionUniqueName="[Product]" displayFolder="Stocking" count="0" unbalanced="0"/>
    <cacheHierarchy uniqueName="[Product].[Standard Cost]" caption="Standard Cost" attribute="1" defaultMemberUniqueName="[Product].[Standard Cost].[All Products]" allUniqueName="[Product].[Standard Cost].[All Products]" dimensionUniqueName="[Product]" displayFolder="Financial" count="0" unbalanced="0"/>
    <cacheHierarchy uniqueName="[Product].[Start Date]" caption="Start Date" attribute="1" defaultMemberUniqueName="[Product].[Start Date].[All Products]" allUniqueName="[Product].[Start Date].[All Products]" dimensionUniqueName="[Product]" displayFolder="History" count="0" unbalanced="0"/>
    <cacheHierarchy uniqueName="[Product].[Status]" caption="Status" attribute="1" defaultMemberUniqueName="[Product].[Status].[All Products]" allUniqueName="[Product].[Status].[All Products]" dimensionUniqueName="[Product]" displayFolder="History" count="0" unbalanced="0"/>
    <cacheHierarchy uniqueName="[Product].[Stock Level]" caption="Stock Level" defaultMemberUniqueName="[Product].[Stock Level].[All Products]" allUniqueName="[Product].[Stock Level].[All Products]" dimensionUniqueName="[Product]" displayFolder="Stocking" count="0" unbalanced="0"/>
    <cacheHierarchy uniqueName="[Product].[Style]" caption="Style" attribute="1" defaultMemberUniqueName="[Product].[Style].[All Products]" allUniqueName="[Product].[Style].[All Products]" dimensionUniqueName="[Product]" displayFolder="" count="0" unbalanced="0"/>
    <cacheHierarchy uniqueName="[Product].[Subcategory]" caption="Subcategory" attribute="1" defaultMemberUniqueName="[Product].[Subcategory].[All Products]" allUniqueName="[Product].[Subcategory].[All Products]" dimensionUniqueName="[Product]" displayFolder="" count="0" unbalanced="0"/>
    <cacheHierarchy uniqueName="[Product].[Weight]" caption="Weight" attribute="1" defaultMemberUniqueName="[Product].[Weight].[All Products]" allUniqueName="[Product].[Weight].[All Products]" dimensionUniqueName="[Product]" displayFolder="Stocking" count="0" unbalanced="0"/>
    <cacheHierarchy uniqueName="[Promotion].[Discount Percent]" caption="Discount Percent" attribute="1" defaultMemberUniqueName="[Promotion].[Discount Percent].[All Promotions]" allUniqueName="[Promotion].[Discount Percent].[All Promotions]" dimensionUniqueName="[Promotion]" displayFolder="" count="0" unbalanced="0"/>
    <cacheHierarchy uniqueName="[Promotion].[End Date]" caption="End Date" attribute="1" defaultMemberUniqueName="[Promotion].[End Date].[All Promotions]" allUniqueName="[Promotion].[End Date].[All Promotions]" dimensionUniqueName="[Promotion]" displayFolder="" count="0" unbalanced="0"/>
    <cacheHierarchy uniqueName="[Promotion].[Max Quantity]" caption="Max Quantity" attribute="1" defaultMemberUniqueName="[Promotion].[Max Quantity].[All Promotions]" allUniqueName="[Promotion].[Max Quantity].[All Promotions]" dimensionUniqueName="[Promotion]" displayFolder="" count="0" unbalanced="0"/>
    <cacheHierarchy uniqueName="[Promotion].[Min Quantity]" caption="Min Quantity" attribute="1" defaultMemberUniqueName="[Promotion].[Min Quantity].[All Promotions]" allUniqueName="[Promotion].[Min Quantity].[All Promotions]" dimensionUniqueName="[Promotion]" displayFolder="" count="0" unbalanced="0"/>
    <cacheHierarchy uniqueName="[Promotion].[Promotion]" caption="Promotion" attribute="1" keyAttribute="1" defaultMemberUniqueName="[Promotion].[Promotion].[All Promotions]" allUniqueName="[Promotion].[Promotion].[All Promotions]" dimensionUniqueName="[Promotion]" displayFolder="" count="0" unbalanced="0"/>
    <cacheHierarchy uniqueName="[Promotion].[Promotion Category]" caption="Promotion Category" attribute="1" defaultMemberUniqueName="[Promotion].[Promotion Category].[All Promotions]" allUniqueName="[Promotion].[Promotion Category].[All Promotions]" dimensionUniqueName="[Promotion]" displayFolder="" count="0" unbalanced="0"/>
    <cacheHierarchy uniqueName="[Promotion].[Promotion Type]" caption="Promotion Type" attribute="1" defaultMemberUniqueName="[Promotion].[Promotion Type].[All Promotions]" allUniqueName="[Promotion].[Promotion Type].[All Promotions]" dimensionUniqueName="[Promotion]" displayFolder="" count="0" unbalanced="0"/>
    <cacheHierarchy uniqueName="[Promotion].[Promotions]" caption="Promotions" defaultMemberUniqueName="[Promotion].[Promotions].[All Promotions]" allUniqueName="[Promotion].[Promotions].[All Promotions]" dimensionUniqueName="[Promotion]" displayFolder="" count="0" unbalanced="0"/>
    <cacheHierarchy uniqueName="[Promotion].[Start Date]" caption="Start Date" attribute="1" defaultMemberUniqueName="[Promotion].[Start Date].[All Promotions]" allUniqueName="[Promotion].[Start Date].[All Promotions]" dimensionUniqueName="[Promotion]" displayFolder="" count="0" unbalanced="0"/>
    <cacheHierarchy uniqueName="[Reseller].[Annual Revenue]" caption="Annual Revenue" attribute="1" defaultMemberUniqueName="[Reseller].[Annual Revenue].[All Resellers]" allUniqueName="[Reseller].[Annual Revenue].[All Resellers]" dimensionUniqueName="[Reseller]" displayFolder="Sales Data" count="0" unbalanced="0"/>
    <cacheHierarchy uniqueName="[Reseller].[Annual Sales]" caption="Annual Sales" attribute="1" defaultMemberUniqueName="[Reseller].[Annual Sales].[All Resellers]" allUniqueName="[Reseller].[Annual Sales].[All Resellers]" dimensionUniqueName="[Reseller]" displayFolder="Sales Data" count="0" unbalanced="0"/>
    <cacheHierarchy uniqueName="[Reseller].[Bank Name]" caption="Bank Name" attribute="1" defaultMemberUniqueName="[Reseller].[Bank Name].[All Resellers]" allUniqueName="[Reseller].[Bank Name].[All Resellers]" dimensionUniqueName="[Reseller]" displayFolder="Order Data" count="0" unbalanced="0"/>
    <cacheHierarchy uniqueName="[Reseller].[Business Type]" caption="Business Type" attribute="1" defaultMemberUniqueName="[Reseller].[Business Type].[All Resellers]" allUniqueName="[Reseller].[Business Type].[All Resellers]" dimensionUniqueName="[Reseller]" displayFolder="" count="0" unbalanced="0"/>
    <cacheHierarchy uniqueName="[Reseller].[Number of Employees]" caption="Number of Employees" attribute="1" defaultMemberUniqueName="[Reseller].[Number of Employees].[All Resellers]" allUniqueName="[Reseller].[Number of Employees].[All Resellers]" dimensionUniqueName="[Reseller]" displayFolder="" count="0" unbalanced="0"/>
    <cacheHierarchy uniqueName="[Reseller].[Order Frequency]" caption="Order Frequency" attribute="1" defaultMemberUniqueName="[Reseller].[Order Frequency].[All Resellers]" allUniqueName="[Reseller].[Order Frequency].[All Resellers]" dimensionUniqueName="[Reseller]" displayFolder="Order Data" count="0" unbalanced="0"/>
    <cacheHierarchy uniqueName="[Reseller].[Order Month]" caption="Order Month" attribute="1" defaultMemberUniqueName="[Reseller].[Order Month].[All Resellers]" allUniqueName="[Reseller].[Order Month].[All Resellers]" dimensionUniqueName="[Reseller]" displayFolder="Order Data" count="0" unbalanced="0"/>
    <cacheHierarchy uniqueName="[Reseller].[Product Line]" caption="Product Line" attribute="1" defaultMemberUniqueName="[Reseller].[Product Line].[All Resellers]" allUniqueName="[Reseller].[Product Line].[All Resellers]" dimensionUniqueName="[Reseller]" displayFolder="" count="0" unbalanced="0"/>
    <cacheHierarchy uniqueName="[Reseller].[Reseller]" caption="Reseller" attribute="1" keyAttribute="1" defaultMemberUniqueName="[Reseller].[Reseller].[All Resellers]" allUniqueName="[Reseller].[Reseller].[All Resellers]" dimensionUniqueName="[Reseller]" displayFolder="" count="0" unbalanced="0"/>
    <cacheHierarchy uniqueName="[Reseller].[Reseller Bank]" caption="Reseller Bank" defaultMemberUniqueName="[Reseller].[Reseller Bank].[All Resellers]" allUniqueName="[Reseller].[Reseller Bank].[All Resellers]" dimensionUniqueName="[Reseller]" displayFolder="Order Data" count="0" unbalanced="0"/>
    <cacheHierarchy uniqueName="[Reseller].[Reseller Order Frequency]" caption="Reseller Order Frequency" defaultMemberUniqueName="[Reseller].[Reseller Order Frequency].[All Resellers]" allUniqueName="[Reseller].[Reseller Order Frequency].[All Resellers]" dimensionUniqueName="[Reseller]" displayFolder="Order Data" count="0" unbalanced="0"/>
    <cacheHierarchy uniqueName="[Reseller].[Reseller Order Month]" caption="Reseller Order Month" defaultMemberUniqueName="[Reseller].[Reseller Order Month].[All Resellers]" allUniqueName="[Reseller].[Reseller Order Month].[All Resellers]" dimensionUniqueName="[Reseller]" displayFolder="Order Data" count="0" unbalanced="0"/>
    <cacheHierarchy uniqueName="[Reseller].[Reseller Type]" caption="Reseller Type" defaultMemberUniqueName="[Reseller].[Reseller Type].[All Resellers]" allUniqueName="[Reseller].[Reseller Type].[All Resellers]" dimensionUniqueName="[Reseller]" displayFolder="" count="0" unbalanced="0"/>
    <cacheHierarchy uniqueName="[Reseller Sales Order Details].[Carrier Tracking Number]" caption="Carrier Tracking Number" attribute="1" defaultMemberUniqueName="[Reseller Sales Order Details].[Carrier Tracking Number].[All Reseller Sales Orders]" allUniqueName="[Reseller Sales Order Details].[Carrier Tracking Number].[All Reseller Sales Orders]" dimensionUniqueName="[Reseller Sales Order Details]" displayFolder="" count="0" unbalanced="0"/>
    <cacheHierarchy uniqueName="[Reseller Sales Order Details].[Customer PO Number]" caption="Customer PO Number" attribute="1" defaultMemberUniqueName="[Reseller Sales Order Details].[Customer PO Number].[All Reseller Sales Orders]" allUniqueName="[Reseller Sales Order Details].[Customer PO Number].[All Reseller Sales Orders]" dimensionUniqueName="[Reseller Sales Order Details]" displayFolder="" count="0" unbalanced="0"/>
    <cacheHierarchy uniqueName="[Reseller Sales Order Details].[Reseller Sales Orders]" caption="Reseller Sales Orders" defaultMemberUniqueName="[Reseller Sales Order Details].[Reseller Sales Orders].[All]" allUniqueName="[Reseller Sales Order Details].[Reseller Sales Orders].[All]" dimensionUniqueName="[Reseller Sales Order Details]" displayFolder="" count="0" unbalanced="0"/>
    <cacheHierarchy uniqueName="[Reseller Sales Order Details].[Sales Order Line]" caption="Sales Order Line" attribute="1" defaultMemberUniqueName="[Reseller Sales Order Details].[Sales Order Line].[All Reseller Sales Orders]" allUniqueName="[Reseller Sales Order Details].[Sales Order Line].[All Reseller Sales Orders]" dimensionUniqueName="[Reseller Sales Order Details]" displayFolder="" count="0" unbalanced="0"/>
    <cacheHierarchy uniqueName="[Reseller Sales Order Details].[Sales Order Number]" caption="Sales Order Number" attribute="1" defaultMemberUniqueName="[Reseller Sales Order Details].[Sales Order Number].[All Reseller Sales Orders]" allUniqueName="[Reseller Sales Order Details].[Sales Order Number].[All Reseller Sales Orders]" dimensionUniqueName="[Reseller Sales Order Details]" displayFolder="" count="0" unbalanced="0"/>
    <cacheHierarchy uniqueName="[Sales Channel].[Sales Channel]" caption="Sales Channel" attribute="1" keyAttribute="1" defaultMemberUniqueName="[Sales Channel].[Sales Channel].[All Sales Channels]" allUniqueName="[Sales Channel].[Sales Channel].[All Sales Channels]" dimensionUniqueName="[Sales Channel]" displayFolder="" count="0" unbalanced="0"/>
    <cacheHierarchy uniqueName="[Sales Reason].[Sales Reason]" caption="Sales Reason" attribute="1" keyAttribute="1" defaultMemberUniqueName="[Sales Reason].[Sales Reason].[All Sales Reasons]" allUniqueName="[Sales Reason].[Sales Reason].[All Sales Reasons]" dimensionUniqueName="[Sales Reason]" displayFolder="" count="0" unbalanced="0"/>
    <cacheHierarchy uniqueName="[Sales Reason].[Sales Reason Type]" caption="Sales Reason Type" attribute="1" defaultMemberUniqueName="[Sales Reason].[Sales Reason Type].[All Sales Reasons]" allUniqueName="[Sales Reason].[Sales Reason Type].[All Sales Reasons]" dimensionUniqueName="[Sales Reason]" displayFolder="" count="0" unbalanced="0"/>
    <cacheHierarchy uniqueName="[Sales Reason].[Sales Reasons]" caption="Sales Reasons" defaultMemberUniqueName="[Sales Reason].[Sales Reasons].[All Sales Reasons]" allUniqueName="[Sales Reason].[Sales Reasons].[All Sales Reasons]" dimensionUniqueName="[Sales Reason]" displayFolder="" count="0" unbalanced="0"/>
    <cacheHierarchy uniqueName="[Sales Summary Order Details].[Carrier Tracking Number]" caption="Carrier Tracking Number" attribute="1" defaultMemberUniqueName="[Sales Summary Order Details].[Carrier Tracking Number].[All Sales Order Details]" allUniqueName="[Sales Summary Order Details].[Carrier Tracking Number].[All Sales Order Details]" dimensionUniqueName="[Sales Summary Order Details]" displayFolder="" count="0" unbalanced="0"/>
    <cacheHierarchy uniqueName="[Sales Summary Order Details].[Customer PO Number]" caption="Customer PO Number" attribute="1" defaultMemberUniqueName="[Sales Summary Order Details].[Customer PO Number].[All Sales Order Details]" allUniqueName="[Sales Summary Order Details].[Customer PO Number].[All Sales Order Details]" dimensionUniqueName="[Sales Summary Order Details]" displayFolder="" count="0" unbalanced="0"/>
    <cacheHierarchy uniqueName="[Sales Summary Order Details].[Sales Order Line]" caption="Sales Order Line" attribute="1" defaultMemberUniqueName="[Sales Summary Order Details].[Sales Order Line].[All Sales Order Details]" allUniqueName="[Sales Summary Order Details].[Sales Order Line].[All Sales Order Details]" dimensionUniqueName="[Sales Summary Order Details]" displayFolder="" count="0" unbalanced="0"/>
    <cacheHierarchy uniqueName="[Sales Summary Order Details].[Sales Order Number]" caption="Sales Order Number" attribute="1" defaultMemberUniqueName="[Sales Summary Order Details].[Sales Order Number].[All Sales Order Details]" allUniqueName="[Sales Summary Order Details].[Sales Order Number].[All Sales Order Details]" dimensionUniqueName="[Sales Summary Order Details]" displayFolder="" count="0" unbalanced="0"/>
    <cacheHierarchy uniqueName="[Sales Summary Order Details].[Sales Orders]" caption="Sales Orders" defaultMemberUniqueName="[Sales Summary Order Details].[Sales Orders].[All]" allUniqueName="[Sales Summary Order Details].[Sales Orders].[All]" dimensionUniqueName="[Sales Summary Order Details]" displayFolder="" count="0" unbalanced="0"/>
    <cacheHierarchy uniqueName="[Sales Territory].[Sales Territory]" caption="Sales Territory" defaultMemberUniqueName="[Sales Territory].[Sales Territory].[All Sales Territories]" allUniqueName="[Sales Territory].[Sales Territory].[All Sales Territories]" dimensionUniqueName="[Sales Territory]" displayFolder="" count="0" unbalanced="0"/>
    <cacheHierarchy uniqueName="[Sales Territory].[Sales Territory Country]" caption="Sales Territory Country" attribute="1" defaultMemberUniqueName="[Sales Territory].[Sales Territory Country].[All Sales Territories]" allUniqueName="[Sales Territory].[Sales Territory Country].[All Sales Territories]" dimensionUniqueName="[Sales Territory]" displayFolder="" count="0" unbalanced="0"/>
    <cacheHierarchy uniqueName="[Sales Territory].[Sales Territory Group]" caption="Sales Territory Group" attribute="1" defaultMemberUniqueName="[Sales Territory].[Sales Territory Group].[All Sales Territories]" allUniqueName="[Sales Territory].[Sales Territory Group].[All Sales Territories]" dimensionUniqueName="[Sales Territory]" displayFolder="" count="0" unbalanced="0"/>
    <cacheHierarchy uniqueName="[Sales Territory].[Sales Territory Region]" caption="Sales Territory Region" attribute="1" keyAttribute="1" defaultMemberUniqueName="[Sales Territory].[Sales Territory Region].[All Sales Territories]" allUniqueName="[Sales Territory].[Sales Territory Region].[All Sales Territories]" dimensionUniqueName="[Sales Territory]" displayFolder="" count="0" unbalanced="0"/>
    <cacheHierarchy uniqueName="[Scenario].[Scenario]" caption="Scenario" attribute="1" keyAttribute="1" defaultMemberUniqueName="[Scenario].[Scenario].&amp;[1]" dimensionUniqueName="[Scenario]" displayFolder="" count="0" unbalanced="0"/>
    <cacheHierarchy uniqueName="[Ship Date].[Calendar]" caption="Ship Date.Calendar" time="1" defaultMemberUniqueName="[Ship Date].[Calendar].[All Periods]" allUniqueName="[Ship Date].[Calendar].[All Periods]" dimensionUniqueName="[Ship Date]" displayFolder="Calendar" count="0" unbalanced="0"/>
    <cacheHierarchy uniqueName="[Ship Date].[Calendar Quarter of Year]" caption="Ship Date.Calendar Quarter of Year" attribute="1" time="1" defaultMemberUniqueName="[Ship Date].[Calendar Quarter of Year].[All Periods]" allUniqueName="[Ship Date].[Calendar Quarter of Year].[All Periods]" dimensionUniqueName="[Ship Date]" displayFolder="Calendar" count="0" unbalanced="0"/>
    <cacheHierarchy uniqueName="[Ship Date].[Calendar Semester of Year]" caption="Ship Date.Calendar Semester of Year" attribute="1" time="1" defaultMemberUniqueName="[Ship Date].[Calendar Semester of Year].[All Periods]" allUniqueName="[Ship Date].[Calendar Semester of Year].[All Periods]" dimensionUniqueName="[Ship Date]" displayFolder="Calendar" count="0" unbalanced="0"/>
    <cacheHierarchy uniqueName="[Ship Date].[Calendar Week of Year]" caption="Ship Date.Calendar Week of Year" attribute="1" time="1" defaultMemberUniqueName="[Ship Date].[Calendar Week of Year].[All Periods]" allUniqueName="[Ship Date].[Calendar Week of Year].[All Periods]" dimensionUniqueName="[Ship Date]" displayFolder="Calendar" count="0" unbalanced="0"/>
    <cacheHierarchy uniqueName="[Ship Date].[Calendar Weeks]" caption="Ship Date.Calendar Weeks" time="1" defaultMemberUniqueName="[Ship Date].[Calendar Weeks].[All Periods]" allUniqueName="[Ship Date].[Calendar Weeks].[All Periods]" dimensionUniqueName="[Ship Date]" displayFolder="Calendar" count="0" unbalanced="0"/>
    <cacheHierarchy uniqueName="[Ship Date].[Calendar Year]" caption="Ship Date.Calendar Year" attribute="1" time="1" defaultMemberUniqueName="[Ship Date].[Calendar Year].[All Periods]" allUniqueName="[Ship Date].[Calendar Year].[All Periods]" dimensionUniqueName="[Ship Date]" displayFolder="Calendar" count="0" unbalanced="0"/>
    <cacheHierarchy uniqueName="[Ship Date].[Date]" caption="Ship Date.Date" attribute="1" time="1" keyAttribute="1" defaultMemberUniqueName="[Ship Date].[Date].[All Periods]" allUniqueName="[Ship Date].[Date].[All Periods]" dimensionUniqueName="[Ship Date]" displayFolder="" count="0" memberValueDatatype="7" unbalanced="0"/>
    <cacheHierarchy uniqueName="[Ship Date].[Day Name]" caption="Ship Date.Day Name" attribute="1" time="1" defaultMemberUniqueName="[Ship Date].[Day Name].[All Periods]" allUniqueName="[Ship Date].[Day Name].[All Periods]" dimensionUniqueName="[Ship Date]" displayFolder="" count="0" unbalanced="0"/>
    <cacheHierarchy uniqueName="[Ship Date].[Day of Month]" caption="Ship Date.Day of Month" attribute="1" time="1" defaultMemberUniqueName="[Ship Date].[Day of Month].[All Periods]" allUniqueName="[Ship Date].[Day of Month].[All Periods]" dimensionUniqueName="[Ship Date]" displayFolder="" count="0" unbalanced="0"/>
    <cacheHierarchy uniqueName="[Ship Date].[Day of Week]" caption="Ship Date.Day of Week" attribute="1" time="1" defaultMemberUniqueName="[Ship Date].[Day of Week].[All Periods]" allUniqueName="[Ship Date].[Day of Week].[All Periods]" dimensionUniqueName="[Ship Date]" displayFolder="" count="0" unbalanced="0"/>
    <cacheHierarchy uniqueName="[Ship Date].[Day of Year]" caption="Ship Date.Day of Year" attribute="1" time="1" defaultMemberUniqueName="[Ship Date].[Day of Year].[All Periods]" allUniqueName="[Ship Date].[Day of Year].[All Periods]" dimensionUniqueName="[Ship Date]" displayFolder="" count="0" unbalanced="0"/>
    <cacheHierarchy uniqueName="[Ship Date].[Fiscal]" caption="Ship Date.Fiscal" time="1" defaultMemberUniqueName="[Ship Date].[Fiscal].[All Periods]" allUniqueName="[Ship Date].[Fiscal].[All Periods]" dimensionUniqueName="[Ship Date]" displayFolder="Fiscal" count="0" unbalanced="0"/>
    <cacheHierarchy uniqueName="[Ship Date].[Fiscal Quarter of Year]" caption="Ship Date.Fiscal Quarter of Year" attribute="1" time="1" defaultMemberUniqueName="[Ship Date].[Fiscal Quarter of Year].[All Periods]" allUniqueName="[Ship Date].[Fiscal Quarter of Year].[All Periods]" dimensionUniqueName="[Ship Date]" displayFolder="Fiscal" count="0" unbalanced="0"/>
    <cacheHierarchy uniqueName="[Ship Date].[Fiscal Semester of Year]" caption="Ship Date.Fiscal Semester of Year" attribute="1" time="1" defaultMemberUniqueName="[Ship Date].[Fiscal Semester of Year].[All Periods]" allUniqueName="[Ship Date].[Fiscal Semester of Year].[All Periods]" dimensionUniqueName="[Ship Date]" displayFolder="Fiscal" count="0" unbalanced="0"/>
    <cacheHierarchy uniqueName="[Ship Date].[Fiscal Week of Year]" caption="Ship Date.Fiscal Week of Year" attribute="1" time="1" defaultMemberUniqueName="[Ship Date].[Fiscal Week of Year].[All Periods]" allUniqueName="[Ship Date].[Fiscal Week of Year].[All Periods]" dimensionUniqueName="[Ship Date]" displayFolder="Fiscal" count="0" unbalanced="0"/>
    <cacheHierarchy uniqueName="[Ship Date].[Fiscal Weeks]" caption="Ship Date.Fiscal Weeks" time="1" defaultMemberUniqueName="[Ship Date].[Fiscal Weeks].[All Periods]" allUniqueName="[Ship Date].[Fiscal Weeks].[All Periods]" dimensionUniqueName="[Ship Date]" displayFolder="Fiscal" count="0" unbalanced="0"/>
    <cacheHierarchy uniqueName="[Ship Date].[Fiscal Year]" caption="Ship Date.Fiscal Year" attribute="1" time="1" defaultMemberUniqueName="[Ship Date].[Fiscal Year].[All Periods]" allUniqueName="[Ship Date].[Fiscal Year].[All Periods]" dimensionUniqueName="[Ship Date]" displayFolder="Fiscal" count="0" unbalanced="0"/>
    <cacheHierarchy uniqueName="[Ship Date].[Month of Year]" caption="Ship Date.Month of Year" attribute="1" time="1" defaultMemberUniqueName="[Ship Date].[Month of Year].[All Periods]" allUniqueName="[Ship Date].[Month of Year].[All Periods]" dimensionUniqueName="[Ship Date]" displayFolder="" count="0" unbalanced="0"/>
    <cacheHierarchy uniqueName="[Source Currency].[Source Currency]" caption="Source Currency" attribute="1" defaultMemberUniqueName="[Source Currency].[Source Currency].[All Source Currencies]" allUniqueName="[Source Currency].[Source Currency].[All Source Currencies]" dimensionUniqueName="[Source Currency]" displayFolder="" count="0" unbalanced="0"/>
    <cacheHierarchy uniqueName="[Source Currency].[Source Currency Code]" caption="Source Currency Code" attribute="1" keyAttribute="1" defaultMemberUniqueName="[Source Currency].[Source Currency Code].[All Source Currencies]" allUniqueName="[Source Currency].[Source Currency Code].[All Source Currencies]" dimensionUniqueName="[Source Currency]" displayFolder="" count="0" unbalanced="0"/>
    <cacheHierarchy uniqueName="[Warehouse].[Channels]" caption="Channels" defaultMemberUniqueName="[Warehouse].[Channels].[All]" allUniqueName="[Warehouse].[Channels].[All]" dimensionUniqueName="[Warehouse]" displayFolder="" count="0" unbalanced="0"/>
    <cacheHierarchy uniqueName="[Warehouse].[Global Inventory]" caption="Global Inventory" defaultMemberUniqueName="[Warehouse].[Global Inventory].[All]" allUniqueName="[Warehouse].[Global Inventory].[All]" dimensionUniqueName="[Warehouse]" displayFolder="" count="0" unbalanced="0"/>
    <cacheHierarchy uniqueName="[Warehouse].[Regions]" caption="Regions" defaultMemberUniqueName="[Warehouse].[Regions].[All]" allUniqueName="[Warehouse].[Regions].[All]" dimensionUniqueName="[Warehouse]" displayFolder="" count="0" unbalanced="0"/>
    <cacheHierarchy uniqueName="[Account].[Account]" caption="Account" attribute="1" keyAttribute="1" defaultMemberUniqueName="[Account].[Account].[All Accounts]" allUniqueName="[Account].[Account].[All Accounts]" dimensionUniqueName="[Account]" displayFolder="" count="0" unbalanced="0" hidden="1"/>
    <cacheHierarchy uniqueName="[Date].[Calendar Quarter]" caption="Date.Calendar Quarter" attribute="1" time="1" defaultMemberUniqueName="[Date].[Calendar Quarter].[All Periods]" allUniqueName="[Date].[Calendar Quarter].[All Periods]" dimensionUniqueName="[Date]" displayFolder="Calendar" count="0" unbalanced="0" hidden="1"/>
    <cacheHierarchy uniqueName="[Date].[Calendar Semester]" caption="Date.Calendar Semester" attribute="1" time="1" defaultMemberUniqueName="[Date].[Calendar Semester].[All Periods]" allUniqueName="[Date].[Calendar Semester].[All Periods]" dimensionUniqueName="[Date]" displayFolder="Calendar" count="0" unbalanced="0" hidden="1"/>
    <cacheHierarchy uniqueName="[Date].[Calendar Week]" caption="Date.Calendar Week" attribute="1" time="1" defaultMemberUniqueName="[Date].[Calendar Week].[All Periods]" allUniqueName="[Date].[Calendar Week].[All Periods]" dimensionUniqueName="[Date]" displayFolder="Calendar" count="0" unbalanced="0" hidden="1"/>
    <cacheHierarchy uniqueName="[Date].[Fiscal Quarter]" caption="Date.Fiscal Quarter" attribute="1" time="1" defaultMemberUniqueName="[Date].[Fiscal Quarter].[All Periods]" allUniqueName="[Date].[Fiscal Quarter].[All Periods]" dimensionUniqueName="[Date]" displayFolder="Fiscal" count="0" unbalanced="0" hidden="1"/>
    <cacheHierarchy uniqueName="[Date].[Fiscal Semester]" caption="Date.Fiscal Semester" attribute="1" time="1" defaultMemberUniqueName="[Date].[Fiscal Semester].[All Periods]" allUniqueName="[Date].[Fiscal Semester].[All Periods]" dimensionUniqueName="[Date]" displayFolder="Fiscal" count="0" unbalanced="0" hidden="1"/>
    <cacheHierarchy uniqueName="[Date].[Fiscal Week]" caption="Date.Fiscal Week" attribute="1" time="1" defaultMemberUniqueName="[Date].[Fiscal Week].[All Periods]" allUniqueName="[Date].[Fiscal Week].[All Periods]" dimensionUniqueName="[Date]" displayFolder="Fiscal" count="0" unbalanced="0" hidden="1"/>
    <cacheHierarchy uniqueName="[Date].[Month Name]" caption="Date.Month Name" attribute="1" time="1" defaultMemberUniqueName="[Date].[Month Name].[All Periods]" allUniqueName="[Date].[Month Name].[All Periods]" dimensionUniqueName="[Date]" displayFolder="" count="0" unbalanced="0" hidden="1"/>
    <cacheHierarchy uniqueName="[Delivery Date].[Calendar Quarter]" caption="Delivery Date.Calendar Quarter" attribute="1" time="1" defaultMemberUniqueName="[Delivery Date].[Calendar Quarter].[All Periods]" allUniqueName="[Delivery Date].[Calendar Quarter].[All Periods]" dimensionUniqueName="[Delivery Date]" displayFolder="Calendar" count="0" unbalanced="0" hidden="1"/>
    <cacheHierarchy uniqueName="[Delivery Date].[Calendar Semester]" caption="Delivery Date.Calendar Semester" attribute="1" time="1" defaultMemberUniqueName="[Delivery Date].[Calendar Semester].[All Periods]" allUniqueName="[Delivery Date].[Calendar Semester].[All Periods]" dimensionUniqueName="[Delivery Date]" displayFolder="Calendar" count="0" unbalanced="0" hidden="1"/>
    <cacheHierarchy uniqueName="[Delivery Date].[Calendar Week]" caption="Delivery Date.Calendar Week" attribute="1" time="1" defaultMemberUniqueName="[Delivery Date].[Calendar Week].[All Periods]" allUniqueName="[Delivery Date].[Calendar Week].[All Periods]" dimensionUniqueName="[Delivery Date]" displayFolder="Calendar" count="0" unbalanced="0" hidden="1"/>
    <cacheHierarchy uniqueName="[Delivery Date].[Fiscal Quarter]" caption="Delivery Date.Fiscal Quarter" attribute="1" time="1" defaultMemberUniqueName="[Delivery Date].[Fiscal Quarter].[All Periods]" allUniqueName="[Delivery Date].[Fiscal Quarter].[All Periods]" dimensionUniqueName="[Delivery Date]" displayFolder="Fiscal" count="0" unbalanced="0" hidden="1"/>
    <cacheHierarchy uniqueName="[Delivery Date].[Fiscal Semester]" caption="Delivery Date.Fiscal Semester" attribute="1" time="1" defaultMemberUniqueName="[Delivery Date].[Fiscal Semester].[All Periods]" allUniqueName="[Delivery Date].[Fiscal Semester].[All Periods]" dimensionUniqueName="[Delivery Date]" displayFolder="Fiscal" count="0" unbalanced="0" hidden="1"/>
    <cacheHierarchy uniqueName="[Delivery Date].[Fiscal Week]" caption="Delivery Date.Fiscal Week" attribute="1" time="1" defaultMemberUniqueName="[Delivery Date].[Fiscal Week].[All Periods]" allUniqueName="[Delivery Date].[Fiscal Week].[All Periods]" dimensionUniqueName="[Delivery Date]" displayFolder="Fiscal" count="0" unbalanced="0" hidden="1"/>
    <cacheHierarchy uniqueName="[Delivery Date].[Month Name]" caption="Delivery Date.Month Name" attribute="1" time="1" defaultMemberUniqueName="[Delivery Date].[Month Name].[All Periods]" allUniqueName="[Delivery Date].[Month Name].[All Periods]" dimensionUniqueName="[Delivery Date]" displayFolder="" count="0" unbalanced="0" hidden="1"/>
    <cacheHierarchy uniqueName="[Department].[Department]" caption="Department" attribute="1" keyAttribute="1" defaultMemberUniqueName="[Department].[Department].[All Departments]" allUniqueName="[Department].[Department].[All Departments]" dimensionUniqueName="[Department]" displayFolder="" count="0" unbalanced="0" hidden="1"/>
    <cacheHierarchy uniqueName="[Employee].[Employee]" caption="Employee" attribute="1" keyAttribute="1" defaultMemberUniqueName="[Employee].[Employee].[All Employees]" allUniqueName="[Employee].[Employee].[All Employees]" dimensionUniqueName="[Employee]" displayFolder="" count="0" unbalanced="0" hidden="1"/>
    <cacheHierarchy uniqueName="[Employee].[Sales Territory Key]" caption="Sales Territory Key" attribute="1" defaultMemberUniqueName="[Employee].[Sales Territory Key].[All Employees]" allUniqueName="[Employee].[Sales Territory Key].[All Employees]" dimensionUniqueName="[Employee]" displayFolder="Organization" count="0" unbalanced="0" hidden="1"/>
    <cacheHierarchy uniqueName="[Geography].[Geography Key]" caption="Geography Key" attribute="1" keyAttribute="1" defaultMemberUniqueName="[Geography].[Geography Key].[All Geographies]" allUniqueName="[Geography].[Geography Key].[All Geographies]" dimensionUniqueName="[Geography]" displayFolder="" count="0" unbalanced="0" hidden="1"/>
    <cacheHierarchy uniqueName="[Internet Sales Order Details].[Internet Sales Order]" caption="Internet Sales Order" attribute="1" keyAttribute="1" defaultMemberUniqueName="[Internet Sales Order Details].[Internet Sales Order].[All Internet Sales Orders]" allUniqueName="[Internet Sales Order Details].[Internet Sales Order].[All Internet Sales Orders]" dimensionUniqueName="[Internet Sales Order Details]" displayFolder="" count="0" unbalanced="0" hidden="1"/>
    <cacheHierarchy uniqueName="[Item].[Color]" caption="Color" attribute="1" defaultMemberUniqueName="[Item].[Color].[All]" allUniqueName="[Item].[Color].[All]" dimensionUniqueName="[Item]" displayFolder="" count="0" unbalanced="0" hidden="1"/>
    <cacheHierarchy uniqueName="[Item].[Days To Manufacture]" caption="Days To Manufacture" attribute="1" defaultMemberUniqueName="[Item].[Days To Manufacture].[All]" allUniqueName="[Item].[Days To Manufacture].[All]" dimensionUniqueName="[Item]" displayFolder="" count="0" unbalanced="0" hidden="1"/>
    <cacheHierarchy uniqueName="[Item].[Item]" caption="Item" attribute="1" keyAttribute="1" defaultMemberUniqueName="[Item].[Item].[All]" allUniqueName="[Item].[Item].[All]" dimensionUniqueName="[Item]" displayFolder="" count="0" unbalanced="0" hidden="1"/>
    <cacheHierarchy uniqueName="[Item].[Item Description]" caption="Item Description" attribute="1" defaultMemberUniqueName="[Item].[Item Description].[All]" allUniqueName="[Item].[Item Description].[All]" dimensionUniqueName="[Item]" displayFolder="" count="0" unbalanced="0" hidden="1"/>
    <cacheHierarchy uniqueName="[Item].[Safety Stock Level]" caption="Safety Stock Level" attribute="1" defaultMemberUniqueName="[Item].[Safety Stock Level].[All]" allUniqueName="[Item].[Safety Stock Level].[All]" dimensionUniqueName="[Item]" displayFolder="" count="0" unbalanced="0" hidden="1"/>
    <cacheHierarchy uniqueName="[Item].[Size]" caption="Size" attribute="1" defaultMemberUniqueName="[Item].[Size].[All]" allUniqueName="[Item].[Size].[All]" dimensionUniqueName="[Item]" displayFolder="" count="0" unbalanced="0" hidden="1"/>
    <cacheHierarchy uniqueName="[Item].[Status]" caption="Status" attribute="1" defaultMemberUniqueName="[Item].[Status].[All]" allUniqueName="[Item].[Status].[All]" dimensionUniqueName="[Item]" displayFolder="" count="0" unbalanced="0" hidden="1"/>
    <cacheHierarchy uniqueName="[Item].[Style]" caption="Style" attribute="1" defaultMemberUniqueName="[Item].[Style].[All]" allUniqueName="[Item].[Style].[All]" dimensionUniqueName="[Item]" displayFolder="" count="0" unbalanced="0" hidden="1"/>
    <cacheHierarchy uniqueName="[Item].[Weight]" caption="Weight" attribute="1" defaultMemberUniqueName="[Item].[Weight].[All]" allUniqueName="[Item].[Weight].[All]" dimensionUniqueName="[Item]" displayFolder="" count="0" unbalanced="0" hidden="1"/>
    <cacheHierarchy uniqueName="[Organization].[Organization]" caption="Organization" attribute="1" keyAttribute="1" defaultMemberUniqueName="[Organization].[Organization].[All Organizations]" allUniqueName="[Organization].[Organization].[All Organizations]" dimensionUniqueName="[Organization]" displayFolder="" count="0" unbalanced="0" hidden="1"/>
    <cacheHierarchy uniqueName="[Reseller].[Geography Key]" caption="Geography Key" attribute="1" defaultMemberUniqueName="[Reseller].[Geography Key].[All Resellers]" allUniqueName="[Reseller].[Geography Key].[All Resellers]" dimensionUniqueName="[Reseller]" displayFolder="" count="0" unbalanced="0" hidden="1"/>
    <cacheHierarchy uniqueName="[Reseller Sales Order Details].[Reseller Sales Order]" caption="Reseller Sales Order" attribute="1" keyAttribute="1" defaultMemberUniqueName="[Reseller Sales Order Details].[Reseller Sales Order].[All Reseller Sales Orders]" allUniqueName="[Reseller Sales Order Details].[Reseller Sales Order].[All Reseller Sales Orders]" dimensionUniqueName="[Reseller Sales Order Details]" displayFolder="" count="0" unbalanced="0" hidden="1"/>
    <cacheHierarchy uniqueName="[Sales Summary Order Details].[Sales Order]" caption="Sales Order" attribute="1" keyAttribute="1" defaultMemberUniqueName="[Sales Summary Order Details].[Sales Order].[All Sales Order Details]" allUniqueName="[Sales Summary Order Details].[Sales Order].[All Sales Order Details]" dimensionUniqueName="[Sales Summary Order Details]" displayFolder="" count="0" unbalanced="0" hidden="1"/>
    <cacheHierarchy uniqueName="[Ship Date].[Calendar Quarter]" caption="Ship Date.Calendar Quarter" attribute="1" time="1" defaultMemberUniqueName="[Ship Date].[Calendar Quarter].[All Periods]" allUniqueName="[Ship Date].[Calendar Quarter].[All Periods]" dimensionUniqueName="[Ship Date]" displayFolder="Calendar" count="0" unbalanced="0" hidden="1"/>
    <cacheHierarchy uniqueName="[Ship Date].[Calendar Semester]" caption="Ship Date.Calendar Semester" attribute="1" time="1" defaultMemberUniqueName="[Ship Date].[Calendar Semester].[All Periods]" allUniqueName="[Ship Date].[Calendar Semester].[All Periods]" dimensionUniqueName="[Ship Date]" displayFolder="Calendar" count="0" unbalanced="0" hidden="1"/>
    <cacheHierarchy uniqueName="[Ship Date].[Calendar Week]" caption="Ship Date.Calendar Week" attribute="1" time="1" defaultMemberUniqueName="[Ship Date].[Calendar Week].[All Periods]" allUniqueName="[Ship Date].[Calendar Week].[All Periods]" dimensionUniqueName="[Ship Date]" displayFolder="Calendar" count="0" unbalanced="0" hidden="1"/>
    <cacheHierarchy uniqueName="[Ship Date].[Fiscal Quarter]" caption="Ship Date.Fiscal Quarter" attribute="1" time="1" defaultMemberUniqueName="[Ship Date].[Fiscal Quarter].[All Periods]" allUniqueName="[Ship Date].[Fiscal Quarter].[All Periods]" dimensionUniqueName="[Ship Date]" displayFolder="Fiscal" count="0" unbalanced="0" hidden="1"/>
    <cacheHierarchy uniqueName="[Ship Date].[Fiscal Semester]" caption="Ship Date.Fiscal Semester" attribute="1" time="1" defaultMemberUniqueName="[Ship Date].[Fiscal Semester].[All Periods]" allUniqueName="[Ship Date].[Fiscal Semester].[All Periods]" dimensionUniqueName="[Ship Date]" displayFolder="Fiscal" count="0" unbalanced="0" hidden="1"/>
    <cacheHierarchy uniqueName="[Ship Date].[Fiscal Week]" caption="Ship Date.Fiscal Week" attribute="1" time="1" defaultMemberUniqueName="[Ship Date].[Fiscal Week].[All Periods]" allUniqueName="[Ship Date].[Fiscal Week].[All Periods]" dimensionUniqueName="[Ship Date]" displayFolder="Fiscal" count="0" unbalanced="0" hidden="1"/>
    <cacheHierarchy uniqueName="[Ship Date].[Month Name]" caption="Ship Date.Month Name" attribute="1" time="1" defaultMemberUniqueName="[Ship Date].[Month Name].[All Periods]" allUniqueName="[Ship Date].[Month Name].[All Periods]" dimensionUniqueName="[Ship Date]" displayFolder="" count="0" unbalanced="0" hidden="1"/>
    <cacheHierarchy uniqueName="[Warehouse].[Channel]" caption="Channel" attribute="1" defaultMemberUniqueName="[Warehouse].[Channel].[All]" allUniqueName="[Warehouse].[Channel].[All]" dimensionUniqueName="[Warehouse]" displayFolder="" count="0" unbalanced="0" hidden="1"/>
    <cacheHierarchy uniqueName="[Warehouse].[Channel Alt]" caption="Channel Alt" attribute="1" defaultMemberUniqueName="[Warehouse].[Channel Alt].[All]" allUniqueName="[Warehouse].[Channel Alt].[All]" dimensionUniqueName="[Warehouse]" displayFolder="" count="0" unbalanced="0" hidden="1"/>
    <cacheHierarchy uniqueName="[Warehouse].[Channel Region]" caption="Channel Region" attribute="1" defaultMemberUniqueName="[Warehouse].[Channel Region].[All]" allUniqueName="[Warehouse].[Channel Region].[All]" dimensionUniqueName="[Warehouse]" displayFolder="" count="0" unbalanced="0" hidden="1"/>
    <cacheHierarchy uniqueName="[Warehouse].[Region]" caption="Region" attribute="1" defaultMemberUniqueName="[Warehouse].[Region].[All]" allUniqueName="[Warehouse].[Region].[All]" dimensionUniqueName="[Warehouse]" displayFolder="" count="0" unbalanced="0" hidden="1"/>
    <cacheHierarchy uniqueName="[Warehouse].[Warehouse]" caption="Warehouse" attribute="1" keyAttribute="1" defaultMemberUniqueName="[Warehouse].[Warehouse].[All]" allUniqueName="[Warehouse].[Warehouse].[All]" dimensionUniqueName="[Warehouse]" displayFolder="" count="0" unbalanced="0" hidden="1"/>
    <cacheHierarchy uniqueName="[Measures].[Internet Sales Amount]" caption="Internet Sales Amount" measure="1" displayFolder="" measureGroup="Internet Sales" count="0"/>
    <cacheHierarchy uniqueName="[Measures].[Internet Order Quantity]" caption="Internet Order Quantity" measure="1" displayFolder="" measureGroup="Internet Sales" count="0"/>
    <cacheHierarchy uniqueName="[Measures].[Internet Extended Amount]" caption="Internet Extended Amount" measure="1" displayFolder="" measureGroup="Internet Sales" count="0"/>
    <cacheHierarchy uniqueName="[Measures].[Internet Tax Amount]" caption="Internet Tax Amount" measure="1" displayFolder="" measureGroup="Internet Sales" count="0"/>
    <cacheHierarchy uniqueName="[Measures].[Internet Freight Cost]" caption="Internet Freight Cost" measure="1" displayFolder="" measureGroup="Internet Sales" count="0"/>
    <cacheHierarchy uniqueName="[Measures].[Internet Total Product Cost]" caption="Internet Total Product Cost" measure="1" displayFolder="" measureGroup="Internet Sales" count="0"/>
    <cacheHierarchy uniqueName="[Measures].[Internet Standard Product Cost]" caption="Internet Standard Product Cost" measure="1" displayFolder="" measureGroup="Internet Sales" count="0"/>
    <cacheHierarchy uniqueName="[Measures].[Internet Order Count]" caption="Internet Order Count" measure="1" displayFolder="" measureGroup="Internet Orders" count="0"/>
    <cacheHierarchy uniqueName="[Measures].[Customer Count]" caption="Customer Count" measure="1" displayFolder="" measureGroup="Internet Customers" count="0"/>
    <cacheHierarchy uniqueName="[Measures].[Reseller Sales Amount]" caption="Reseller Sales Amount" measure="1" displayFolder="" measureGroup="Reseller Sales" count="0"/>
    <cacheHierarchy uniqueName="[Measures].[Reseller Order Quantity]" caption="Reseller Order Quantity" measure="1" displayFolder="" measureGroup="Reseller Sales" count="0"/>
    <cacheHierarchy uniqueName="[Measures].[Reseller Extended Amount]" caption="Reseller Extended Amount" measure="1" displayFolder="" measureGroup="Reseller Sales" count="0"/>
    <cacheHierarchy uniqueName="[Measures].[Reseller Tax Amount]" caption="Reseller Tax Amount" measure="1" displayFolder="" measureGroup="Reseller Sales" count="0"/>
    <cacheHierarchy uniqueName="[Measures].[Reseller Freight Cost]" caption="Reseller Freight Cost" measure="1" displayFolder="" measureGroup="Reseller Sales" count="0"/>
    <cacheHierarchy uniqueName="[Measures].[Discount Amount]" caption="Discount Amount" measure="1" displayFolder="" measureGroup="Reseller Sales" count="0"/>
    <cacheHierarchy uniqueName="[Measures].[Reseller Total Product Cost]" caption="Reseller Total Product Cost" measure="1" displayFolder="" measureGroup="Reseller Sales" count="0"/>
    <cacheHierarchy uniqueName="[Measures].[Reseller Standard Product Cost]" caption="Reseller Standard Product Cost" measure="1" displayFolder="" measureGroup="Reseller Sales" count="0"/>
    <cacheHierarchy uniqueName="[Measures].[Reseller Order Count]" caption="Reseller Order Count" measure="1" displayFolder="" measureGroup="Reseller Orders" count="0"/>
    <cacheHierarchy uniqueName="[Measures].[Order Quantity]" caption="Order Quantity" measure="1" displayFolder="" measureGroup="Sales Summary" count="0"/>
    <cacheHierarchy uniqueName="[Measures].[Extended Amount]" caption="Extended Amount" measure="1" displayFolder="" measureGroup="Sales Summary" count="0"/>
    <cacheHierarchy uniqueName="[Measures].[Standard Product Cost]" caption="Standard Product Cost" measure="1" displayFolder="" measureGroup="Sales Summary" count="0"/>
    <cacheHierarchy uniqueName="[Measures].[Total Product Cost]" caption="Total Product Cost" measure="1" displayFolder="" measureGroup="Sales Summary" count="0"/>
    <cacheHierarchy uniqueName="[Measures].[Sales Amount]" caption="Sales Amount" measure="1" displayFolder="" measureGroup="Sales Summary" count="0"/>
    <cacheHierarchy uniqueName="[Measures].[Tax Amount]" caption="Tax Amount" measure="1" displayFolder="" measureGroup="Sales Summary" count="0"/>
    <cacheHierarchy uniqueName="[Measures].[Freight Cost]" caption="Freight Cost" measure="1" displayFolder="" measureGroup="Sales Summary" count="0"/>
    <cacheHierarchy uniqueName="[Measures].[Order Count]" caption="Order Count" measure="1" displayFolder="" measureGroup="Sales Orders" count="0"/>
    <cacheHierarchy uniqueName="[Measures].[Amount Quota]" caption="Amount Quota" measure="1" displayFolder="" measureGroup="Sales Targets" count="0"/>
    <cacheHierarchy uniqueName="[Measures].[Unit Quota]" caption="Unit Quota" measure="1" displayFolder="" measureGroup="Sales Targets" count="0"/>
    <cacheHierarchy uniqueName="[Measures].[Amount]" caption="Amount" measure="1" displayFolder="" measureGroup="Financial Reporting" count="0" oneField="1">
      <fieldsUsage count="1">
        <fieldUsage x="9"/>
      </fieldsUsage>
    </cacheHierarchy>
    <cacheHierarchy uniqueName="[Measures].[Average Rate]" caption="Average Rate" measure="1" displayFolder="" measureGroup="Exchange Rates" count="0"/>
    <cacheHierarchy uniqueName="[Measures].[End of Day Rate]" caption="End of Day Rate" measure="1" displayFolder="" measureGroup="Exchange Rates" count="0"/>
    <cacheHierarchy uniqueName="[Measures].[On Hand Value]" caption="On Hand Value" measure="1" displayFolder="" measureGroup="Inventory" count="0"/>
    <cacheHierarchy uniqueName="[Measures].[On Hand]" caption="On Hand" measure="1" displayFolder="" measureGroup="Inventory" count="0"/>
    <cacheHierarchy uniqueName="[Measures].[Internet Gross Profit]" caption="Internet Gross Profit" measure="1" displayFolder="" measureGroup="Internet Sales" count="0"/>
    <cacheHierarchy uniqueName="[Measures].[Amount Per Unit Quota]" caption="Amount Per Unit Quota" measure="1" displayFolder="" measureGroup="Sales Targets" count="0"/>
    <cacheHierarchy uniqueName="[Measures].[Amount Per Day]" caption="Amount Per Day" measure="1" displayFolder="" measureGroup="Sales Targets" count="0"/>
    <cacheHierarchy uniqueName="[Measures].[Internet Gross Profit Margin]" caption="Internet Gross Profit Margin" measure="1" displayFolder="" measureGroup="Internet Sales" count="0"/>
    <cacheHierarchy uniqueName="[Measures].[Internet Average Unit Price]" caption="Internet Average Unit Price" measure="1" displayFolder="" measureGroup="Internet Sales" count="0"/>
    <cacheHierarchy uniqueName="[Measures].[Internet Average Sales Amount]" caption="Internet Average Sales Amount" measure="1" displayFolder="" measureGroup="Internet Sales" count="0"/>
    <cacheHierarchy uniqueName="[Measures].[Internet Ratio to All Products]" caption="Internet Ratio to All Products" measure="1" displayFolder="" measureGroup="Internet Sales" count="0"/>
    <cacheHierarchy uniqueName="[Measures].[Internet Ratio to Parent Product]" caption="Internet Ratio to Parent Product" measure="1" displayFolder="" measureGroup="Internet Sales" count="0"/>
    <cacheHierarchy uniqueName="[Measures].[Growth in Customer Base]" caption="Growth in Customer Base" measure="1" displayFolder="" measureGroup="Internet Sales" count="0"/>
    <cacheHierarchy uniqueName="[Measures].[Reseller Gross Profit]" caption="Reseller Gross Profit" measure="1" displayFolder="" measureGroup="Reseller Sales" count="0"/>
    <cacheHierarchy uniqueName="[Measures].[Reseller Gross Profit Margin]" caption="Reseller Gross Profit Margin" measure="1" displayFolder="" measureGroup="Reseller Sales" count="0"/>
    <cacheHierarchy uniqueName="[Measures].[Reseller Average Unit Price]" caption="Reseller Average Unit Price" measure="1" displayFolder="" measureGroup="Reseller Sales" count="0"/>
    <cacheHierarchy uniqueName="[Measures].[Reseller Average Sales Amount]" caption="Reseller Average Sales Amount" measure="1" displayFolder="" measureGroup="Reseller Sales" count="0"/>
    <cacheHierarchy uniqueName="[Measures].[Reseller Ratio to All Products]" caption="Reseller Ratio to All Products" measure="1" displayFolder="" measureGroup="Reseller Sales" count="0"/>
    <cacheHierarchy uniqueName="[Measures].[Reseller Ratio to Parent Product]" caption="Reseller Ratio to Parent Product" measure="1" displayFolder="" measureGroup="Reseller Sales" count="0"/>
    <cacheHierarchy uniqueName="[Measures].[Discount Percentage]" caption="Discount Percentage" measure="1" displayFolder="" measureGroup="Reseller Sales" count="0"/>
    <cacheHierarchy uniqueName="[Measures].[Average Unit Price]" caption="Average Unit Price" measure="1" displayFolder="" measureGroup="Sales Summary" count="0"/>
    <cacheHierarchy uniqueName="[Measures].[Average Sales Amount]" caption="Average Sales Amount" measure="1" displayFolder="" measureGroup="Sales Summary" count="0"/>
    <cacheHierarchy uniqueName="[Measures].[Gross Profit]" caption="Gross Profit" measure="1" displayFolder="" measureGroup="Sales Summary" count="0"/>
    <cacheHierarchy uniqueName="[Measures].[Gross Profit Margin]" caption="Gross Profit Margin" measure="1" displayFolder="" measureGroup="Sales Summary" count="0"/>
    <cacheHierarchy uniqueName="[Measures].[Expense to Revenue Ratio]" caption="Expense to Revenue Ratio" measure="1" displayFolder="" measureGroup="Sales Summary" count="0"/>
    <cacheHierarchy uniqueName="[Measures].[Ratio to All Products]" caption="Ratio to All Products" measure="1" displayFolder="" measureGroup="Sales Summary" count="0"/>
    <cacheHierarchy uniqueName="[Measures].[Ratio to Parent Product]" caption="Ratio to Parent Product" measure="1" displayFolder="" measureGroup="Sales Summary" count="0"/>
    <cacheHierarchy uniqueName="[Measures].[Internet Unit Price]" caption="Internet Unit Price" measure="1" displayFolder="" measureGroup="Internet Sales" count="0" hidden="1"/>
    <cacheHierarchy uniqueName="[Measures].[Internet Transaction Count]" caption="Internet Transaction Count" measure="1" displayFolder="" measureGroup="Internet Sales" count="0" hidden="1"/>
    <cacheHierarchy uniqueName="[Measures].[Sales Reason Count]" caption="Sales Reason Count" measure="1" displayFolder="" measureGroup="Sales Reasons" count="0" hidden="1"/>
    <cacheHierarchy uniqueName="[Measures].[Reseller Unit Price]" caption="Reseller Unit Price" measure="1" displayFolder="" measureGroup="Reseller Sales" count="0" hidden="1"/>
    <cacheHierarchy uniqueName="[Measures].[Unit Price Discount Percent]" caption="Unit Price Discount Percent" measure="1" displayFolder="" measureGroup="Reseller Sales" count="0" hidden="1"/>
    <cacheHierarchy uniqueName="[Measures].[Reseller Transaction Count]" caption="Reseller Transaction Count" measure="1" displayFolder="" measureGroup="Reseller Sales" count="0" hidden="1"/>
    <cacheHierarchy uniqueName="[Measures].[Unit Price]" caption="Unit Price" measure="1" displayFolder="" measureGroup="Sales Summary" count="0" hidden="1"/>
    <cacheHierarchy uniqueName="[Measures].[Transaction Count]" caption="Transaction Count" measure="1" displayFolder="" measureGroup="Sales Summary" count="0" hidden="1"/>
    <cacheHierarchy uniqueName="[Measures].[Growth in Customer Base Goal]" caption="Growth in Customer Base Goal" measure="1" displayFolder="" count="0" hidden="1"/>
    <cacheHierarchy uniqueName="[Measures].[Growth in Customer Base Status]" caption="Growth in Customer Base Status" measure="1" displayFolder="" count="0" hidden="1"/>
    <cacheHierarchy uniqueName="[Measures].[Growth in Customer Base Trend]" caption="Growth in Customer Base Trend" measure="1" displayFolder="" count="0" hidden="1"/>
    <cacheHierarchy uniqueName="[Measures].[Net Income Value]" caption="Net Income Value" measure="1" displayFolder="" count="0" hidden="1"/>
    <cacheHierarchy uniqueName="[Measures].[Net Income Goal]" caption="Net Income Goal" measure="1" displayFolder="" count="0" hidden="1"/>
    <cacheHierarchy uniqueName="[Measures].[Net Income Status]" caption="Net Income Status" measure="1" displayFolder="" count="0" hidden="1"/>
    <cacheHierarchy uniqueName="[Measures].[Net Income Trend]" caption="Net Income Trend" measure="1" displayFolder="" count="0" hidden="1"/>
    <cacheHierarchy uniqueName="[Measures].[Operating Profit Value]" caption="Operating Profit Value" measure="1" displayFolder="" count="0" hidden="1"/>
    <cacheHierarchy uniqueName="[Measures].[Operating Profit Goal]" caption="Operating Profit Goal" measure="1" displayFolder="" count="0" hidden="1"/>
    <cacheHierarchy uniqueName="[Measures].[Operating Profit Status]" caption="Operating Profit Status" measure="1" displayFolder="" count="0" hidden="1"/>
    <cacheHierarchy uniqueName="[Measures].[Operating Profit Trend]" caption="Operating Profit Trend" measure="1" displayFolder="" count="0" hidden="1"/>
    <cacheHierarchy uniqueName="[Measures].[Operating Expenses Value]" caption="Operating Expenses Value" measure="1" displayFolder="" count="0" hidden="1"/>
    <cacheHierarchy uniqueName="[Measures].[Operating Expenses Goal]" caption="Operating Expenses Goal" measure="1" displayFolder="" count="0" hidden="1"/>
    <cacheHierarchy uniqueName="[Measures].[Operating Expenses Status]" caption="Operating Expenses Status" measure="1" displayFolder="" count="0" hidden="1"/>
    <cacheHierarchy uniqueName="[Measures].[Operating Expenses Trend]" caption="Operating Expenses Trend" measure="1" displayFolder="" count="0" hidden="1"/>
    <cacheHierarchy uniqueName="[Measures].[Financial Gross Margin Value]" caption="Financial Gross Margin Value" measure="1" displayFolder="" count="0" hidden="1"/>
    <cacheHierarchy uniqueName="[Measures].[Financial Gross Margin Goal]" caption="Financial Gross Margin Goal" measure="1" displayFolder="" count="0" hidden="1"/>
    <cacheHierarchy uniqueName="[Measures].[Financial Gross Margin Status]" caption="Financial Gross Margin Status" measure="1" displayFolder="" count="0" hidden="1"/>
    <cacheHierarchy uniqueName="[Measures].[Financial Gross Margin Trend]" caption="Financial Gross Margin Trend" measure="1" displayFolder="" count="0" hidden="1"/>
    <cacheHierarchy uniqueName="[Measures].[Return on Assets Value]" caption="Return on Assets Value" measure="1" displayFolder="" count="0" hidden="1"/>
    <cacheHierarchy uniqueName="[Measures].[Return on Assets Goal]" caption="Return on Assets Goal" measure="1" displayFolder="" count="0" hidden="1"/>
    <cacheHierarchy uniqueName="[Measures].[Return on Assets Status]" caption="Return on Assets Status" measure="1" displayFolder="" count="0" hidden="1"/>
    <cacheHierarchy uniqueName="[Measures].[Return on Assets Trend]" caption="Return on Assets Trend" measure="1" displayFolder="" count="0" hidden="1"/>
    <cacheHierarchy uniqueName="[Measures].[Product Gross Profit Margin Goal]" caption="Product Gross Profit Margin Goal" measure="1" displayFolder="" count="0" hidden="1"/>
    <cacheHierarchy uniqueName="[Measures].[Product Gross Profit Margin Status]" caption="Product Gross Profit Margin Status" measure="1" displayFolder="" count="0" hidden="1"/>
    <cacheHierarchy uniqueName="[Measures].[Product Gross Profit Margin Trend]" caption="Product Gross Profit Margin Trend" measure="1" displayFolder="" count="0" hidden="1"/>
    <cacheHierarchy uniqueName="[Measures].[Financial Variance Value]" caption="Financial Variance Value" measure="1" displayFolder="" count="0" hidden="1"/>
    <cacheHierarchy uniqueName="[Measures].[Financial Variance Goal]" caption="Financial Variance Goal" measure="1" displayFolder="" count="0" hidden="1"/>
    <cacheHierarchy uniqueName="[Measures].[Financial Variance Status]" caption="Financial Variance Status" measure="1" displayFolder="" count="0" hidden="1"/>
    <cacheHierarchy uniqueName="[Measures].[Financial Variance Trend]" caption="Financial Variance Trend" measure="1" displayFolder="" count="0" hidden="1"/>
    <cacheHierarchy uniqueName="[Measures].[Expense to Revenue Ratio Goal]" caption="Expense to Revenue Ratio Goal" measure="1" displayFolder="" count="0" hidden="1"/>
    <cacheHierarchy uniqueName="[Measures].[Expense to Revenue Ratio Status]" caption="Expense to Revenue Ratio Status" measure="1" displayFolder="" count="0" hidden="1"/>
    <cacheHierarchy uniqueName="[Measures].[Expense to Revenue Ratio Trend]" caption="Expense to Revenue Ratio Trend" measure="1" displayFolder="" count="0" hidden="1"/>
    <cacheHierarchy uniqueName="[Measures].[Revenue Goal]" caption="Revenue Goal" measure="1" displayFolder="" count="0" hidden="1"/>
    <cacheHierarchy uniqueName="[Measures].[Revenue Status]" caption="Revenue Status" measure="1" displayFolder="" count="0" hidden="1"/>
    <cacheHierarchy uniqueName="[Measures].[Revenue Trend]" caption="Revenue Trend" measure="1" displayFolder="" count="0" hidden="1"/>
    <cacheHierarchy uniqueName="[Measures].[Channel Revenue Goal]" caption="Channel Revenue Goal" measure="1" displayFolder="" count="0" hidden="1"/>
    <cacheHierarchy uniqueName="[Measures].[Channel Revenue Status]" caption="Channel Revenue Status" measure="1" displayFolder="" count="0" hidden="1"/>
    <cacheHierarchy uniqueName="[Measures].[Channel Revenue Trend]" caption="Channel Revenue Trend" measure="1" displayFolder="" count="0" hidden="1"/>
    <cacheHierarchy uniqueName="[Measures].[Internet Revenue Goal]" caption="Internet Revenue Goal" measure="1" displayFolder="" count="0" hidden="1"/>
    <cacheHierarchy uniqueName="[Measures].[Internet Revenue Status]" caption="Internet Revenue Status" measure="1" displayFolder="" count="0" hidden="1"/>
    <cacheHierarchy uniqueName="[Measures].[Internet Revenue Trend]" caption="Internet Revenue Trend" measure="1" displayFolder="" count="0" hidden="1"/>
    <cacheHierarchy uniqueName="[Measures].[Decrease Inventory Value Value]" caption="Decrease Inventory Value Value" measure="1" displayFolder="" count="0" hidden="1"/>
    <cacheHierarchy uniqueName="[Measures].[Decrease Inventory Value Trend]" caption="Decrease Inventory Value Trend" measure="1" displayFolder="" count="0" hidden="1"/>
    <cacheHierarchy uniqueName="[Measures].[Increase Throughput Value]" caption="Increase Throughput Value" measure="1" displayFolder="" count="0" hidden="1"/>
    <cacheHierarchy uniqueName="[Measures].[Increase Throughput Status]" caption="Increase Throughput Status" measure="1" displayFolder="" count="0" hidden="1"/>
    <cacheHierarchy uniqueName="[Negative Margin Products]" caption="Negative Margin Products" set="1" parentSet="112" displayFolder="Sets" count="0" unbalanced="0" unbalancedGroup="0"/>
    <cacheHierarchy uniqueName="[Top 50 Customers]" caption="Top 50 Customers" set="1" parentSet="6" displayFolder="Sets" count="0" unbalanced="0" unbalancedGroup="0"/>
    <cacheHierarchy uniqueName="[Top 25 Selling Products]" caption="Top 25 Selling Products" set="1" parentSet="99" displayFolder="Sets" count="0" unbalanced="0" unbalancedGroup="0"/>
    <cacheHierarchy uniqueName="[New Product Models FY 2006]" caption="New Product Models FY 2006" set="1" parentSet="98" displayFolder="Sets" count="0" unbalanced="0" unbalancedGroup="0"/>
    <cacheHierarchy uniqueName="[New Product Models FY 2007]" caption="New Product Models FY 2007" set="1" parentSet="98" displayFolder="Sets" count="0" unbalanced="0" unbalancedGroup="0"/>
    <cacheHierarchy uniqueName="[New Product Models FY 2008]" caption="New Product Models FY 2008" set="1" parentSet="98" displayFolder="Sets" count="0" unbalanced="0" unbalancedGroup="0"/>
    <cacheHierarchy uniqueName="[Long Lead Products]" caption="Long Lead Products" set="1" parentSet="98" displayFolder="Sets" count="0" unbalanced="0" unbalancedGroup="0"/>
    <cacheHierarchy uniqueName="[Core Product Group]" caption="Core Product Group" set="1" parentSet="100" displayFolder="Sets" count="0" unbalanced="0" unbalancedGroup="0"/>
    <cacheHierarchy uniqueName="[Large Resellers]" caption="Large Resellers" set="1" parentSet="131" displayFolder="Sets" count="0" unbalanced="0" unbalancedGroup="0"/>
    <cacheHierarchy uniqueName="[High Discount Promotions]" caption="High Discount Promotions" set="1" parentSet="118" displayFolder="Sets" count="0" unbalanced="0" unbalancedGroup="0"/>
    <cacheHierarchy uniqueName="[Summary P&amp;L]" caption="Summary P&amp;L" set="1" parentSet="2" displayFolder="Sets" count="0" unbalanced="0" unbalancedGroup="0"/>
  </cacheHierarchies>
  <kpis count="14">
    <kpi uniqueName="Growth in Customer Base" caption="Growth in Customer Base" displayFolder="Customer Perspective\Expand Customer Base" measureGroup="Internet Sales" parent="" value="[Measures].[Growth in Customer Base]" goal="[Measures].[Growth in Customer Base Goal]" status="[Measures].[Growth in Customer Base Status]" trend="[Measures].[Growth in Customer Base Trend]" weight=""/>
    <kpi uniqueName="Net Income" caption="Net Income" displayFolder="Financial Perspective\Maintain Overall Margins" measureGroup="Financial Reporting" parent="" value="[Measures].[Net Income Value]" goal="[Measures].[Net Income Goal]" status="[Measures].[Net Income Status]" trend="[Measures].[Net Income Trend]" weight=""/>
    <kpi uniqueName="Operating Profit" caption="Operating Profit" displayFolder="Financial Perspective\Maintain Overall Margins" measureGroup="Financial Reporting" parent="" value="[Measures].[Operating Profit Value]" goal="[Measures].[Operating Profit Goal]" status="[Measures].[Operating Profit Status]" trend="[Measures].[Operating Profit Trend]" weight=""/>
    <kpi uniqueName="Operating Expenses" caption="Operating Expenses" displayFolder="Financial Perspective\Maintain Overall Margins" measureGroup="Financial Reporting" parent="" value="[Measures].[Operating Expenses Value]" goal="[Measures].[Operating Expenses Goal]" status="[Measures].[Operating Expenses Status]" trend="[Measures].[Operating Expenses Trend]" weight=""/>
    <kpi uniqueName="Financial Gross Margin" caption="Financial Gross Margin" displayFolder="Financial Perspective\Maintain Overall Margins" measureGroup="Financial Reporting" parent="" value="[Measures].[Financial Gross Margin Value]" goal="[Measures].[Financial Gross Margin Goal]" status="[Measures].[Financial Gross Margin Status]" trend="[Measures].[Financial Gross Margin Trend]" weight=""/>
    <kpi uniqueName="Return on Assets" caption="Return on Assets" displayFolder="Financial Perspective\Grow Revenue" measureGroup="Financial Reporting" parent="" value="[Measures].[Return on Assets Value]" goal="[Measures].[Return on Assets Goal]" status="[Measures].[Return on Assets Status]" trend="[Measures].[Return on Assets Trend]" weight=""/>
    <kpi uniqueName="Product Gross Profit Margin" caption="Product Gross Profit Margin" displayFolder="Financial Perspective\Maintain Overall Margins" measureGroup="Sales Summary" parent="" value="[Measures].[Gross Profit Margin]" goal="[Measures].[Product Gross Profit Margin Goal]" status="[Measures].[Product Gross Profit Margin Status]" trend="[Measures].[Product Gross Profit Margin Trend]" weight=""/>
    <kpi uniqueName="Financial Variance" caption="Financial Variance" displayFolder="Financial Perspective\Grow Revenue" measureGroup="Financial Reporting" parent="" value="[Measures].[Financial Variance Value]" goal="[Measures].[Financial Variance Goal]" status="[Measures].[Financial Variance Status]" trend="[Measures].[Financial Variance Trend]" weight=""/>
    <kpi uniqueName="Expense to Revenue Ratio" caption="Expense to Revenue Ratio" displayFolder="Internal Perspective\Increase Operational Efficiency" measureGroup="Sales Summary" parent="" value="[Measures].[Expense to Revenue Ratio]" goal="[Measures].[Expense to Revenue Ratio Goal]" status="[Measures].[Expense to Revenue Ratio Status]" trend="[Measures].[Expense to Revenue Ratio Trend]" weight=""/>
    <kpi uniqueName="Revenue" caption="Revenue" displayFolder="Financial Perspective\Grow Revenue" measureGroup="Sales Summary" parent="" value="[Measures].[Sales Amount]" goal="[Measures].[Revenue Goal]" status="[Measures].[Revenue Status]" trend="[Measures].[Revenue Trend]" weight=""/>
    <kpi uniqueName="Channel Revenue" caption="Channel Revenue" displayFolder="Financial Perspective\Grow Revenue" measureGroup="Reseller Sales" parent="" value="[Measures].[Reseller Sales Amount]" goal="[Measures].[Channel Revenue Goal]" status="[Measures].[Channel Revenue Status]" trend="[Measures].[Channel Revenue Trend]" weight=""/>
    <kpi uniqueName="Internet Revenue" caption="Internet Revenue" displayFolder="Financial Perspective\Grow Revenue" measureGroup="Internet Sales" parent="" value="[Measures].[Internet Sales Amount]" goal="[Measures].[Internet Revenue Goal]" status="[Measures].[Internet Revenue Status]" trend="[Measures].[Internet Revenue Trend]" weight=""/>
    <kpi uniqueName="Decrease Inventory Value" caption="Decrease Inventory Value" displayFolder="Manage Inventory" parent="" value="[Measures].[Decrease Inventory Value Value]" goal="" status="" trend="[Measures].[Decrease Inventory Value Trend]" weight=""/>
    <kpi uniqueName="Increase Throughput" caption="Increase Throughput" displayFolder="Manage Inventory" parent="" value="[Measures].[Increase Throughput Value]" goal="" status="[Measures].[Increase Throughput Status]" trend="" weight=""/>
  </kpis>
  <dimensions count="25">
    <dimension name="Account" uniqueName="[Account]" caption="Account"/>
    <dimension name="Customer" uniqueName="[Customer]" caption="Customer"/>
    <dimension name="Date" uniqueName="[Date]" caption="Date"/>
    <dimension name="Delivery Date" uniqueName="[Delivery Date]" caption="Delivery Date"/>
    <dimension name="Department" uniqueName="[Department]" caption="Department"/>
    <dimension name="Destination Currency" uniqueName="[Destination Currency]" caption="Destination Currency"/>
    <dimension name="Employee" uniqueName="[Employee]" caption="Employee"/>
    <dimension name="Geography" uniqueName="[Geography]" caption="Geography"/>
    <dimension name="Internet Sales Order Details" uniqueName="[Internet Sales Order Details]" caption="Internet Sales Order Details"/>
    <dimension name="Item" uniqueName="[Item]" caption="Item"/>
    <dimension name="Item Status" uniqueName="[Item Status]" caption="Item Status"/>
    <dimension measure="1" name="Measures" uniqueName="[Measures]" caption="Measures"/>
    <dimension name="Organization" uniqueName="[Organization]" caption="Organization"/>
    <dimension name="Product" uniqueName="[Product]" caption="Product"/>
    <dimension name="Promotion" uniqueName="[Promotion]" caption="Promotion"/>
    <dimension name="Reseller" uniqueName="[Reseller]" caption="Reseller"/>
    <dimension name="Reseller Sales Order Details" uniqueName="[Reseller Sales Order Details]" caption="Reseller Sales Order Details"/>
    <dimension name="Sales Channel" uniqueName="[Sales Channel]" caption="Sales Channel"/>
    <dimension name="Sales Reason" uniqueName="[Sales Reason]" caption="Sales Reason"/>
    <dimension name="Sales Summary Order Details" uniqueName="[Sales Summary Order Details]" caption="Sales Summary Order Details"/>
    <dimension name="Sales Territory" uniqueName="[Sales Territory]" caption="Sales Territory"/>
    <dimension name="Scenario" uniqueName="[Scenario]" caption="Scenario"/>
    <dimension name="Ship Date" uniqueName="[Ship Date]" caption="Ship Date"/>
    <dimension name="Source Currency" uniqueName="[Source Currency]" caption="Source Currency"/>
    <dimension name="Warehouse" uniqueName="[Warehouse]" caption="Warehouse"/>
  </dimensions>
  <measureGroups count="12">
    <measureGroup name="Exchange Rates" caption="Exchange Rates"/>
    <measureGroup name="Financial Reporting" caption="Financial Reporting"/>
    <measureGroup name="Internet Customers" caption="Internet Customers"/>
    <measureGroup name="Internet Orders" caption="Internet Orders"/>
    <measureGroup name="Internet Sales" caption="Internet Sales"/>
    <measureGroup name="Inventory" caption="Inventory"/>
    <measureGroup name="Reseller Orders" caption="Reseller Orders"/>
    <measureGroup name="Reseller Sales" caption="Reseller Sales"/>
    <measureGroup name="Sales Orders" caption="Sales Orders"/>
    <measureGroup name="Sales Reasons" caption="Sales Reasons"/>
    <measureGroup name="Sales Summary" caption="Sales Summary"/>
    <measureGroup name="Sales Targets" caption="Sales Targets"/>
  </measureGroups>
  <maps count="90">
    <map measureGroup="0" dimension="2"/>
    <map measureGroup="0" dimension="5"/>
    <map measureGroup="1" dimension="0"/>
    <map measureGroup="1" dimension="2"/>
    <map measureGroup="1" dimension="4"/>
    <map measureGroup="1" dimension="5"/>
    <map measureGroup="1" dimension="12"/>
    <map measureGroup="1" dimension="21"/>
    <map measureGroup="2" dimension="1"/>
    <map measureGroup="2" dimension="2"/>
    <map measureGroup="2" dimension="3"/>
    <map measureGroup="2" dimension="8"/>
    <map measureGroup="2" dimension="13"/>
    <map measureGroup="2" dimension="14"/>
    <map measureGroup="2" dimension="18"/>
    <map measureGroup="2" dimension="20"/>
    <map measureGroup="2" dimension="22"/>
    <map measureGroup="2" dimension="23"/>
    <map measureGroup="3" dimension="1"/>
    <map measureGroup="3" dimension="2"/>
    <map measureGroup="3" dimension="3"/>
    <map measureGroup="3" dimension="8"/>
    <map measureGroup="3" dimension="13"/>
    <map measureGroup="3" dimension="14"/>
    <map measureGroup="3" dimension="18"/>
    <map measureGroup="3" dimension="20"/>
    <map measureGroup="3" dimension="22"/>
    <map measureGroup="3" dimension="23"/>
    <map measureGroup="4" dimension="1"/>
    <map measureGroup="4" dimension="2"/>
    <map measureGroup="4" dimension="3"/>
    <map measureGroup="4" dimension="5"/>
    <map measureGroup="4" dimension="8"/>
    <map measureGroup="4" dimension="13"/>
    <map measureGroup="4" dimension="14"/>
    <map measureGroup="4" dimension="18"/>
    <map measureGroup="4" dimension="20"/>
    <map measureGroup="4" dimension="22"/>
    <map measureGroup="4" dimension="23"/>
    <map measureGroup="5" dimension="2"/>
    <map measureGroup="5" dimension="9"/>
    <map measureGroup="5" dimension="10"/>
    <map measureGroup="5" dimension="24"/>
    <map measureGroup="6" dimension="2"/>
    <map measureGroup="6" dimension="3"/>
    <map measureGroup="6" dimension="6"/>
    <map measureGroup="6" dimension="7"/>
    <map measureGroup="6" dimension="13"/>
    <map measureGroup="6" dimension="14"/>
    <map measureGroup="6" dimension="15"/>
    <map measureGroup="6" dimension="16"/>
    <map measureGroup="6" dimension="20"/>
    <map measureGroup="6" dimension="22"/>
    <map measureGroup="6" dimension="23"/>
    <map measureGroup="7" dimension="2"/>
    <map measureGroup="7" dimension="3"/>
    <map measureGroup="7" dimension="5"/>
    <map measureGroup="7" dimension="6"/>
    <map measureGroup="7" dimension="7"/>
    <map measureGroup="7" dimension="13"/>
    <map measureGroup="7" dimension="14"/>
    <map measureGroup="7" dimension="15"/>
    <map measureGroup="7" dimension="16"/>
    <map measureGroup="7" dimension="20"/>
    <map measureGroup="7" dimension="22"/>
    <map measureGroup="7" dimension="23"/>
    <map measureGroup="8" dimension="2"/>
    <map measureGroup="8" dimension="3"/>
    <map measureGroup="8" dimension="13"/>
    <map measureGroup="8" dimension="14"/>
    <map measureGroup="8" dimension="17"/>
    <map measureGroup="8" dimension="19"/>
    <map measureGroup="8" dimension="20"/>
    <map measureGroup="8" dimension="22"/>
    <map measureGroup="8" dimension="23"/>
    <map measureGroup="9" dimension="8"/>
    <map measureGroup="9" dimension="18"/>
    <map measureGroup="10" dimension="2"/>
    <map measureGroup="10" dimension="3"/>
    <map measureGroup="10" dimension="5"/>
    <map measureGroup="10" dimension="13"/>
    <map measureGroup="10" dimension="14"/>
    <map measureGroup="10" dimension="17"/>
    <map measureGroup="10" dimension="19"/>
    <map measureGroup="10" dimension="20"/>
    <map measureGroup="10" dimension="22"/>
    <map measureGroup="10" dimension="23"/>
    <map measureGroup="11" dimension="2"/>
    <map measureGroup="11" dimension="6"/>
    <map measureGroup="11" dimension="2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invalid="1" saveData="0" refreshedBy="Author" refreshedDate="41557.394318981482" backgroundQuery="1" createdVersion="3" refreshedVersion="5" minRefreshableVersion="3" recordCount="0" tupleCache="1" supportSubquery="1" supportAdvancedDrill="1">
  <cacheSource type="external" connectionId="1"/>
  <cacheFields count="19">
    <cacheField name="[Organization].[Organizations].[Organization Level 01]" caption="Organization Level 01" numFmtId="0" hierarchy="90">
      <sharedItems count="1">
        <s v="[Organization].[Organizations].&amp;[1]" c="AdventureWorks Cycle"/>
      </sharedItems>
    </cacheField>
    <cacheField name="[Scenario].[Scenario].[Scenario]" caption="Scenario" numFmtId="0" hierarchy="155">
      <sharedItems count="2">
        <s v="[Scenario].[Scenario].&amp;[1]" c="Actual"/>
        <s v="[Scenario].[Scenario].&amp;[2]" c="Budget"/>
      </sharedItems>
    </cacheField>
    <cacheField name="[Department].[Departments].[Department Level 01]" caption="Department Level 01" numFmtId="0" hierarchy="55">
      <sharedItems count="1">
        <s v="[Department].[Departments].&amp;[1]" c="Corporate"/>
      </sharedItems>
    </cacheField>
    <cacheField name="[Date].[Calendar].[Calendar Year]" caption="Calendar Year" numFmtId="0" hierarchy="19" level="1">
      <sharedItems count="3">
        <s v="[Date].[Calendar].[Calendar Year].&amp;[2006]" c="CY 2006"/>
        <s v="[Date].[Calendar].[Calendar Year].&amp;[2007]" c="CY 2007"/>
        <s v="[Date].[Calendar].[Calendar Year].&amp;[2008]" c="CY 2008"/>
      </sharedItems>
    </cacheField>
    <cacheField name="[Date].[Calendar].[Calendar Semester]" caption="Calendar Semester" numFmtId="0" hierarchy="19" level="2">
      <sharedItems containsSemiMixedTypes="0" containsString="0"/>
    </cacheField>
    <cacheField name="[Date].[Calendar].[Calendar Quarter]" caption="Calendar Quarter" numFmtId="0" hierarchy="19" level="3">
      <sharedItems containsSemiMixedTypes="0" containsString="0"/>
    </cacheField>
    <cacheField name="[Date].[Calendar].[Month]" caption="Month" numFmtId="0" hierarchy="19" level="4">
      <sharedItems count="32">
        <s v="[Date].[Calendar].[Month].&amp;[2006]&amp;[4]" c="April 2006"/>
        <s v="[Date].[Calendar].[Month].&amp;[2007]&amp;[1]" c="January 2007"/>
        <s v="[Date].[Calendar].[Month].&amp;[2006]&amp;[12]" c="December 2006"/>
        <s v="[Date].[Calendar].[Month].&amp;[2006]&amp;[8]" c="August 2006"/>
        <s v="[Date].[Calendar].[Month].&amp;[2006]&amp;[3]" c="March 2006"/>
        <s v="[Date].[Calendar].[Month].&amp;[2006]&amp;[5]" c="May 2006"/>
        <s v="[Date].[Calendar].[Month].&amp;[2008]&amp;[5]" c="May 2008"/>
        <s v="[Date].[Calendar].[Month].&amp;[2008]&amp;[6]" c="June 2008"/>
        <s v="[Date].[Calendar].[Month].&amp;[2008]&amp;[7]" c="July 2008"/>
        <s v="[Date].[Calendar].[Month].&amp;[2006]&amp;[10]" c="October 2006"/>
        <s v="[Date].[Calendar].[Month].&amp;[2007]&amp;[11]" c="November 2007"/>
        <s v="[Date].[Calendar].[Month].&amp;[2006]&amp;[9]" c="September 2006"/>
        <s v="[Date].[Calendar].[Month].&amp;[2008]&amp;[8]" c="August 2008"/>
        <s v="[Date].[Calendar].[Month].&amp;[2006]&amp;[11]" c="November 2006"/>
        <s v="[Date].[Calendar].[Month].&amp;[2008]&amp;[2]" c="February 2008"/>
        <s v="[Date].[Calendar].[Month].&amp;[2007]&amp;[8]" c="August 2007"/>
        <s v="[Date].[Calendar].[Month].&amp;[2006]&amp;[7]" c="July 2006"/>
        <s v="[Date].[Calendar].[Month].&amp;[2006]&amp;[1]" c="January 2006"/>
        <s v="[Date].[Calendar].[Month].&amp;[2008]&amp;[4]" c="April 2008"/>
        <s v="[Date].[Calendar].[Month].&amp;[2007]&amp;[2]" c="February 2007"/>
        <s v="[Date].[Calendar].[Month].&amp;[2007]&amp;[9]" c="September 2007"/>
        <s v="[Date].[Calendar].[Month].&amp;[2007]&amp;[6]" c="June 2007"/>
        <s v="[Date].[Calendar].[Month].&amp;[2007]&amp;[5]" c="May 2007"/>
        <s v="[Date].[Calendar].[Month].&amp;[2006]&amp;[6]" c="June 2006"/>
        <s v="[Date].[Calendar].[Month].&amp;[2007]&amp;[7]" c="July 2007"/>
        <s v="[Date].[Calendar].[Month].&amp;[2008]&amp;[3]" c="March 2008"/>
        <s v="[Date].[Calendar].[Month].&amp;[2007]&amp;[12]" c="December 2007"/>
        <s v="[Date].[Calendar].[Month].&amp;[2008]&amp;[1]" c="January 2008"/>
        <s v="[Date].[Calendar].[Month].&amp;[2007]&amp;[3]" c="March 2007"/>
        <s v="[Date].[Calendar].[Month].&amp;[2007]&amp;[10]" c="October 2007"/>
        <s v="[Date].[Calendar].[Month].&amp;[2006]&amp;[2]" c="February 2006"/>
        <s v="[Date].[Calendar].[Month].&amp;[2007]&amp;[4]" c="April 2007"/>
      </sharedItems>
    </cacheField>
    <cacheField name="[Account].[Accounts].[Account Level 01]" caption="Account Level 01" numFmtId="0" hierarchy="2">
      <sharedItems count="1">
        <s v="[Account].[Accounts].&amp;[47]" c="Net Income"/>
      </sharedItems>
    </cacheField>
    <cacheField name="[Account].[Accounts].[Account Level 02]" caption="Account Level 02" numFmtId="0" hierarchy="2" level="1">
      <sharedItems count="5">
        <s v="[Account].[Accounts].&amp;[48]" c="Operating Profit"/>
        <s v="[Account].[Accounts].&amp;[88]" c="Other Income and Expense"/>
        <s v="[Account].[Accounts].&amp;[94]" c="Taxes"/>
        <s v="[Account].[Accounts].&amp;[96]" c="Headcount"/>
        <s v="[Account].[Accounts].&amp;[97]" c="Units"/>
      </sharedItems>
    </cacheField>
    <cacheField name="[Account].[Accounts].[Account Level 03]" caption="Account Level 03" numFmtId="0" hierarchy="2" level="2">
      <sharedItems count="7">
        <s v="[Account].[Accounts].&amp;[49]" c="Gross Margin"/>
        <s v="[Account].[Accounts].&amp;[92]" c="Other Income"/>
        <s v="[Account].[Accounts].&amp;[90]" c="Interest Expense"/>
        <s v="[Account].[Accounts].&amp;[93]" c="Curr Xchg Gain/(Loss)"/>
        <s v="[Account].[Accounts].&amp;[58]" c="Operating Expenses"/>
        <s v="[Account].[Accounts].&amp;[89]" c="Interest Income"/>
        <s v="[Account].[Accounts].&amp;[91]" c="Gain/Loss on Sales of Asset"/>
      </sharedItems>
    </cacheField>
    <cacheField name="[Account].[Accounts].[Account Level 04]" caption="Account Level 04" numFmtId="0" hierarchy="2" level="3">
      <sharedItems count="2">
        <s v="[Account].[Accounts].&amp;[55]" c="Total Cost of Sales"/>
        <s v="[Account].[Accounts].&amp;[50]" c="Net Sales"/>
      </sharedItems>
    </cacheField>
    <cacheField name="[Account].[Accounts].[Account Level 05]" caption="Account Level 05" numFmtId="0" hierarchy="2" level="4">
      <sharedItems count="5">
        <s v="[Account].[Accounts].&amp;[53]" c="Returns and Adjustments"/>
        <s v="[Account].[Accounts].&amp;[51]" c="Gross Sales"/>
        <s v="[Account].[Accounts].&amp;[54]" c="Discounts"/>
        <s v="[Account].[Accounts].&amp;[56]" c="Standard Cost of Sales"/>
        <s v="[Account].[Accounts].&amp;[57]" c="Variances"/>
      </sharedItems>
    </cacheField>
    <cacheField name="[Account].[Accounts].[Account Level 06]" caption="Account Level 06" numFmtId="0" hierarchy="2" level="5">
      <sharedItems count="2">
        <s v="[Account].[Accounts].&amp;[52]" c="Intercompany Sales"/>
        <s v="[Account].[Accounts].&amp;[101]" c="Trade Sales"/>
      </sharedItems>
    </cacheField>
    <cacheField name="[Measures].[MeasuresLevel]" caption="MeasuresLevel" numFmtId="0" hierarchy="88">
      <sharedItems count="2">
        <s v="[Measures].[Amount]" c="Amount"/>
        <s v="[Measures].[Financial Variance Status]" c="Financial Variance Status"/>
      </sharedItems>
    </cacheField>
    <cacheField name="[Organization].[Organizations].[Organization Level 02]" caption="Organization Level 02" numFmtId="0" hierarchy="90" level="1">
      <sharedItems containsSemiMixedTypes="0" containsString="0"/>
    </cacheField>
    <cacheField name="[Organization].[Organizations].[Organization Level 03]" caption="Organization Level 03" numFmtId="0" hierarchy="90" level="2">
      <sharedItems containsSemiMixedTypes="0" containsString="0"/>
    </cacheField>
    <cacheField name="[Organization].[Organizations].[Organization Level 04]" caption="Organization Level 04" numFmtId="0" hierarchy="90" level="3">
      <sharedItems count="5">
        <s v="[Organization].[Organizations].&amp;[5]" c="Central Division"/>
        <s v="[Organization].[Organizations].&amp;[3]" c="Northeast Division"/>
        <s v="[Organization].[Organizations].&amp;[4]" c="Northwest Division"/>
        <s v="[Organization].[Organizations].&amp;[7]" c="Southwest Division"/>
        <s v="[Organization].[Organizations].&amp;[6]" c="Southeast Division"/>
      </sharedItems>
    </cacheField>
    <cacheField name="[Department].[Departments].[Department Level 02]" caption="Department Level 02" numFmtId="0" hierarchy="55" level="1">
      <sharedItems count="4">
        <s v="[Department].[Departments].&amp;[2]" c="Executive General and Administration"/>
        <s v="[Department].[Departments].&amp;[6]" c="Research and Development"/>
        <s v="[Department].[Departments].&amp;[3]" c="Inventory Management"/>
        <s v="[Department].[Departments].&amp;[4]" c="Manufacturing"/>
      </sharedItems>
    </cacheField>
    <cacheField name="[Date].[Fiscal].[Fiscal Year]" caption="Fiscal Year" numFmtId="0" hierarchy="30" level="1">
      <sharedItems count="3">
        <s v="[Date].[Fiscal].[Fiscal Year].&amp;[2007]" c="FY 2007"/>
        <s v="[Date].[Fiscal].[Fiscal Year].&amp;[2006]" c="FY 2006"/>
        <s v="[Date].[Fiscal].[Fiscal Year].&amp;[2008]" c="FY 2008"/>
      </sharedItems>
    </cacheField>
  </cacheFields>
  <cacheHierarchies count="345">
    <cacheHierarchy uniqueName="[Account].[Account Number]" caption="Account Number" attribute="1" defaultMemberUniqueName="[Account].[Account Number].[All Accounts]" allUniqueName="[Account].[Account Number].[All Accounts]" dimensionUniqueName="[Account]" displayFolder="" count="2" unbalanced="0"/>
    <cacheHierarchy uniqueName="[Account].[Account Type]" caption="Account Type" attribute="1" defaultMemberUniqueName="[Account].[Account Type].[All Accounts]" allUniqueName="[Account].[Account Type].[All Accounts]" dimensionUniqueName="[Account]" displayFolder="" count="2" unbalanced="0"/>
    <cacheHierarchy uniqueName="[Account].[Accounts]" caption="Accounts" defaultMemberUniqueName="[Account].[Accounts].&amp;[47]" dimensionUniqueName="[Account]" displayFolder="" count="6" unbalanced="1">
      <fieldsUsage count="6">
        <fieldUsage x="7"/>
        <fieldUsage x="8"/>
        <fieldUsage x="9"/>
        <fieldUsage x="10"/>
        <fieldUsage x="11"/>
        <fieldUsage x="12"/>
      </fieldsUsage>
    </cacheHierarchy>
    <cacheHierarchy uniqueName="[Customer].[City]" caption="City" attribute="1" defaultMemberUniqueName="[Customer].[City].[All Customers]" allUniqueName="[Customer].[City].[All Customers]" dimensionUniqueName="[Customer]" displayFolder="Location" count="2" unbalanced="0"/>
    <cacheHierarchy uniqueName="[Customer].[Commute Distance]" caption="Commute Distance" attribute="1" defaultMemberUniqueName="[Customer].[Commute Distance].[All Customers]" allUniqueName="[Customer].[Commute Distance].[All Customers]" dimensionUniqueName="[Customer]" displayFolder="Demographic" count="2" unbalanced="0"/>
    <cacheHierarchy uniqueName="[Customer].[Country]" caption="Country" attribute="1" defaultMemberUniqueName="[Customer].[Country].[All Customers]" allUniqueName="[Customer].[Country].[All Customers]" dimensionUniqueName="[Customer]" displayFolder="Location" count="2" unbalanced="0"/>
    <cacheHierarchy uniqueName="[Customer].[Customer]" caption="Customer" attribute="1" keyAttribute="1" defaultMemberUniqueName="[Customer].[Customer].[All Customers]" allUniqueName="[Customer].[Customer].[All Customers]" dimensionUniqueName="[Customer]" displayFolder="" count="2" unbalanced="0"/>
    <cacheHierarchy uniqueName="[Customer].[Customer Geography]" caption="Customer Geography" defaultMemberUniqueName="[Customer].[Customer Geography].[All Customers]" allUniqueName="[Customer].[Customer Geography].[All Customers]" dimensionUniqueName="[Customer]" displayFolder="" count="6" unbalanced="0"/>
    <cacheHierarchy uniqueName="[Customer].[Education]" caption="Education" attribute="1" defaultMemberUniqueName="[Customer].[Education].[All Customers]" allUniqueName="[Customer].[Education].[All Customers]" dimensionUniqueName="[Customer]" displayFolder="Demographic" count="2" unbalanced="0"/>
    <cacheHierarchy uniqueName="[Customer].[Gender]" caption="Gender" attribute="1" defaultMemberUniqueName="[Customer].[Gender].[All Customers]" allUniqueName="[Customer].[Gender].[All Customers]" dimensionUniqueName="[Customer]" displayFolder="Demographic" count="2" unbalanced="0"/>
    <cacheHierarchy uniqueName="[Customer].[Home Owner]" caption="Home Owner" attribute="1" defaultMemberUniqueName="[Customer].[Home Owner].[All Customers]" allUniqueName="[Customer].[Home Owner].[All Customers]" dimensionUniqueName="[Customer]" displayFolder="Demographic" count="2" unbalanced="0"/>
    <cacheHierarchy uniqueName="[Customer].[Marital Status]" caption="Marital Status" attribute="1" defaultMemberUniqueName="[Customer].[Marital Status].[All Customers]" allUniqueName="[Customer].[Marital Status].[All Customers]" dimensionUniqueName="[Customer]" displayFolder="Demographic" count="2" unbalanced="0"/>
    <cacheHierarchy uniqueName="[Customer].[Number of Cars Owned]" caption="Number of Cars Owned" attribute="1" defaultMemberUniqueName="[Customer].[Number of Cars Owned].[All Customers]" allUniqueName="[Customer].[Number of Cars Owned].[All Customers]" dimensionUniqueName="[Customer]" displayFolder="Demographic" count="2" unbalanced="0"/>
    <cacheHierarchy uniqueName="[Customer].[Number of Children At Home]" caption="Number of Children At Home" attribute="1" defaultMemberUniqueName="[Customer].[Number of Children At Home].[All Customers]" allUniqueName="[Customer].[Number of Children At Home].[All Customers]" dimensionUniqueName="[Customer]" displayFolder="Demographic" count="2" unbalanced="0"/>
    <cacheHierarchy uniqueName="[Customer].[Occupation]" caption="Occupation" attribute="1" defaultMemberUniqueName="[Customer].[Occupation].[All Customers]" allUniqueName="[Customer].[Occupation].[All Customers]" dimensionUniqueName="[Customer]" displayFolder="Demographic" count="2" unbalanced="0"/>
    <cacheHierarchy uniqueName="[Customer].[Postal Code]" caption="Postal Code" attribute="1" defaultMemberUniqueName="[Customer].[Postal Code].[All Customers]" allUniqueName="[Customer].[Postal Code].[All Customers]" dimensionUniqueName="[Customer]" displayFolder="Location" count="2" unbalanced="0"/>
    <cacheHierarchy uniqueName="[Customer].[State-Province]" caption="State-Province" attribute="1" defaultMemberUniqueName="[Customer].[State-Province].[All Customers]" allUniqueName="[Customer].[State-Province].[All Customers]" dimensionUniqueName="[Customer]" displayFolder="Location" count="2" unbalanced="0"/>
    <cacheHierarchy uniqueName="[Customer].[Total Children]" caption="Total Children" attribute="1" defaultMemberUniqueName="[Customer].[Total Children].[All Customers]" allUniqueName="[Customer].[Total Children].[All Customers]" dimensionUniqueName="[Customer]" displayFolder="Demographic" count="2" unbalanced="0"/>
    <cacheHierarchy uniqueName="[Customer].[Yearly Income]" caption="Yearly Income" attribute="1" defaultMemberUniqueName="[Customer].[Yearly Income].[All Customers]" allUniqueName="[Customer].[Yearly Income].[All Customers]" dimensionUniqueName="[Customer]" displayFolder="Demographic" count="2" unbalanced="0"/>
    <cacheHierarchy uniqueName="[Date].[Calendar]" caption="Date.Calendar" time="1" defaultMemberUniqueName="[Date].[Calendar].[All Periods]" allUniqueName="[Date].[Calendar].[All Periods]" dimensionUniqueName="[Date]" displayFolder="Calendar" count="6" unbalanced="0">
      <fieldsUsage count="5">
        <fieldUsage x="-1"/>
        <fieldUsage x="3"/>
        <fieldUsage x="4"/>
        <fieldUsage x="5"/>
        <fieldUsage x="6"/>
      </fieldsUsage>
    </cacheHierarchy>
    <cacheHierarchy uniqueName="[Date].[Calendar Quarter of Year]" caption="Date.Calendar Quarter of Year" attribute="1" time="1" defaultMemberUniqueName="[Date].[Calendar Quarter of Year].[All Periods]" allUniqueName="[Date].[Calendar Quarter of Year].[All Periods]" dimensionUniqueName="[Date]" displayFolder="Calendar" count="2" unbalanced="0"/>
    <cacheHierarchy uniqueName="[Date].[Calendar Semester of Year]" caption="Date.Calendar Semester of Year" attribute="1" time="1" defaultMemberUniqueName="[Date].[Calendar Semester of Year].[All Periods]" allUniqueName="[Date].[Calendar Semester of Year].[All Periods]" dimensionUniqueName="[Date]" displayFolder="Calendar" count="2" unbalanced="0"/>
    <cacheHierarchy uniqueName="[Date].[Calendar Week of Year]" caption="Date.Calendar Week of Year" attribute="1" time="1" defaultMemberUniqueName="[Date].[Calendar Week of Year].[All Periods]" allUniqueName="[Date].[Calendar Week of Year].[All Periods]" dimensionUniqueName="[Date]" displayFolder="Calendar" count="2" unbalanced="0"/>
    <cacheHierarchy uniqueName="[Date].[Calendar Weeks]" caption="Date.Calendar Weeks" time="1" defaultMemberUniqueName="[Date].[Calendar Weeks].[All Periods]" allUniqueName="[Date].[Calendar Weeks].[All Periods]" dimensionUniqueName="[Date]" displayFolder="Calendar" count="3" unbalanced="0"/>
    <cacheHierarchy uniqueName="[Date].[Calendar Year]" caption="Date.Calendar Year" attribute="1" time="1" defaultMemberUniqueName="[Date].[Calendar Year].[All Periods]" allUniqueName="[Date].[Calendar Year].[All Periods]" dimensionUniqueName="[Date]" displayFolder="Calendar" count="2" unbalanced="0"/>
    <cacheHierarchy uniqueName="[Date].[Date]" caption="Date.Date" attribute="1" time="1" keyAttribute="1" defaultMemberUniqueName="[Date].[Date].[All Periods]" allUniqueName="[Date].[Date].[All Periods]" dimensionUniqueName="[Date]" displayFolder="" count="2" memberValueDatatype="7" unbalanced="0"/>
    <cacheHierarchy uniqueName="[Date].[Day Name]" caption="Date.Day Name" attribute="1" time="1" defaultMemberUniqueName="[Date].[Day Name].[All Periods]" allUniqueName="[Date].[Day Name].[All Periods]" dimensionUniqueName="[Date]" displayFolder="" count="2" unbalanced="0"/>
    <cacheHierarchy uniqueName="[Date].[Day of Month]" caption="Date.Day of Month" attribute="1" time="1" defaultMemberUniqueName="[Date].[Day of Month].[All Periods]" allUniqueName="[Date].[Day of Month].[All Periods]" dimensionUniqueName="[Date]" displayFolder="" count="2" unbalanced="0"/>
    <cacheHierarchy uniqueName="[Date].[Day of Week]" caption="Date.Day of Week" attribute="1" time="1" defaultMemberUniqueName="[Date].[Day of Week].[All Periods]" allUniqueName="[Date].[Day of Week].[All Periods]" dimensionUniqueName="[Date]" displayFolder="" count="2" unbalanced="0"/>
    <cacheHierarchy uniqueName="[Date].[Day of Year]" caption="Date.Day of Year" attribute="1" time="1" defaultMemberUniqueName="[Date].[Day of Year].[All Periods]" allUniqueName="[Date].[Day of Year].[All Periods]" dimensionUniqueName="[Date]" displayFolder="" count="2" unbalanced="0"/>
    <cacheHierarchy uniqueName="[Date].[Fiscal]" caption="Date.Fiscal" time="1" defaultMemberUniqueName="[Date].[Fiscal].[All Periods]" allUniqueName="[Date].[Fiscal].[All Periods]" dimensionUniqueName="[Date]" displayFolder="Fiscal" count="6" unbalanced="0">
      <fieldsUsage count="2">
        <fieldUsage x="-1"/>
        <fieldUsage x="18"/>
      </fieldsUsage>
    </cacheHierarchy>
    <cacheHierarchy uniqueName="[Date].[Fiscal Quarter of Year]" caption="Date.Fiscal Quarter of Year" attribute="1" time="1" defaultMemberUniqueName="[Date].[Fiscal Quarter of Year].[All Periods]" allUniqueName="[Date].[Fiscal Quarter of Year].[All Periods]" dimensionUniqueName="[Date]" displayFolder="Fiscal" count="2" unbalanced="0"/>
    <cacheHierarchy uniqueName="[Date].[Fiscal Semester of Year]" caption="Date.Fiscal Semester of Year" attribute="1" time="1" defaultMemberUniqueName="[Date].[Fiscal Semester of Year].[All Periods]" allUniqueName="[Date].[Fiscal Semester of Year].[All Periods]" dimensionUniqueName="[Date]" displayFolder="Fiscal" count="2" unbalanced="0"/>
    <cacheHierarchy uniqueName="[Date].[Fiscal Week of Year]" caption="Date.Fiscal Week of Year" attribute="1" time="1" defaultMemberUniqueName="[Date].[Fiscal Week of Year].[All Periods]" allUniqueName="[Date].[Fiscal Week of Year].[All Periods]" dimensionUniqueName="[Date]" displayFolder="Fiscal" count="2" unbalanced="0"/>
    <cacheHierarchy uniqueName="[Date].[Fiscal Weeks]" caption="Date.Fiscal Weeks" time="1" defaultMemberUniqueName="[Date].[Fiscal Weeks].[All Periods]" allUniqueName="[Date].[Fiscal Weeks].[All Periods]" dimensionUniqueName="[Date]" displayFolder="Fiscal" count="3" unbalanced="0"/>
    <cacheHierarchy uniqueName="[Date].[Fiscal Year]" caption="Date.Fiscal Year" attribute="1" time="1" defaultMemberUniqueName="[Date].[Fiscal Year].[All Periods]" allUniqueName="[Date].[Fiscal Year].[All Periods]" dimensionUniqueName="[Date]" displayFolder="Fiscal" count="2" unbalanced="0"/>
    <cacheHierarchy uniqueName="[Date].[Month of Year]" caption="Date.Month of Year" attribute="1" time="1" defaultMemberUniqueName="[Date].[Month of Year].[All Periods]" allUniqueName="[Date].[Month of Year].[All Periods]" dimensionUniqueName="[Date]" displayFolder="" count="2" unbalanced="0"/>
    <cacheHierarchy uniqueName="[Delivery Date].[Calendar]" caption="Delivery Date.Calendar" time="1" defaultMemberUniqueName="[Delivery Date].[Calendar].[All Periods]" allUniqueName="[Delivery Date].[Calendar].[All Periods]" dimensionUniqueName="[Delivery Date]" displayFolder="Calendar" count="6" unbalanced="0"/>
    <cacheHierarchy uniqueName="[Delivery Date].[Calendar Quarter of Year]" caption="Delivery Date.Calendar Quarter of Year" attribute="1" time="1" defaultMemberUniqueName="[Delivery Date].[Calendar Quarter of Year].[All Periods]" allUniqueName="[Delivery Date].[Calendar Quarter of Year].[All Periods]" dimensionUniqueName="[Delivery Date]" displayFolder="Calendar" count="2" unbalanced="0"/>
    <cacheHierarchy uniqueName="[Delivery Date].[Calendar Semester of Year]" caption="Delivery Date.Calendar Semester of Year" attribute="1" time="1" defaultMemberUniqueName="[Delivery Date].[Calendar Semester of Year].[All Periods]" allUniqueName="[Delivery Date].[Calendar Semester of Year].[All Periods]" dimensionUniqueName="[Delivery Date]" displayFolder="Calendar" count="2" unbalanced="0"/>
    <cacheHierarchy uniqueName="[Delivery Date].[Calendar Week of Year]" caption="Delivery Date.Calendar Week of Year" attribute="1" time="1" defaultMemberUniqueName="[Delivery Date].[Calendar Week of Year].[All Periods]" allUniqueName="[Delivery Date].[Calendar Week of Year].[All Periods]" dimensionUniqueName="[Delivery Date]" displayFolder="Calendar" count="2" unbalanced="0"/>
    <cacheHierarchy uniqueName="[Delivery Date].[Calendar Weeks]" caption="Delivery Date.Calendar Weeks" time="1" defaultMemberUniqueName="[Delivery Date].[Calendar Weeks].[All Periods]" allUniqueName="[Delivery Date].[Calendar Weeks].[All Periods]" dimensionUniqueName="[Delivery Date]" displayFolder="Calendar" count="3" unbalanced="0"/>
    <cacheHierarchy uniqueName="[Delivery Date].[Calendar Year]" caption="Delivery Date.Calendar Year" attribute="1" time="1" defaultMemberUniqueName="[Delivery Date].[Calendar Year].[All Periods]" allUniqueName="[Delivery Date].[Calendar Year].[All Periods]" dimensionUniqueName="[Delivery Date]" displayFolder="Calendar" count="2" unbalanced="0"/>
    <cacheHierarchy uniqueName="[Delivery Date].[Date]" caption="Delivery Date.Date" attribute="1" time="1" keyAttribute="1" defaultMemberUniqueName="[Delivery Date].[Date].[All Periods]" allUniqueName="[Delivery Date].[Date].[All Periods]" dimensionUniqueName="[Delivery Date]" displayFolder="" count="2" memberValueDatatype="7" unbalanced="0"/>
    <cacheHierarchy uniqueName="[Delivery Date].[Day Name]" caption="Delivery Date.Day Name" attribute="1" time="1" defaultMemberUniqueName="[Delivery Date].[Day Name].[All Periods]" allUniqueName="[Delivery Date].[Day Name].[All Periods]" dimensionUniqueName="[Delivery Date]" displayFolder="" count="2" unbalanced="0"/>
    <cacheHierarchy uniqueName="[Delivery Date].[Day of Month]" caption="Delivery Date.Day of Month" attribute="1" time="1" defaultMemberUniqueName="[Delivery Date].[Day of Month].[All Periods]" allUniqueName="[Delivery Date].[Day of Month].[All Periods]" dimensionUniqueName="[Delivery Date]" displayFolder="" count="2" unbalanced="0"/>
    <cacheHierarchy uniqueName="[Delivery Date].[Day of Week]" caption="Delivery Date.Day of Week" attribute="1" time="1" defaultMemberUniqueName="[Delivery Date].[Day of Week].[All Periods]" allUniqueName="[Delivery Date].[Day of Week].[All Periods]" dimensionUniqueName="[Delivery Date]" displayFolder="" count="2" unbalanced="0"/>
    <cacheHierarchy uniqueName="[Delivery Date].[Day of Year]" caption="Delivery Date.Day of Year" attribute="1" time="1" defaultMemberUniqueName="[Delivery Date].[Day of Year].[All Periods]" allUniqueName="[Delivery Date].[Day of Year].[All Periods]" dimensionUniqueName="[Delivery Date]" displayFolder="" count="2" unbalanced="0"/>
    <cacheHierarchy uniqueName="[Delivery Date].[Fiscal]" caption="Delivery Date.Fiscal" time="1" defaultMemberUniqueName="[Delivery Date].[Fiscal].[All Periods]" allUniqueName="[Delivery Date].[Fiscal].[All Periods]" dimensionUniqueName="[Delivery Date]" displayFolder="Fiscal" count="6" unbalanced="0"/>
    <cacheHierarchy uniqueName="[Delivery Date].[Fiscal Quarter of Year]" caption="Delivery Date.Fiscal Quarter of Year" attribute="1" time="1" defaultMemberUniqueName="[Delivery Date].[Fiscal Quarter of Year].[All Periods]" allUniqueName="[Delivery Date].[Fiscal Quarter of Year].[All Periods]" dimensionUniqueName="[Delivery Date]" displayFolder="Fiscal" count="2" unbalanced="0"/>
    <cacheHierarchy uniqueName="[Delivery Date].[Fiscal Semester of Year]" caption="Delivery Date.Fiscal Semester of Year" attribute="1" time="1" defaultMemberUniqueName="[Delivery Date].[Fiscal Semester of Year].[All Periods]" allUniqueName="[Delivery Date].[Fiscal Semester of Year].[All Periods]" dimensionUniqueName="[Delivery Date]" displayFolder="Fiscal" count="2" unbalanced="0"/>
    <cacheHierarchy uniqueName="[Delivery Date].[Fiscal Week of Year]" caption="Delivery Date.Fiscal Week of Year" attribute="1" time="1" defaultMemberUniqueName="[Delivery Date].[Fiscal Week of Year].[All Periods]" allUniqueName="[Delivery Date].[Fiscal Week of Year].[All Periods]" dimensionUniqueName="[Delivery Date]" displayFolder="Fiscal" count="2" unbalanced="0"/>
    <cacheHierarchy uniqueName="[Delivery Date].[Fiscal Weeks]" caption="Delivery Date.Fiscal Weeks" time="1" defaultMemberUniqueName="[Delivery Date].[Fiscal Weeks].[All Periods]" allUniqueName="[Delivery Date].[Fiscal Weeks].[All Periods]" dimensionUniqueName="[Delivery Date]" displayFolder="Fiscal" count="3" unbalanced="0"/>
    <cacheHierarchy uniqueName="[Delivery Date].[Fiscal Year]" caption="Delivery Date.Fiscal Year" attribute="1" time="1" defaultMemberUniqueName="[Delivery Date].[Fiscal Year].[All Periods]" allUniqueName="[Delivery Date].[Fiscal Year].[All Periods]" dimensionUniqueName="[Delivery Date]" displayFolder="Fiscal" count="2" unbalanced="0"/>
    <cacheHierarchy uniqueName="[Delivery Date].[Month of Year]" caption="Delivery Date.Month of Year" attribute="1" time="1" defaultMemberUniqueName="[Delivery Date].[Month of Year].[All Periods]" allUniqueName="[Delivery Date].[Month of Year].[All Periods]" dimensionUniqueName="[Delivery Date]" displayFolder="" count="2" unbalanced="0"/>
    <cacheHierarchy uniqueName="[Department].[Departments]" caption="Departments" defaultMemberUniqueName="[Department].[Departments].&amp;[1]" dimensionUniqueName="[Department]" displayFolder="" count="3" unbalanced="1">
      <fieldsUsage count="2">
        <fieldUsage x="2"/>
        <fieldUsage x="17"/>
      </fieldsUsage>
    </cacheHierarchy>
    <cacheHierarchy uniqueName="[Destination Currency].[Destination Currency]" caption="Destination Currency" attribute="1" defaultMemberUniqueName="[Destination Currency].[Destination Currency].&amp;[US Dollar]" dimensionUniqueName="[Destination Currency]" displayFolder="" count="1" unbalanced="0"/>
    <cacheHierarchy uniqueName="[Destination Currency].[Destination Currency Code]" caption="Destination Currency Code" attribute="1" keyAttribute="1" defaultMemberUniqueName="[Destination Currency].[Destination Currency Code].[All Destination Currencies]" allUniqueName="[Destination Currency].[Destination Currency Code].[All Destination Currencies]" dimensionUniqueName="[Destination Currency]" displayFolder="" count="2" unbalanced="0"/>
    <cacheHierarchy uniqueName="[Employee].[Base Rate]" caption="Base Rate" attribute="1" defaultMemberUniqueName="[Employee].[Base Rate].[All Employees]" allUniqueName="[Employee].[Base Rate].[All Employees]" dimensionUniqueName="[Employee]" displayFolder="Demographic" count="2" unbalanced="0"/>
    <cacheHierarchy uniqueName="[Employee].[Department Name]" caption="Department Name" attribute="1" defaultMemberUniqueName="[Employee].[Department Name].[All Employees]" allUniqueName="[Employee].[Department Name].[All Employees]" dimensionUniqueName="[Employee]" displayFolder="Organization" count="2" unbalanced="0"/>
    <cacheHierarchy uniqueName="[Employee].[Employee Department]" caption="Employee Department" defaultMemberUniqueName="[Employee].[Employee Department].[All Employees]" allUniqueName="[Employee].[Employee Department].[All Employees]" dimensionUniqueName="[Employee]" displayFolder="" count="4" unbalanced="0"/>
    <cacheHierarchy uniqueName="[Employee].[Employees]" caption="Employees" defaultMemberUniqueName="[Employee].[Employees].[All Employees]" allUniqueName="[Employee].[Employees].[All Employees]" dimensionUniqueName="[Employee]" displayFolder="" count="6" unbalanced="1"/>
    <cacheHierarchy uniqueName="[Employee].[End Date]" caption="End Date" attribute="1" defaultMemberUniqueName="[Employee].[End Date].[All Employees]" allUniqueName="[Employee].[End Date].[All Employees]" dimensionUniqueName="[Employee]" displayFolder="History" count="2" unbalanced="0"/>
    <cacheHierarchy uniqueName="[Employee].[Gender]" caption="Gender" attribute="1" defaultMemberUniqueName="[Employee].[Gender].[All Employees]" allUniqueName="[Employee].[Gender].[All Employees]" dimensionUniqueName="[Employee]" displayFolder="Demographic" count="2" unbalanced="0"/>
    <cacheHierarchy uniqueName="[Employee].[Hire Date]" caption="Hire Date" attribute="1" defaultMemberUniqueName="[Employee].[Hire Date].[All Employees]" allUniqueName="[Employee].[Hire Date].[All Employees]" dimensionUniqueName="[Employee]" displayFolder="History" count="2" unbalanced="0"/>
    <cacheHierarchy uniqueName="[Employee].[Hire Year]" caption="Hire Year" attribute="1" defaultMemberUniqueName="[Employee].[Hire Year].[All Employees]" allUniqueName="[Employee].[Hire Year].[All Employees]" dimensionUniqueName="[Employee]" displayFolder="History" count="2" unbalanced="0"/>
    <cacheHierarchy uniqueName="[Employee].[Marital Status]" caption="Marital Status" attribute="1" defaultMemberUniqueName="[Employee].[Marital Status].[All Employees]" allUniqueName="[Employee].[Marital Status].[All Employees]" dimensionUniqueName="[Employee]" displayFolder="Demographic" count="2" unbalanced="0"/>
    <cacheHierarchy uniqueName="[Employee].[Pay Frequency]" caption="Pay Frequency" attribute="1" defaultMemberUniqueName="[Employee].[Pay Frequency].[All Employees]" allUniqueName="[Employee].[Pay Frequency].[All Employees]" dimensionUniqueName="[Employee]" displayFolder="Organization" count="2" unbalanced="0"/>
    <cacheHierarchy uniqueName="[Employee].[Phone]" caption="Phone" attribute="1" defaultMemberUniqueName="[Employee].[Phone].[All Employees]" allUniqueName="[Employee].[Phone].[All Employees]" dimensionUniqueName="[Employee]" displayFolder="Contacts" count="2" unbalanced="0"/>
    <cacheHierarchy uniqueName="[Employee].[Salaried Flag]" caption="Salaried Flag" attribute="1" defaultMemberUniqueName="[Employee].[Salaried Flag].[All Employees]" allUniqueName="[Employee].[Salaried Flag].[All Employees]" dimensionUniqueName="[Employee]" displayFolder="Organization" count="2" unbalanced="0"/>
    <cacheHierarchy uniqueName="[Employee].[Sales Person Flag]" caption="Sales Person Flag" attribute="1" defaultMemberUniqueName="[Employee].[Sales Person Flag].[All Employees]" allUniqueName="[Employee].[Sales Person Flag].[All Employees]" dimensionUniqueName="[Employee]" displayFolder="Organization" count="2" unbalanced="0"/>
    <cacheHierarchy uniqueName="[Employee].[Sick Leave Hours]" caption="Sick Leave Hours" attribute="1" defaultMemberUniqueName="[Employee].[Sick Leave Hours].[All Employees]" allUniqueName="[Employee].[Sick Leave Hours].[All Employees]" dimensionUniqueName="[Employee]" displayFolder="Organization" count="2" unbalanced="0"/>
    <cacheHierarchy uniqueName="[Employee].[Start Date]" caption="Start Date" attribute="1" defaultMemberUniqueName="[Employee].[Start Date].[All Employees]" allUniqueName="[Employee].[Start Date].[All Employees]" dimensionUniqueName="[Employee]" displayFolder="History" count="2" unbalanced="0"/>
    <cacheHierarchy uniqueName="[Employee].[Status]" caption="Status" attribute="1" defaultMemberUniqueName="[Employee].[Status].[All Employees]" allUniqueName="[Employee].[Status].[All Employees]" dimensionUniqueName="[Employee]" displayFolder="Organization" count="2" unbalanced="0"/>
    <cacheHierarchy uniqueName="[Employee].[Title]" caption="Title" attribute="1" defaultMemberUniqueName="[Employee].[Title].[All Employees]" allUniqueName="[Employee].[Title].[All Employees]" dimensionUniqueName="[Employee]" displayFolder="Organization" count="2" unbalanced="0"/>
    <cacheHierarchy uniqueName="[Employee].[Vacation Hours]" caption="Vacation Hours" attribute="1" defaultMemberUniqueName="[Employee].[Vacation Hours].[All Employees]" allUniqueName="[Employee].[Vacation Hours].[All Employees]" dimensionUniqueName="[Employee]" displayFolder="Organization" count="2" unbalanced="0"/>
    <cacheHierarchy uniqueName="[Geography].[City]" caption="City" attribute="1" defaultMemberUniqueName="[Geography].[City].[All Geographies]" allUniqueName="[Geography].[City].[All Geographies]" dimensionUniqueName="[Geography]" displayFolder="" count="2" unbalanced="0"/>
    <cacheHierarchy uniqueName="[Geography].[Country]" caption="Country" attribute="1" defaultMemberUniqueName="[Geography].[Country].[All Geographies]" allUniqueName="[Geography].[Country].[All Geographies]" dimensionUniqueName="[Geography]" displayFolder="" count="2" unbalanced="0"/>
    <cacheHierarchy uniqueName="[Geography].[Geography]" caption="Geography" defaultMemberUniqueName="[Geography].[Geography].[All Geographies]" allUniqueName="[Geography].[Geography].[All Geographies]" dimensionUniqueName="[Geography]" displayFolder="" count="5" unbalanced="0"/>
    <cacheHierarchy uniqueName="[Geography].[Postal Code]" caption="Postal Code" attribute="1" defaultMemberUniqueName="[Geography].[Postal Code].[All Geographies]" allUniqueName="[Geography].[Postal Code].[All Geographies]" dimensionUniqueName="[Geography]" displayFolder="" count="2" unbalanced="0"/>
    <cacheHierarchy uniqueName="[Geography].[State-Province]" caption="State-Province" attribute="1" defaultMemberUniqueName="[Geography].[State-Province].[All Geographies]" allUniqueName="[Geography].[State-Province].[All Geographies]" dimensionUniqueName="[Geography]" displayFolder="" count="2" unbalanced="0"/>
    <cacheHierarchy uniqueName="[Internet Sales Order Details].[Internet Sales Orders]" caption="Internet Sales Orders" defaultMemberUniqueName="[Internet Sales Order Details].[Internet Sales Orders].[All]" allUniqueName="[Internet Sales Order Details].[Internet Sales Orders].[All]" dimensionUniqueName="[Internet Sales Order Details]" displayFolder="" count="3" unbalanced="0"/>
    <cacheHierarchy uniqueName="[Internet Sales Order Details].[Sales Order Line]" caption="Sales Order Line" attribute="1" defaultMemberUniqueName="[Internet Sales Order Details].[Sales Order Line].[All Internet Sales Orders]" allUniqueName="[Internet Sales Order Details].[Sales Order Line].[All Internet Sales Orders]" dimensionUniqueName="[Internet Sales Order Details]" displayFolder="" count="2" unbalanced="0"/>
    <cacheHierarchy uniqueName="[Internet Sales Order Details].[Sales Order Number]" caption="Sales Order Number" attribute="1" defaultMemberUniqueName="[Internet Sales Order Details].[Sales Order Number].[All Internet Sales Orders]" allUniqueName="[Internet Sales Order Details].[Sales Order Number].[All Internet Sales Orders]" dimensionUniqueName="[Internet Sales Order Details]" displayFolder="" count="2" unbalanced="0"/>
    <cacheHierarchy uniqueName="[Item].[By Color]" caption="By Color" defaultMemberUniqueName="[Item].[By Color].[All]" allUniqueName="[Item].[By Color].[All]" dimensionUniqueName="[Item]" displayFolder="" count="3" unbalanced="0"/>
    <cacheHierarchy uniqueName="[Item].[By Size]" caption="By Size" defaultMemberUniqueName="[Item].[By Size].[All]" allUniqueName="[Item].[By Size].[All]" dimensionUniqueName="[Item]" displayFolder="" count="3" unbalanced="0"/>
    <cacheHierarchy uniqueName="[Item].[By Style]" caption="By Style" defaultMemberUniqueName="[Item].[By Style].[All]" allUniqueName="[Item].[By Style].[All]" dimensionUniqueName="[Item]" displayFolder="" count="3" unbalanced="0"/>
    <cacheHierarchy uniqueName="[Item Status].[Status]" caption="Status" attribute="1" keyAttribute="1" defaultMemberUniqueName="[Item Status].[Status].[All Status]" allUniqueName="[Item Status].[Status].[All Status]" dimensionUniqueName="[Item Status]" displayFolder="" count="2" unbalanced="0"/>
    <cacheHierarchy uniqueName="[Measures]" caption="Measures" attribute="1" keyAttribute="1" defaultMemberUniqueName="[Measures].[Reseller Sales Amount]" dimensionUniqueName="[Measures]" displayFolder="" measures="1" count="1" unbalanced="0">
      <fieldsUsage count="1">
        <fieldUsage x="13"/>
      </fieldsUsage>
    </cacheHierarchy>
    <cacheHierarchy uniqueName="[Organization].[Currency Code]" caption="Currency Code" attribute="1" defaultMemberUniqueName="[Organization].[Currency Code].[All Organizations]" allUniqueName="[Organization].[Currency Code].[All Organizations]" dimensionUniqueName="[Organization]" displayFolder="" count="2" unbalanced="0"/>
    <cacheHierarchy uniqueName="[Organization].[Organizations]" caption="Organizations" defaultMemberUniqueName="[Organization].[Organizations].&amp;[1]" dimensionUniqueName="[Organization]" displayFolder="" count="4" unbalanced="1">
      <fieldsUsage count="4">
        <fieldUsage x="0"/>
        <fieldUsage x="14"/>
        <fieldUsage x="15"/>
        <fieldUsage x="16"/>
      </fieldsUsage>
    </cacheHierarchy>
    <cacheHierarchy uniqueName="[Product].[Category]" caption="Category" attribute="1" defaultMemberUniqueName="[Product].[Category].[All Products]" allUniqueName="[Product].[Category].[All Products]" dimensionUniqueName="[Product]" displayFolder="" count="2" unbalanced="0"/>
    <cacheHierarchy uniqueName="[Product].[Class]" caption="Class" attribute="1" defaultMemberUniqueName="[Product].[Class].[All Products]" allUniqueName="[Product].[Class].[All Products]" dimensionUniqueName="[Product]" displayFolder="Stocking" count="2" unbalanced="0"/>
    <cacheHierarchy uniqueName="[Product].[Color]" caption="Color" attribute="1" defaultMemberUniqueName="[Product].[Color].[All Products]" allUniqueName="[Product].[Color].[All Products]" dimensionUniqueName="[Product]" displayFolder="Stocking" count="2" unbalanced="0"/>
    <cacheHierarchy uniqueName="[Product].[Days to Manufacture]" caption="Days to Manufacture" attribute="1" defaultMemberUniqueName="[Product].[Days to Manufacture].[All Products]" allUniqueName="[Product].[Days to Manufacture].[All Products]" dimensionUniqueName="[Product]" displayFolder="Stocking" count="2" unbalanced="0"/>
    <cacheHierarchy uniqueName="[Product].[Dealer Price]" caption="Dealer Price" attribute="1" defaultMemberUniqueName="[Product].[Dealer Price].[All Products]" allUniqueName="[Product].[Dealer Price].[All Products]" dimensionUniqueName="[Product]" displayFolder="Financial" count="2" unbalanced="0"/>
    <cacheHierarchy uniqueName="[Product].[End Date]" caption="End Date" attribute="1" defaultMemberUniqueName="[Product].[End Date].[All Products]" allUniqueName="[Product].[End Date].[All Products]" dimensionUniqueName="[Product]" displayFolder="History" count="2" unbalanced="0"/>
    <cacheHierarchy uniqueName="[Product].[Large Photo]" caption="Large Photo" attribute="1" defaultMemberUniqueName="[Product].[Large Photo].[All Products]" allUniqueName="[Product].[Large Photo].[All Products]" dimensionUniqueName="[Product]" displayFolder="" count="2" unbalanced="0"/>
    <cacheHierarchy uniqueName="[Product].[List Price]" caption="List Price" attribute="1" defaultMemberUniqueName="[Product].[List Price].[All Products]" allUniqueName="[Product].[List Price].[All Products]" dimensionUniqueName="[Product]" displayFolder="Financial" count="2" unbalanced="0"/>
    <cacheHierarchy uniqueName="[Product].[Model Name]" caption="Model Name" attribute="1" defaultMemberUniqueName="[Product].[Model Name].[All Products]" allUniqueName="[Product].[Model Name].[All Products]" dimensionUniqueName="[Product]" displayFolder="" count="2" unbalanced="0"/>
    <cacheHierarchy uniqueName="[Product].[Product]" caption="Product" attribute="1" keyAttribute="1" defaultMemberUniqueName="[Product].[Product].[All Products]" allUniqueName="[Product].[Product].[All Products]" dimensionUniqueName="[Product]" displayFolder="" count="2" unbalanced="0"/>
    <cacheHierarchy uniqueName="[Product].[Product Categories]" caption="Product Categories" defaultMemberUniqueName="[Product].[Product Categories].[All Products]" allUniqueName="[Product].[Product Categories].[All Products]" dimensionUniqueName="[Product]" displayFolder="" count="4" unbalanced="0"/>
    <cacheHierarchy uniqueName="[Product].[Product Line]" caption="Product Line" attribute="1" defaultMemberUniqueName="[Product].[Product Line].[All Products]" allUniqueName="[Product].[Product Line].[All Products]" dimensionUniqueName="[Product]" displayFolder="" count="2" unbalanced="0"/>
    <cacheHierarchy uniqueName="[Product].[Product Model Lines]" caption="Product Model Lines" defaultMemberUniqueName="[Product].[Product Model Lines].[All Products]" allUniqueName="[Product].[Product Model Lines].[All Products]" dimensionUniqueName="[Product]" displayFolder="" count="3" unbalanced="0"/>
    <cacheHierarchy uniqueName="[Product].[Reorder Point]" caption="Reorder Point" attribute="1" defaultMemberUniqueName="[Product].[Reorder Point].[All Products]" allUniqueName="[Product].[Reorder Point].[All Products]" dimensionUniqueName="[Product]" displayFolder="Stocking" count="2" unbalanced="0"/>
    <cacheHierarchy uniqueName="[Product].[Safety Stock Level]" caption="Safety Stock Level" attribute="1" defaultMemberUniqueName="[Product].[Safety Stock Level].[All Products]" allUniqueName="[Product].[Safety Stock Level].[All Products]" dimensionUniqueName="[Product]" displayFolder="Stocking" count="2" unbalanced="0"/>
    <cacheHierarchy uniqueName="[Product].[Size]" caption="Size" attribute="1" defaultMemberUniqueName="[Product].[Size].[All Products]" allUniqueName="[Product].[Size].[All Products]" dimensionUniqueName="[Product]" displayFolder="Stocking" count="2" unbalanced="0"/>
    <cacheHierarchy uniqueName="[Product].[Size Range]" caption="Size Range" attribute="1" defaultMemberUniqueName="[Product].[Size Range].[All Products]" allUniqueName="[Product].[Size Range].[All Products]" dimensionUniqueName="[Product]" displayFolder="Stocking" count="2" unbalanced="0"/>
    <cacheHierarchy uniqueName="[Product].[Standard Cost]" caption="Standard Cost" attribute="1" defaultMemberUniqueName="[Product].[Standard Cost].[All Products]" allUniqueName="[Product].[Standard Cost].[All Products]" dimensionUniqueName="[Product]" displayFolder="Financial" count="2" unbalanced="0"/>
    <cacheHierarchy uniqueName="[Product].[Start Date]" caption="Start Date" attribute="1" defaultMemberUniqueName="[Product].[Start Date].[All Products]" allUniqueName="[Product].[Start Date].[All Products]" dimensionUniqueName="[Product]" displayFolder="History" count="2" unbalanced="0"/>
    <cacheHierarchy uniqueName="[Product].[Status]" caption="Status" attribute="1" defaultMemberUniqueName="[Product].[Status].[All Products]" allUniqueName="[Product].[Status].[All Products]" dimensionUniqueName="[Product]" displayFolder="History" count="2" unbalanced="0"/>
    <cacheHierarchy uniqueName="[Product].[Stock Level]" caption="Stock Level" defaultMemberUniqueName="[Product].[Stock Level].[All Products]" allUniqueName="[Product].[Stock Level].[All Products]" dimensionUniqueName="[Product]" displayFolder="Stocking" count="3" unbalanced="0"/>
    <cacheHierarchy uniqueName="[Product].[Style]" caption="Style" attribute="1" defaultMemberUniqueName="[Product].[Style].[All Products]" allUniqueName="[Product].[Style].[All Products]" dimensionUniqueName="[Product]" displayFolder="" count="2" unbalanced="0"/>
    <cacheHierarchy uniqueName="[Product].[Subcategory]" caption="Subcategory" attribute="1" defaultMemberUniqueName="[Product].[Subcategory].[All Products]" allUniqueName="[Product].[Subcategory].[All Products]" dimensionUniqueName="[Product]" displayFolder="" count="2" unbalanced="0"/>
    <cacheHierarchy uniqueName="[Product].[Weight]" caption="Weight" attribute="1" defaultMemberUniqueName="[Product].[Weight].[All Products]" allUniqueName="[Product].[Weight].[All Products]" dimensionUniqueName="[Product]" displayFolder="Stocking" count="2" unbalanced="0"/>
    <cacheHierarchy uniqueName="[Promotion].[Discount Percent]" caption="Discount Percent" attribute="1" defaultMemberUniqueName="[Promotion].[Discount Percent].[All Promotions]" allUniqueName="[Promotion].[Discount Percent].[All Promotions]" dimensionUniqueName="[Promotion]" displayFolder="" count="2" unbalanced="0"/>
    <cacheHierarchy uniqueName="[Promotion].[End Date]" caption="End Date" attribute="1" defaultMemberUniqueName="[Promotion].[End Date].[All Promotions]" allUniqueName="[Promotion].[End Date].[All Promotions]" dimensionUniqueName="[Promotion]" displayFolder="" count="2" unbalanced="0"/>
    <cacheHierarchy uniqueName="[Promotion].[Max Quantity]" caption="Max Quantity" attribute="1" defaultMemberUniqueName="[Promotion].[Max Quantity].[All Promotions]" allUniqueName="[Promotion].[Max Quantity].[All Promotions]" dimensionUniqueName="[Promotion]" displayFolder="" count="2" unbalanced="0"/>
    <cacheHierarchy uniqueName="[Promotion].[Min Quantity]" caption="Min Quantity" attribute="1" defaultMemberUniqueName="[Promotion].[Min Quantity].[All Promotions]" allUniqueName="[Promotion].[Min Quantity].[All Promotions]" dimensionUniqueName="[Promotion]" displayFolder="" count="2" unbalanced="0"/>
    <cacheHierarchy uniqueName="[Promotion].[Promotion]" caption="Promotion" attribute="1" keyAttribute="1" defaultMemberUniqueName="[Promotion].[Promotion].[All Promotions]" allUniqueName="[Promotion].[Promotion].[All Promotions]" dimensionUniqueName="[Promotion]" displayFolder="" count="2" unbalanced="0"/>
    <cacheHierarchy uniqueName="[Promotion].[Promotion Category]" caption="Promotion Category" attribute="1" defaultMemberUniqueName="[Promotion].[Promotion Category].[All Promotions]" allUniqueName="[Promotion].[Promotion Category].[All Promotions]" dimensionUniqueName="[Promotion]" displayFolder="" count="2" unbalanced="0"/>
    <cacheHierarchy uniqueName="[Promotion].[Promotion Type]" caption="Promotion Type" attribute="1" defaultMemberUniqueName="[Promotion].[Promotion Type].[All Promotions]" allUniqueName="[Promotion].[Promotion Type].[All Promotions]" dimensionUniqueName="[Promotion]" displayFolder="" count="2" unbalanced="0"/>
    <cacheHierarchy uniqueName="[Promotion].[Promotions]" caption="Promotions" defaultMemberUniqueName="[Promotion].[Promotions].[All Promotions]" allUniqueName="[Promotion].[Promotions].[All Promotions]" dimensionUniqueName="[Promotion]" displayFolder="" count="4" unbalanced="0"/>
    <cacheHierarchy uniqueName="[Promotion].[Start Date]" caption="Start Date" attribute="1" defaultMemberUniqueName="[Promotion].[Start Date].[All Promotions]" allUniqueName="[Promotion].[Start Date].[All Promotions]" dimensionUniqueName="[Promotion]" displayFolder="" count="2" unbalanced="0"/>
    <cacheHierarchy uniqueName="[Reseller].[Annual Revenue]" caption="Annual Revenue" attribute="1" defaultMemberUniqueName="[Reseller].[Annual Revenue].[All Resellers]" allUniqueName="[Reseller].[Annual Revenue].[All Resellers]" dimensionUniqueName="[Reseller]" displayFolder="Sales Data" count="2" unbalanced="0"/>
    <cacheHierarchy uniqueName="[Reseller].[Annual Sales]" caption="Annual Sales" attribute="1" defaultMemberUniqueName="[Reseller].[Annual Sales].[All Resellers]" allUniqueName="[Reseller].[Annual Sales].[All Resellers]" dimensionUniqueName="[Reseller]" displayFolder="Sales Data" count="2" unbalanced="0"/>
    <cacheHierarchy uniqueName="[Reseller].[Bank Name]" caption="Bank Name" attribute="1" defaultMemberUniqueName="[Reseller].[Bank Name].[All Resellers]" allUniqueName="[Reseller].[Bank Name].[All Resellers]" dimensionUniqueName="[Reseller]" displayFolder="Order Data" count="2" unbalanced="0"/>
    <cacheHierarchy uniqueName="[Reseller].[Business Type]" caption="Business Type" attribute="1" defaultMemberUniqueName="[Reseller].[Business Type].[All Resellers]" allUniqueName="[Reseller].[Business Type].[All Resellers]" dimensionUniqueName="[Reseller]" displayFolder="" count="2" unbalanced="0"/>
    <cacheHierarchy uniqueName="[Reseller].[Number of Employees]" caption="Number of Employees" attribute="1" defaultMemberUniqueName="[Reseller].[Number of Employees].[All Resellers]" allUniqueName="[Reseller].[Number of Employees].[All Resellers]" dimensionUniqueName="[Reseller]" displayFolder="" count="2" unbalanced="0"/>
    <cacheHierarchy uniqueName="[Reseller].[Order Frequency]" caption="Order Frequency" attribute="1" defaultMemberUniqueName="[Reseller].[Order Frequency].[All Resellers]" allUniqueName="[Reseller].[Order Frequency].[All Resellers]" dimensionUniqueName="[Reseller]" displayFolder="Order Data" count="2" unbalanced="0"/>
    <cacheHierarchy uniqueName="[Reseller].[Order Month]" caption="Order Month" attribute="1" defaultMemberUniqueName="[Reseller].[Order Month].[All Resellers]" allUniqueName="[Reseller].[Order Month].[All Resellers]" dimensionUniqueName="[Reseller]" displayFolder="Order Data" count="2" unbalanced="0"/>
    <cacheHierarchy uniqueName="[Reseller].[Product Line]" caption="Product Line" attribute="1" defaultMemberUniqueName="[Reseller].[Product Line].[All Resellers]" allUniqueName="[Reseller].[Product Line].[All Resellers]" dimensionUniqueName="[Reseller]" displayFolder="" count="2" unbalanced="0"/>
    <cacheHierarchy uniqueName="[Reseller].[Reseller]" caption="Reseller" attribute="1" keyAttribute="1" defaultMemberUniqueName="[Reseller].[Reseller].[All Resellers]" allUniqueName="[Reseller].[Reseller].[All Resellers]" dimensionUniqueName="[Reseller]" displayFolder="" count="2" unbalanced="0"/>
    <cacheHierarchy uniqueName="[Reseller].[Reseller Bank]" caption="Reseller Bank" defaultMemberUniqueName="[Reseller].[Reseller Bank].[All Resellers]" allUniqueName="[Reseller].[Reseller Bank].[All Resellers]" dimensionUniqueName="[Reseller]" displayFolder="Order Data" count="3" unbalanced="0"/>
    <cacheHierarchy uniqueName="[Reseller].[Reseller Order Frequency]" caption="Reseller Order Frequency" defaultMemberUniqueName="[Reseller].[Reseller Order Frequency].[All Resellers]" allUniqueName="[Reseller].[Reseller Order Frequency].[All Resellers]" dimensionUniqueName="[Reseller]" displayFolder="Order Data" count="3" unbalanced="0"/>
    <cacheHierarchy uniqueName="[Reseller].[Reseller Order Month]" caption="Reseller Order Month" defaultMemberUniqueName="[Reseller].[Reseller Order Month].[All Resellers]" allUniqueName="[Reseller].[Reseller Order Month].[All Resellers]" dimensionUniqueName="[Reseller]" displayFolder="Order Data" count="3" unbalanced="0"/>
    <cacheHierarchy uniqueName="[Reseller].[Reseller Type]" caption="Reseller Type" defaultMemberUniqueName="[Reseller].[Reseller Type].[All Resellers]" allUniqueName="[Reseller].[Reseller Type].[All Resellers]" dimensionUniqueName="[Reseller]" displayFolder="" count="3" unbalanced="0"/>
    <cacheHierarchy uniqueName="[Reseller Sales Order Details].[Carrier Tracking Number]" caption="Carrier Tracking Number" attribute="1" defaultMemberUniqueName="[Reseller Sales Order Details].[Carrier Tracking Number].[All Reseller Sales Orders]" allUniqueName="[Reseller Sales Order Details].[Carrier Tracking Number].[All Reseller Sales Orders]" dimensionUniqueName="[Reseller Sales Order Details]" displayFolder="" count="2" unbalanced="0"/>
    <cacheHierarchy uniqueName="[Reseller Sales Order Details].[Customer PO Number]" caption="Customer PO Number" attribute="1" defaultMemberUniqueName="[Reseller Sales Order Details].[Customer PO Number].[All Reseller Sales Orders]" allUniqueName="[Reseller Sales Order Details].[Customer PO Number].[All Reseller Sales Orders]" dimensionUniqueName="[Reseller Sales Order Details]" displayFolder="" count="2" unbalanced="0"/>
    <cacheHierarchy uniqueName="[Reseller Sales Order Details].[Reseller Sales Orders]" caption="Reseller Sales Orders" defaultMemberUniqueName="[Reseller Sales Order Details].[Reseller Sales Orders].[All]" allUniqueName="[Reseller Sales Order Details].[Reseller Sales Orders].[All]" dimensionUniqueName="[Reseller Sales Order Details]" displayFolder="" count="3" unbalanced="0"/>
    <cacheHierarchy uniqueName="[Reseller Sales Order Details].[Sales Order Line]" caption="Sales Order Line" attribute="1" defaultMemberUniqueName="[Reseller Sales Order Details].[Sales Order Line].[All Reseller Sales Orders]" allUniqueName="[Reseller Sales Order Details].[Sales Order Line].[All Reseller Sales Orders]" dimensionUniqueName="[Reseller Sales Order Details]" displayFolder="" count="2" unbalanced="0"/>
    <cacheHierarchy uniqueName="[Reseller Sales Order Details].[Sales Order Number]" caption="Sales Order Number" attribute="1" defaultMemberUniqueName="[Reseller Sales Order Details].[Sales Order Number].[All Reseller Sales Orders]" allUniqueName="[Reseller Sales Order Details].[Sales Order Number].[All Reseller Sales Orders]" dimensionUniqueName="[Reseller Sales Order Details]" displayFolder="" count="2" unbalanced="0"/>
    <cacheHierarchy uniqueName="[Sales Channel].[Sales Channel]" caption="Sales Channel" attribute="1" keyAttribute="1" defaultMemberUniqueName="[Sales Channel].[Sales Channel].[All Sales Channels]" allUniqueName="[Sales Channel].[Sales Channel].[All Sales Channels]" dimensionUniqueName="[Sales Channel]" displayFolder="" count="2" unbalanced="0"/>
    <cacheHierarchy uniqueName="[Sales Reason].[Sales Reason]" caption="Sales Reason" attribute="1" keyAttribute="1" defaultMemberUniqueName="[Sales Reason].[Sales Reason].[All Sales Reasons]" allUniqueName="[Sales Reason].[Sales Reason].[All Sales Reasons]" dimensionUniqueName="[Sales Reason]" displayFolder="" count="2" unbalanced="0"/>
    <cacheHierarchy uniqueName="[Sales Reason].[Sales Reason Type]" caption="Sales Reason Type" attribute="1" defaultMemberUniqueName="[Sales Reason].[Sales Reason Type].[All Sales Reasons]" allUniqueName="[Sales Reason].[Sales Reason Type].[All Sales Reasons]" dimensionUniqueName="[Sales Reason]" displayFolder="" count="2" unbalanced="0"/>
    <cacheHierarchy uniqueName="[Sales Reason].[Sales Reasons]" caption="Sales Reasons" defaultMemberUniqueName="[Sales Reason].[Sales Reasons].[All Sales Reasons]" allUniqueName="[Sales Reason].[Sales Reasons].[All Sales Reasons]" dimensionUniqueName="[Sales Reason]" displayFolder="" count="3" unbalanced="0"/>
    <cacheHierarchy uniqueName="[Sales Summary Order Details].[Carrier Tracking Number]" caption="Carrier Tracking Number" attribute="1" defaultMemberUniqueName="[Sales Summary Order Details].[Carrier Tracking Number].[All Sales Order Details]" allUniqueName="[Sales Summary Order Details].[Carrier Tracking Number].[All Sales Order Details]" dimensionUniqueName="[Sales Summary Order Details]" displayFolder="" count="2" unbalanced="0"/>
    <cacheHierarchy uniqueName="[Sales Summary Order Details].[Customer PO Number]" caption="Customer PO Number" attribute="1" defaultMemberUniqueName="[Sales Summary Order Details].[Customer PO Number].[All Sales Order Details]" allUniqueName="[Sales Summary Order Details].[Customer PO Number].[All Sales Order Details]" dimensionUniqueName="[Sales Summary Order Details]" displayFolder="" count="2" unbalanced="0"/>
    <cacheHierarchy uniqueName="[Sales Summary Order Details].[Sales Order Line]" caption="Sales Order Line" attribute="1" defaultMemberUniqueName="[Sales Summary Order Details].[Sales Order Line].[All Sales Order Details]" allUniqueName="[Sales Summary Order Details].[Sales Order Line].[All Sales Order Details]" dimensionUniqueName="[Sales Summary Order Details]" displayFolder="" count="2" unbalanced="0"/>
    <cacheHierarchy uniqueName="[Sales Summary Order Details].[Sales Order Number]" caption="Sales Order Number" attribute="1" defaultMemberUniqueName="[Sales Summary Order Details].[Sales Order Number].[All Sales Order Details]" allUniqueName="[Sales Summary Order Details].[Sales Order Number].[All Sales Order Details]" dimensionUniqueName="[Sales Summary Order Details]" displayFolder="" count="2" unbalanced="0"/>
    <cacheHierarchy uniqueName="[Sales Summary Order Details].[Sales Orders]" caption="Sales Orders" defaultMemberUniqueName="[Sales Summary Order Details].[Sales Orders].[All]" allUniqueName="[Sales Summary Order Details].[Sales Orders].[All]" dimensionUniqueName="[Sales Summary Order Details]" displayFolder="" count="3" unbalanced="0"/>
    <cacheHierarchy uniqueName="[Sales Territory].[Sales Territory]" caption="Sales Territory" defaultMemberUniqueName="[Sales Territory].[Sales Territory].[All Sales Territories]" allUniqueName="[Sales Territory].[Sales Territory].[All Sales Territories]" dimensionUniqueName="[Sales Territory]" displayFolder="" count="4" unbalanced="0"/>
    <cacheHierarchy uniqueName="[Sales Territory].[Sales Territory Country]" caption="Sales Territory Country" attribute="1" defaultMemberUniqueName="[Sales Territory].[Sales Territory Country].[All Sales Territories]" allUniqueName="[Sales Territory].[Sales Territory Country].[All Sales Territories]" dimensionUniqueName="[Sales Territory]" displayFolder="" count="2" unbalanced="0"/>
    <cacheHierarchy uniqueName="[Sales Territory].[Sales Territory Group]" caption="Sales Territory Group" attribute="1" defaultMemberUniqueName="[Sales Territory].[Sales Territory Group].[All Sales Territories]" allUniqueName="[Sales Territory].[Sales Territory Group].[All Sales Territories]" dimensionUniqueName="[Sales Territory]" displayFolder="" count="2" unbalanced="0"/>
    <cacheHierarchy uniqueName="[Sales Territory].[Sales Territory Region]" caption="Sales Territory Region" attribute="1" keyAttribute="1" defaultMemberUniqueName="[Sales Territory].[Sales Territory Region].[All Sales Territories]" allUniqueName="[Sales Territory].[Sales Territory Region].[All Sales Territories]" dimensionUniqueName="[Sales Territory]" displayFolder="" count="2" unbalanced="0"/>
    <cacheHierarchy uniqueName="[Scenario].[Scenario]" caption="Scenario" attribute="1" keyAttribute="1" defaultMemberUniqueName="[Scenario].[Scenario].&amp;[1]" dimensionUniqueName="[Scenario]" displayFolder="" count="1" unbalanced="0">
      <fieldsUsage count="1">
        <fieldUsage x="1"/>
      </fieldsUsage>
    </cacheHierarchy>
    <cacheHierarchy uniqueName="[Ship Date].[Calendar]" caption="Ship Date.Calendar" time="1" defaultMemberUniqueName="[Ship Date].[Calendar].[All Periods]" allUniqueName="[Ship Date].[Calendar].[All Periods]" dimensionUniqueName="[Ship Date]" displayFolder="Calendar" count="6" unbalanced="0"/>
    <cacheHierarchy uniqueName="[Ship Date].[Calendar Quarter of Year]" caption="Ship Date.Calendar Quarter of Year" attribute="1" time="1" defaultMemberUniqueName="[Ship Date].[Calendar Quarter of Year].[All Periods]" allUniqueName="[Ship Date].[Calendar Quarter of Year].[All Periods]" dimensionUniqueName="[Ship Date]" displayFolder="Calendar" count="2" unbalanced="0"/>
    <cacheHierarchy uniqueName="[Ship Date].[Calendar Semester of Year]" caption="Ship Date.Calendar Semester of Year" attribute="1" time="1" defaultMemberUniqueName="[Ship Date].[Calendar Semester of Year].[All Periods]" allUniqueName="[Ship Date].[Calendar Semester of Year].[All Periods]" dimensionUniqueName="[Ship Date]" displayFolder="Calendar" count="2" unbalanced="0"/>
    <cacheHierarchy uniqueName="[Ship Date].[Calendar Week of Year]" caption="Ship Date.Calendar Week of Year" attribute="1" time="1" defaultMemberUniqueName="[Ship Date].[Calendar Week of Year].[All Periods]" allUniqueName="[Ship Date].[Calendar Week of Year].[All Periods]" dimensionUniqueName="[Ship Date]" displayFolder="Calendar" count="2" unbalanced="0"/>
    <cacheHierarchy uniqueName="[Ship Date].[Calendar Weeks]" caption="Ship Date.Calendar Weeks" time="1" defaultMemberUniqueName="[Ship Date].[Calendar Weeks].[All Periods]" allUniqueName="[Ship Date].[Calendar Weeks].[All Periods]" dimensionUniqueName="[Ship Date]" displayFolder="Calendar" count="3" unbalanced="0"/>
    <cacheHierarchy uniqueName="[Ship Date].[Calendar Year]" caption="Ship Date.Calendar Year" attribute="1" time="1" defaultMemberUniqueName="[Ship Date].[Calendar Year].[All Periods]" allUniqueName="[Ship Date].[Calendar Year].[All Periods]" dimensionUniqueName="[Ship Date]" displayFolder="Calendar" count="2" unbalanced="0"/>
    <cacheHierarchy uniqueName="[Ship Date].[Date]" caption="Ship Date.Date" attribute="1" time="1" keyAttribute="1" defaultMemberUniqueName="[Ship Date].[Date].[All Periods]" allUniqueName="[Ship Date].[Date].[All Periods]" dimensionUniqueName="[Ship Date]" displayFolder="" count="2" memberValueDatatype="7" unbalanced="0"/>
    <cacheHierarchy uniqueName="[Ship Date].[Day Name]" caption="Ship Date.Day Name" attribute="1" time="1" defaultMemberUniqueName="[Ship Date].[Day Name].[All Periods]" allUniqueName="[Ship Date].[Day Name].[All Periods]" dimensionUniqueName="[Ship Date]" displayFolder="" count="2" unbalanced="0"/>
    <cacheHierarchy uniqueName="[Ship Date].[Day of Month]" caption="Ship Date.Day of Month" attribute="1" time="1" defaultMemberUniqueName="[Ship Date].[Day of Month].[All Periods]" allUniqueName="[Ship Date].[Day of Month].[All Periods]" dimensionUniqueName="[Ship Date]" displayFolder="" count="2" unbalanced="0"/>
    <cacheHierarchy uniqueName="[Ship Date].[Day of Week]" caption="Ship Date.Day of Week" attribute="1" time="1" defaultMemberUniqueName="[Ship Date].[Day of Week].[All Periods]" allUniqueName="[Ship Date].[Day of Week].[All Periods]" dimensionUniqueName="[Ship Date]" displayFolder="" count="2" unbalanced="0"/>
    <cacheHierarchy uniqueName="[Ship Date].[Day of Year]" caption="Ship Date.Day of Year" attribute="1" time="1" defaultMemberUniqueName="[Ship Date].[Day of Year].[All Periods]" allUniqueName="[Ship Date].[Day of Year].[All Periods]" dimensionUniqueName="[Ship Date]" displayFolder="" count="2" unbalanced="0"/>
    <cacheHierarchy uniqueName="[Ship Date].[Fiscal]" caption="Ship Date.Fiscal" time="1" defaultMemberUniqueName="[Ship Date].[Fiscal].[All Periods]" allUniqueName="[Ship Date].[Fiscal].[All Periods]" dimensionUniqueName="[Ship Date]" displayFolder="Fiscal" count="6" unbalanced="0"/>
    <cacheHierarchy uniqueName="[Ship Date].[Fiscal Quarter of Year]" caption="Ship Date.Fiscal Quarter of Year" attribute="1" time="1" defaultMemberUniqueName="[Ship Date].[Fiscal Quarter of Year].[All Periods]" allUniqueName="[Ship Date].[Fiscal Quarter of Year].[All Periods]" dimensionUniqueName="[Ship Date]" displayFolder="Fiscal" count="2" unbalanced="0"/>
    <cacheHierarchy uniqueName="[Ship Date].[Fiscal Semester of Year]" caption="Ship Date.Fiscal Semester of Year" attribute="1" time="1" defaultMemberUniqueName="[Ship Date].[Fiscal Semester of Year].[All Periods]" allUniqueName="[Ship Date].[Fiscal Semester of Year].[All Periods]" dimensionUniqueName="[Ship Date]" displayFolder="Fiscal" count="2" unbalanced="0"/>
    <cacheHierarchy uniqueName="[Ship Date].[Fiscal Week of Year]" caption="Ship Date.Fiscal Week of Year" attribute="1" time="1" defaultMemberUniqueName="[Ship Date].[Fiscal Week of Year].[All Periods]" allUniqueName="[Ship Date].[Fiscal Week of Year].[All Periods]" dimensionUniqueName="[Ship Date]" displayFolder="Fiscal" count="2" unbalanced="0"/>
    <cacheHierarchy uniqueName="[Ship Date].[Fiscal Weeks]" caption="Ship Date.Fiscal Weeks" time="1" defaultMemberUniqueName="[Ship Date].[Fiscal Weeks].[All Periods]" allUniqueName="[Ship Date].[Fiscal Weeks].[All Periods]" dimensionUniqueName="[Ship Date]" displayFolder="Fiscal" count="3" unbalanced="0"/>
    <cacheHierarchy uniqueName="[Ship Date].[Fiscal Year]" caption="Ship Date.Fiscal Year" attribute="1" time="1" defaultMemberUniqueName="[Ship Date].[Fiscal Year].[All Periods]" allUniqueName="[Ship Date].[Fiscal Year].[All Periods]" dimensionUniqueName="[Ship Date]" displayFolder="Fiscal" count="2" unbalanced="0"/>
    <cacheHierarchy uniqueName="[Ship Date].[Month of Year]" caption="Ship Date.Month of Year" attribute="1" time="1" defaultMemberUniqueName="[Ship Date].[Month of Year].[All Periods]" allUniqueName="[Ship Date].[Month of Year].[All Periods]" dimensionUniqueName="[Ship Date]" displayFolder="" count="2" unbalanced="0"/>
    <cacheHierarchy uniqueName="[Source Currency].[Source Currency]" caption="Source Currency" attribute="1" defaultMemberUniqueName="[Source Currency].[Source Currency].[All Source Currencies]" allUniqueName="[Source Currency].[Source Currency].[All Source Currencies]" dimensionUniqueName="[Source Currency]" displayFolder="" count="2" unbalanced="0"/>
    <cacheHierarchy uniqueName="[Source Currency].[Source Currency Code]" caption="Source Currency Code" attribute="1" keyAttribute="1" defaultMemberUniqueName="[Source Currency].[Source Currency Code].[All Source Currencies]" allUniqueName="[Source Currency].[Source Currency Code].[All Source Currencies]" dimensionUniqueName="[Source Currency]" displayFolder="" count="2" unbalanced="0"/>
    <cacheHierarchy uniqueName="[Warehouse].[Channels]" caption="Channels" defaultMemberUniqueName="[Warehouse].[Channels].[All]" allUniqueName="[Warehouse].[Channels].[All]" dimensionUniqueName="[Warehouse]" displayFolder="" count="3" unbalanced="0"/>
    <cacheHierarchy uniqueName="[Warehouse].[Global Inventory]" caption="Global Inventory" defaultMemberUniqueName="[Warehouse].[Global Inventory].[All]" allUniqueName="[Warehouse].[Global Inventory].[All]" dimensionUniqueName="[Warehouse]" displayFolder="" count="4" unbalanced="0"/>
    <cacheHierarchy uniqueName="[Warehouse].[Regions]" caption="Regions" defaultMemberUniqueName="[Warehouse].[Regions].[All]" allUniqueName="[Warehouse].[Regions].[All]" dimensionUniqueName="[Warehouse]" displayFolder="" count="3" unbalanced="0"/>
    <cacheHierarchy uniqueName="[Account].[Account]" caption="Account" attribute="1" keyAttribute="1" defaultMemberUniqueName="[Account].[Account].[All Accounts]" allUniqueName="[Account].[Account].[All Accounts]" dimensionUniqueName="[Account]" displayFolder="" count="2" unbalanced="0" hidden="1"/>
    <cacheHierarchy uniqueName="[Date].[Calendar Quarter]" caption="Date.Calendar Quarter" attribute="1" time="1" defaultMemberUniqueName="[Date].[Calendar Quarter].[All Periods]" allUniqueName="[Date].[Calendar Quarter].[All Periods]" dimensionUniqueName="[Date]" displayFolder="Calendar" count="2" unbalanced="0" hidden="1"/>
    <cacheHierarchy uniqueName="[Date].[Calendar Semester]" caption="Date.Calendar Semester" attribute="1" time="1" defaultMemberUniqueName="[Date].[Calendar Semester].[All Periods]" allUniqueName="[Date].[Calendar Semester].[All Periods]" dimensionUniqueName="[Date]" displayFolder="Calendar" count="2" unbalanced="0" hidden="1"/>
    <cacheHierarchy uniqueName="[Date].[Calendar Week]" caption="Date.Calendar Week" attribute="1" time="1" defaultMemberUniqueName="[Date].[Calendar Week].[All Periods]" allUniqueName="[Date].[Calendar Week].[All Periods]" dimensionUniqueName="[Date]" displayFolder="Calendar" count="2" unbalanced="0" hidden="1"/>
    <cacheHierarchy uniqueName="[Date].[Fiscal Quarter]" caption="Date.Fiscal Quarter" attribute="1" time="1" defaultMemberUniqueName="[Date].[Fiscal Quarter].[All Periods]" allUniqueName="[Date].[Fiscal Quarter].[All Periods]" dimensionUniqueName="[Date]" displayFolder="Fiscal" count="2" unbalanced="0" hidden="1"/>
    <cacheHierarchy uniqueName="[Date].[Fiscal Semester]" caption="Date.Fiscal Semester" attribute="1" time="1" defaultMemberUniqueName="[Date].[Fiscal Semester].[All Periods]" allUniqueName="[Date].[Fiscal Semester].[All Periods]" dimensionUniqueName="[Date]" displayFolder="Fiscal" count="2" unbalanced="0" hidden="1"/>
    <cacheHierarchy uniqueName="[Date].[Fiscal Week]" caption="Date.Fiscal Week" attribute="1" time="1" defaultMemberUniqueName="[Date].[Fiscal Week].[All Periods]" allUniqueName="[Date].[Fiscal Week].[All Periods]" dimensionUniqueName="[Date]" displayFolder="Fiscal" count="2" unbalanced="0" hidden="1"/>
    <cacheHierarchy uniqueName="[Date].[Month Name]" caption="Date.Month Name" attribute="1" time="1" defaultMemberUniqueName="[Date].[Month Name].[All Periods]" allUniqueName="[Date].[Month Name].[All Periods]" dimensionUniqueName="[Date]" displayFolder="" count="2" unbalanced="0" hidden="1"/>
    <cacheHierarchy uniqueName="[Delivery Date].[Calendar Quarter]" caption="Delivery Date.Calendar Quarter" attribute="1" time="1" defaultMemberUniqueName="[Delivery Date].[Calendar Quarter].[All Periods]" allUniqueName="[Delivery Date].[Calendar Quarter].[All Periods]" dimensionUniqueName="[Delivery Date]" displayFolder="Calendar" count="2" unbalanced="0" hidden="1"/>
    <cacheHierarchy uniqueName="[Delivery Date].[Calendar Semester]" caption="Delivery Date.Calendar Semester" attribute="1" time="1" defaultMemberUniqueName="[Delivery Date].[Calendar Semester].[All Periods]" allUniqueName="[Delivery Date].[Calendar Semester].[All Periods]" dimensionUniqueName="[Delivery Date]" displayFolder="Calendar" count="2" unbalanced="0" hidden="1"/>
    <cacheHierarchy uniqueName="[Delivery Date].[Calendar Week]" caption="Delivery Date.Calendar Week" attribute="1" time="1" defaultMemberUniqueName="[Delivery Date].[Calendar Week].[All Periods]" allUniqueName="[Delivery Date].[Calendar Week].[All Periods]" dimensionUniqueName="[Delivery Date]" displayFolder="Calendar" count="2" unbalanced="0" hidden="1"/>
    <cacheHierarchy uniqueName="[Delivery Date].[Fiscal Quarter]" caption="Delivery Date.Fiscal Quarter" attribute="1" time="1" defaultMemberUniqueName="[Delivery Date].[Fiscal Quarter].[All Periods]" allUniqueName="[Delivery Date].[Fiscal Quarter].[All Periods]" dimensionUniqueName="[Delivery Date]" displayFolder="Fiscal" count="2" unbalanced="0" hidden="1"/>
    <cacheHierarchy uniqueName="[Delivery Date].[Fiscal Semester]" caption="Delivery Date.Fiscal Semester" attribute="1" time="1" defaultMemberUniqueName="[Delivery Date].[Fiscal Semester].[All Periods]" allUniqueName="[Delivery Date].[Fiscal Semester].[All Periods]" dimensionUniqueName="[Delivery Date]" displayFolder="Fiscal" count="2" unbalanced="0" hidden="1"/>
    <cacheHierarchy uniqueName="[Delivery Date].[Fiscal Week]" caption="Delivery Date.Fiscal Week" attribute="1" time="1" defaultMemberUniqueName="[Delivery Date].[Fiscal Week].[All Periods]" allUniqueName="[Delivery Date].[Fiscal Week].[All Periods]" dimensionUniqueName="[Delivery Date]" displayFolder="Fiscal" count="2" unbalanced="0" hidden="1"/>
    <cacheHierarchy uniqueName="[Delivery Date].[Month Name]" caption="Delivery Date.Month Name" attribute="1" time="1" defaultMemberUniqueName="[Delivery Date].[Month Name].[All Periods]" allUniqueName="[Delivery Date].[Month Name].[All Periods]" dimensionUniqueName="[Delivery Date]" displayFolder="" count="2" unbalanced="0" hidden="1"/>
    <cacheHierarchy uniqueName="[Department].[Department]" caption="Department" attribute="1" keyAttribute="1" defaultMemberUniqueName="[Department].[Department].[All Departments]" allUniqueName="[Department].[Department].[All Departments]" dimensionUniqueName="[Department]" displayFolder="" count="2" unbalanced="0" hidden="1"/>
    <cacheHierarchy uniqueName="[Employee].[Employee]" caption="Employee" attribute="1" keyAttribute="1" defaultMemberUniqueName="[Employee].[Employee].[All Employees]" allUniqueName="[Employee].[Employee].[All Employees]" dimensionUniqueName="[Employee]" displayFolder="" count="2" unbalanced="0" hidden="1"/>
    <cacheHierarchy uniqueName="[Employee].[Sales Territory Key]" caption="Sales Territory Key" attribute="1" defaultMemberUniqueName="[Employee].[Sales Territory Key].[All Employees]" allUniqueName="[Employee].[Sales Territory Key].[All Employees]" dimensionUniqueName="[Employee]" displayFolder="Organization" count="2" unbalanced="0" hidden="1"/>
    <cacheHierarchy uniqueName="[Geography].[Geography Key]" caption="Geography Key" attribute="1" keyAttribute="1" defaultMemberUniqueName="[Geography].[Geography Key].[All Geographies]" allUniqueName="[Geography].[Geography Key].[All Geographies]" dimensionUniqueName="[Geography]" displayFolder="" count="2" unbalanced="0" hidden="1"/>
    <cacheHierarchy uniqueName="[Internet Sales Order Details].[Internet Sales Order]" caption="Internet Sales Order" attribute="1" keyAttribute="1" defaultMemberUniqueName="[Internet Sales Order Details].[Internet Sales Order].[All Internet Sales Orders]" allUniqueName="[Internet Sales Order Details].[Internet Sales Order].[All Internet Sales Orders]" dimensionUniqueName="[Internet Sales Order Details]" displayFolder="" count="2" unbalanced="0" hidden="1"/>
    <cacheHierarchy uniqueName="[Item].[Color]" caption="Color" attribute="1" defaultMemberUniqueName="[Item].[Color].[All]" allUniqueName="[Item].[Color].[All]" dimensionUniqueName="[Item]" displayFolder="" count="2" unbalanced="0" hidden="1"/>
    <cacheHierarchy uniqueName="[Item].[Days To Manufacture]" caption="Days To Manufacture" attribute="1" defaultMemberUniqueName="[Item].[Days To Manufacture].[All]" allUniqueName="[Item].[Days To Manufacture].[All]" dimensionUniqueName="[Item]" displayFolder="" count="2" unbalanced="0" hidden="1"/>
    <cacheHierarchy uniqueName="[Item].[Item]" caption="Item" attribute="1" keyAttribute="1" defaultMemberUniqueName="[Item].[Item].[All]" allUniqueName="[Item].[Item].[All]" dimensionUniqueName="[Item]" displayFolder="" count="2" unbalanced="0" hidden="1"/>
    <cacheHierarchy uniqueName="[Item].[Item Description]" caption="Item Description" attribute="1" defaultMemberUniqueName="[Item].[Item Description].[All]" allUniqueName="[Item].[Item Description].[All]" dimensionUniqueName="[Item]" displayFolder="" count="2" unbalanced="0" hidden="1"/>
    <cacheHierarchy uniqueName="[Item].[Safety Stock Level]" caption="Safety Stock Level" attribute="1" defaultMemberUniqueName="[Item].[Safety Stock Level].[All]" allUniqueName="[Item].[Safety Stock Level].[All]" dimensionUniqueName="[Item]" displayFolder="" count="2" unbalanced="0" hidden="1"/>
    <cacheHierarchy uniqueName="[Item].[Size]" caption="Size" attribute="1" defaultMemberUniqueName="[Item].[Size].[All]" allUniqueName="[Item].[Size].[All]" dimensionUniqueName="[Item]" displayFolder="" count="2" unbalanced="0" hidden="1"/>
    <cacheHierarchy uniqueName="[Item].[Status]" caption="Status" attribute="1" defaultMemberUniqueName="[Item].[Status].[All]" allUniqueName="[Item].[Status].[All]" dimensionUniqueName="[Item]" displayFolder="" count="2" unbalanced="0" hidden="1"/>
    <cacheHierarchy uniqueName="[Item].[Style]" caption="Style" attribute="1" defaultMemberUniqueName="[Item].[Style].[All]" allUniqueName="[Item].[Style].[All]" dimensionUniqueName="[Item]" displayFolder="" count="2" unbalanced="0" hidden="1"/>
    <cacheHierarchy uniqueName="[Item].[Weight]" caption="Weight" attribute="1" defaultMemberUniqueName="[Item].[Weight].[All]" allUniqueName="[Item].[Weight].[All]" dimensionUniqueName="[Item]" displayFolder="" count="2" unbalanced="0" hidden="1"/>
    <cacheHierarchy uniqueName="[Organization].[Organization]" caption="Organization" attribute="1" keyAttribute="1" defaultMemberUniqueName="[Organization].[Organization].[All Organizations]" allUniqueName="[Organization].[Organization].[All Organizations]" dimensionUniqueName="[Organization]" displayFolder="" count="2" unbalanced="0" hidden="1"/>
    <cacheHierarchy uniqueName="[Reseller].[Geography Key]" caption="Geography Key" attribute="1" defaultMemberUniqueName="[Reseller].[Geography Key].[All Resellers]" allUniqueName="[Reseller].[Geography Key].[All Resellers]" dimensionUniqueName="[Reseller]" displayFolder="" count="2" unbalanced="0" hidden="1"/>
    <cacheHierarchy uniqueName="[Reseller Sales Order Details].[Reseller Sales Order]" caption="Reseller Sales Order" attribute="1" keyAttribute="1" defaultMemberUniqueName="[Reseller Sales Order Details].[Reseller Sales Order].[All Reseller Sales Orders]" allUniqueName="[Reseller Sales Order Details].[Reseller Sales Order].[All Reseller Sales Orders]" dimensionUniqueName="[Reseller Sales Order Details]" displayFolder="" count="2" unbalanced="0" hidden="1"/>
    <cacheHierarchy uniqueName="[Sales Summary Order Details].[Sales Order]" caption="Sales Order" attribute="1" keyAttribute="1" defaultMemberUniqueName="[Sales Summary Order Details].[Sales Order].[All Sales Order Details]" allUniqueName="[Sales Summary Order Details].[Sales Order].[All Sales Order Details]" dimensionUniqueName="[Sales Summary Order Details]" displayFolder="" count="2" unbalanced="0" hidden="1"/>
    <cacheHierarchy uniqueName="[Ship Date].[Calendar Quarter]" caption="Ship Date.Calendar Quarter" attribute="1" time="1" defaultMemberUniqueName="[Ship Date].[Calendar Quarter].[All Periods]" allUniqueName="[Ship Date].[Calendar Quarter].[All Periods]" dimensionUniqueName="[Ship Date]" displayFolder="Calendar" count="2" unbalanced="0" hidden="1"/>
    <cacheHierarchy uniqueName="[Ship Date].[Calendar Semester]" caption="Ship Date.Calendar Semester" attribute="1" time="1" defaultMemberUniqueName="[Ship Date].[Calendar Semester].[All Periods]" allUniqueName="[Ship Date].[Calendar Semester].[All Periods]" dimensionUniqueName="[Ship Date]" displayFolder="Calendar" count="2" unbalanced="0" hidden="1"/>
    <cacheHierarchy uniqueName="[Ship Date].[Calendar Week]" caption="Ship Date.Calendar Week" attribute="1" time="1" defaultMemberUniqueName="[Ship Date].[Calendar Week].[All Periods]" allUniqueName="[Ship Date].[Calendar Week].[All Periods]" dimensionUniqueName="[Ship Date]" displayFolder="Calendar" count="2" unbalanced="0" hidden="1"/>
    <cacheHierarchy uniqueName="[Ship Date].[Fiscal Quarter]" caption="Ship Date.Fiscal Quarter" attribute="1" time="1" defaultMemberUniqueName="[Ship Date].[Fiscal Quarter].[All Periods]" allUniqueName="[Ship Date].[Fiscal Quarter].[All Periods]" dimensionUniqueName="[Ship Date]" displayFolder="Fiscal" count="2" unbalanced="0" hidden="1"/>
    <cacheHierarchy uniqueName="[Ship Date].[Fiscal Semester]" caption="Ship Date.Fiscal Semester" attribute="1" time="1" defaultMemberUniqueName="[Ship Date].[Fiscal Semester].[All Periods]" allUniqueName="[Ship Date].[Fiscal Semester].[All Periods]" dimensionUniqueName="[Ship Date]" displayFolder="Fiscal" count="2" unbalanced="0" hidden="1"/>
    <cacheHierarchy uniqueName="[Ship Date].[Fiscal Week]" caption="Ship Date.Fiscal Week" attribute="1" time="1" defaultMemberUniqueName="[Ship Date].[Fiscal Week].[All Periods]" allUniqueName="[Ship Date].[Fiscal Week].[All Periods]" dimensionUniqueName="[Ship Date]" displayFolder="Fiscal" count="2" unbalanced="0" hidden="1"/>
    <cacheHierarchy uniqueName="[Ship Date].[Month Name]" caption="Ship Date.Month Name" attribute="1" time="1" defaultMemberUniqueName="[Ship Date].[Month Name].[All Periods]" allUniqueName="[Ship Date].[Month Name].[All Periods]" dimensionUniqueName="[Ship Date]" displayFolder="" count="2" unbalanced="0" hidden="1"/>
    <cacheHierarchy uniqueName="[Warehouse].[Channel]" caption="Channel" attribute="1" defaultMemberUniqueName="[Warehouse].[Channel].[All]" allUniqueName="[Warehouse].[Channel].[All]" dimensionUniqueName="[Warehouse]" displayFolder="" count="2" unbalanced="0" hidden="1"/>
    <cacheHierarchy uniqueName="[Warehouse].[Channel Alt]" caption="Channel Alt" attribute="1" defaultMemberUniqueName="[Warehouse].[Channel Alt].[All]" allUniqueName="[Warehouse].[Channel Alt].[All]" dimensionUniqueName="[Warehouse]" displayFolder="" count="2" unbalanced="0" hidden="1"/>
    <cacheHierarchy uniqueName="[Warehouse].[Channel Region]" caption="Channel Region" attribute="1" defaultMemberUniqueName="[Warehouse].[Channel Region].[All]" allUniqueName="[Warehouse].[Channel Region].[All]" dimensionUniqueName="[Warehouse]" displayFolder="" count="2" unbalanced="0" hidden="1"/>
    <cacheHierarchy uniqueName="[Warehouse].[Region]" caption="Region" attribute="1" defaultMemberUniqueName="[Warehouse].[Region].[All]" allUniqueName="[Warehouse].[Region].[All]" dimensionUniqueName="[Warehouse]" displayFolder="" count="2" unbalanced="0" hidden="1"/>
    <cacheHierarchy uniqueName="[Warehouse].[Warehouse]" caption="Warehouse" attribute="1" keyAttribute="1" defaultMemberUniqueName="[Warehouse].[Warehouse].[All]" allUniqueName="[Warehouse].[Warehouse].[All]" dimensionUniqueName="[Warehouse]" displayFolder="" count="2" unbalanced="0" hidden="1"/>
    <cacheHierarchy uniqueName="[Measures].[Internet Sales Amount]" caption="Internet Sales Amount" measure="1" displayFolder="" measureGroup="Internet Sales" count="0"/>
    <cacheHierarchy uniqueName="[Measures].[Internet Order Quantity]" caption="Internet Order Quantity" measure="1" displayFolder="" measureGroup="Internet Sales" count="0"/>
    <cacheHierarchy uniqueName="[Measures].[Internet Extended Amount]" caption="Internet Extended Amount" measure="1" displayFolder="" measureGroup="Internet Sales" count="0"/>
    <cacheHierarchy uniqueName="[Measures].[Internet Tax Amount]" caption="Internet Tax Amount" measure="1" displayFolder="" measureGroup="Internet Sales" count="0"/>
    <cacheHierarchy uniqueName="[Measures].[Internet Freight Cost]" caption="Internet Freight Cost" measure="1" displayFolder="" measureGroup="Internet Sales" count="0"/>
    <cacheHierarchy uniqueName="[Measures].[Internet Total Product Cost]" caption="Internet Total Product Cost" measure="1" displayFolder="" measureGroup="Internet Sales" count="0"/>
    <cacheHierarchy uniqueName="[Measures].[Internet Standard Product Cost]" caption="Internet Standard Product Cost" measure="1" displayFolder="" measureGroup="Internet Sales" count="0"/>
    <cacheHierarchy uniqueName="[Measures].[Internet Order Count]" caption="Internet Order Count" measure="1" displayFolder="" measureGroup="Internet Orders" count="0"/>
    <cacheHierarchy uniqueName="[Measures].[Customer Count]" caption="Customer Count" measure="1" displayFolder="" measureGroup="Internet Customers" count="0"/>
    <cacheHierarchy uniqueName="[Measures].[Reseller Sales Amount]" caption="Reseller Sales Amount" measure="1" displayFolder="" measureGroup="Reseller Sales" count="0"/>
    <cacheHierarchy uniqueName="[Measures].[Reseller Order Quantity]" caption="Reseller Order Quantity" measure="1" displayFolder="" measureGroup="Reseller Sales" count="0"/>
    <cacheHierarchy uniqueName="[Measures].[Reseller Extended Amount]" caption="Reseller Extended Amount" measure="1" displayFolder="" measureGroup="Reseller Sales" count="0"/>
    <cacheHierarchy uniqueName="[Measures].[Reseller Tax Amount]" caption="Reseller Tax Amount" measure="1" displayFolder="" measureGroup="Reseller Sales" count="0"/>
    <cacheHierarchy uniqueName="[Measures].[Reseller Freight Cost]" caption="Reseller Freight Cost" measure="1" displayFolder="" measureGroup="Reseller Sales" count="0"/>
    <cacheHierarchy uniqueName="[Measures].[Discount Amount]" caption="Discount Amount" measure="1" displayFolder="" measureGroup="Reseller Sales" count="0"/>
    <cacheHierarchy uniqueName="[Measures].[Reseller Total Product Cost]" caption="Reseller Total Product Cost" measure="1" displayFolder="" measureGroup="Reseller Sales" count="0"/>
    <cacheHierarchy uniqueName="[Measures].[Reseller Standard Product Cost]" caption="Reseller Standard Product Cost" measure="1" displayFolder="" measureGroup="Reseller Sales" count="0"/>
    <cacheHierarchy uniqueName="[Measures].[Reseller Order Count]" caption="Reseller Order Count" measure="1" displayFolder="" measureGroup="Reseller Orders" count="0"/>
    <cacheHierarchy uniqueName="[Measures].[Order Quantity]" caption="Order Quantity" measure="1" displayFolder="" measureGroup="Sales Summary" count="0"/>
    <cacheHierarchy uniqueName="[Measures].[Extended Amount]" caption="Extended Amount" measure="1" displayFolder="" measureGroup="Sales Summary" count="0"/>
    <cacheHierarchy uniqueName="[Measures].[Standard Product Cost]" caption="Standard Product Cost" measure="1" displayFolder="" measureGroup="Sales Summary" count="0"/>
    <cacheHierarchy uniqueName="[Measures].[Total Product Cost]" caption="Total Product Cost" measure="1" displayFolder="" measureGroup="Sales Summary" count="0"/>
    <cacheHierarchy uniqueName="[Measures].[Sales Amount]" caption="Sales Amount" measure="1" displayFolder="" measureGroup="Sales Summary" count="0"/>
    <cacheHierarchy uniqueName="[Measures].[Tax Amount]" caption="Tax Amount" measure="1" displayFolder="" measureGroup="Sales Summary" count="0"/>
    <cacheHierarchy uniqueName="[Measures].[Freight Cost]" caption="Freight Cost" measure="1" displayFolder="" measureGroup="Sales Summary" count="0"/>
    <cacheHierarchy uniqueName="[Measures].[Order Count]" caption="Order Count" measure="1" displayFolder="" measureGroup="Sales Orders" count="0"/>
    <cacheHierarchy uniqueName="[Measures].[Amount Quota]" caption="Amount Quota" measure="1" displayFolder="" measureGroup="Sales Targets" count="0"/>
    <cacheHierarchy uniqueName="[Measures].[Unit Quota]" caption="Unit Quota" measure="1" displayFolder="" measureGroup="Sales Targets" count="0"/>
    <cacheHierarchy uniqueName="[Measures].[Amount]" caption="Amount" measure="1" displayFolder="" measureGroup="Financial Reporting" count="0"/>
    <cacheHierarchy uniqueName="[Measures].[Average Rate]" caption="Average Rate" measure="1" displayFolder="" measureGroup="Exchange Rates" count="0"/>
    <cacheHierarchy uniqueName="[Measures].[End of Day Rate]" caption="End of Day Rate" measure="1" displayFolder="" measureGroup="Exchange Rates" count="0"/>
    <cacheHierarchy uniqueName="[Measures].[On Hand Value]" caption="On Hand Value" measure="1" displayFolder="" measureGroup="Inventory" count="0"/>
    <cacheHierarchy uniqueName="[Measures].[On Hand]" caption="On Hand" measure="1" displayFolder="" measureGroup="Inventory" count="0"/>
    <cacheHierarchy uniqueName="[Measures].[Internet Gross Profit]" caption="Internet Gross Profit" measure="1" displayFolder="" measureGroup="Internet Sales" count="0"/>
    <cacheHierarchy uniqueName="[Measures].[Amount Per Unit Quota]" caption="Amount Per Unit Quota" measure="1" displayFolder="" measureGroup="Sales Targets" count="0"/>
    <cacheHierarchy uniqueName="[Measures].[Amount Per Day]" caption="Amount Per Day" measure="1" displayFolder="" measureGroup="Sales Targets" count="0"/>
    <cacheHierarchy uniqueName="[Measures].[Internet Gross Profit Margin]" caption="Internet Gross Profit Margin" measure="1" displayFolder="" measureGroup="Internet Sales" count="0"/>
    <cacheHierarchy uniqueName="[Measures].[Internet Average Unit Price]" caption="Internet Average Unit Price" measure="1" displayFolder="" measureGroup="Internet Sales" count="0"/>
    <cacheHierarchy uniqueName="[Measures].[Internet Average Sales Amount]" caption="Internet Average Sales Amount" measure="1" displayFolder="" measureGroup="Internet Sales" count="0"/>
    <cacheHierarchy uniqueName="[Measures].[Internet Ratio to All Products]" caption="Internet Ratio to All Products" measure="1" displayFolder="" measureGroup="Internet Sales" count="0"/>
    <cacheHierarchy uniqueName="[Measures].[Internet Ratio to Parent Product]" caption="Internet Ratio to Parent Product" measure="1" displayFolder="" measureGroup="Internet Sales" count="0"/>
    <cacheHierarchy uniqueName="[Measures].[Growth in Customer Base]" caption="Growth in Customer Base" measure="1" displayFolder="" measureGroup="Internet Sales" count="0"/>
    <cacheHierarchy uniqueName="[Measures].[Reseller Gross Profit]" caption="Reseller Gross Profit" measure="1" displayFolder="" measureGroup="Reseller Sales" count="0"/>
    <cacheHierarchy uniqueName="[Measures].[Reseller Gross Profit Margin]" caption="Reseller Gross Profit Margin" measure="1" displayFolder="" measureGroup="Reseller Sales" count="0"/>
    <cacheHierarchy uniqueName="[Measures].[Reseller Average Unit Price]" caption="Reseller Average Unit Price" measure="1" displayFolder="" measureGroup="Reseller Sales" count="0"/>
    <cacheHierarchy uniqueName="[Measures].[Reseller Average Sales Amount]" caption="Reseller Average Sales Amount" measure="1" displayFolder="" measureGroup="Reseller Sales" count="0"/>
    <cacheHierarchy uniqueName="[Measures].[Reseller Ratio to All Products]" caption="Reseller Ratio to All Products" measure="1" displayFolder="" measureGroup="Reseller Sales" count="0"/>
    <cacheHierarchy uniqueName="[Measures].[Reseller Ratio to Parent Product]" caption="Reseller Ratio to Parent Product" measure="1" displayFolder="" measureGroup="Reseller Sales" count="0"/>
    <cacheHierarchy uniqueName="[Measures].[Discount Percentage]" caption="Discount Percentage" measure="1" displayFolder="" measureGroup="Reseller Sales" count="0"/>
    <cacheHierarchy uniqueName="[Measures].[Average Unit Price]" caption="Average Unit Price" measure="1" displayFolder="" measureGroup="Sales Summary" count="0"/>
    <cacheHierarchy uniqueName="[Measures].[Average Sales Amount]" caption="Average Sales Amount" measure="1" displayFolder="" measureGroup="Sales Summary" count="0"/>
    <cacheHierarchy uniqueName="[Measures].[Gross Profit]" caption="Gross Profit" measure="1" displayFolder="" measureGroup="Sales Summary" count="0"/>
    <cacheHierarchy uniqueName="[Measures].[Gross Profit Margin]" caption="Gross Profit Margin" measure="1" displayFolder="" measureGroup="Sales Summary" count="0"/>
    <cacheHierarchy uniqueName="[Measures].[Expense to Revenue Ratio]" caption="Expense to Revenue Ratio" measure="1" displayFolder="" measureGroup="Sales Summary" count="0"/>
    <cacheHierarchy uniqueName="[Measures].[Ratio to All Products]" caption="Ratio to All Products" measure="1" displayFolder="" measureGroup="Sales Summary" count="0"/>
    <cacheHierarchy uniqueName="[Measures].[Ratio to Parent Product]" caption="Ratio to Parent Product" measure="1" displayFolder="" measureGroup="Sales Summary" count="0"/>
    <cacheHierarchy uniqueName="[Measures].[Internet Unit Price]" caption="Internet Unit Price" measure="1" displayFolder="" measureGroup="Internet Sales" count="0" hidden="1"/>
    <cacheHierarchy uniqueName="[Measures].[Internet Transaction Count]" caption="Internet Transaction Count" measure="1" displayFolder="" measureGroup="Internet Sales" count="0" hidden="1"/>
    <cacheHierarchy uniqueName="[Measures].[Sales Reason Count]" caption="Sales Reason Count" measure="1" displayFolder="" measureGroup="Sales Reasons" count="0" hidden="1"/>
    <cacheHierarchy uniqueName="[Measures].[Reseller Unit Price]" caption="Reseller Unit Price" measure="1" displayFolder="" measureGroup="Reseller Sales" count="0" hidden="1"/>
    <cacheHierarchy uniqueName="[Measures].[Unit Price Discount Percent]" caption="Unit Price Discount Percent" measure="1" displayFolder="" measureGroup="Reseller Sales" count="0" hidden="1"/>
    <cacheHierarchy uniqueName="[Measures].[Reseller Transaction Count]" caption="Reseller Transaction Count" measure="1" displayFolder="" measureGroup="Reseller Sales" count="0" hidden="1"/>
    <cacheHierarchy uniqueName="[Measures].[Unit Price]" caption="Unit Price" measure="1" displayFolder="" measureGroup="Sales Summary" count="0" hidden="1"/>
    <cacheHierarchy uniqueName="[Measures].[Transaction Count]" caption="Transaction Count" measure="1" displayFolder="" measureGroup="Sales Summary" count="0" hidden="1"/>
    <cacheHierarchy uniqueName="[Measures].[Growth in Customer Base Goal]" caption="Growth in Customer Base Goal" measure="1" displayFolder="" count="0" hidden="1"/>
    <cacheHierarchy uniqueName="[Measures].[Growth in Customer Base Status]" caption="Growth in Customer Base Status" measure="1" displayFolder="" count="0" hidden="1"/>
    <cacheHierarchy uniqueName="[Measures].[Growth in Customer Base Trend]" caption="Growth in Customer Base Trend" measure="1" displayFolder="" count="0" hidden="1"/>
    <cacheHierarchy uniqueName="[Measures].[Net Income Value]" caption="Net Income Value" measure="1" displayFolder="" count="0" hidden="1"/>
    <cacheHierarchy uniqueName="[Measures].[Net Income Goal]" caption="Net Income Goal" measure="1" displayFolder="" count="0" hidden="1"/>
    <cacheHierarchy uniqueName="[Measures].[Net Income Status]" caption="Net Income Status" measure="1" displayFolder="" count="0" hidden="1"/>
    <cacheHierarchy uniqueName="[Measures].[Net Income Trend]" caption="Net Income Trend" measure="1" displayFolder="" count="0" hidden="1"/>
    <cacheHierarchy uniqueName="[Measures].[Operating Profit Value]" caption="Operating Profit Value" measure="1" displayFolder="" count="0" hidden="1"/>
    <cacheHierarchy uniqueName="[Measures].[Operating Profit Goal]" caption="Operating Profit Goal" measure="1" displayFolder="" count="0" hidden="1"/>
    <cacheHierarchy uniqueName="[Measures].[Operating Profit Status]" caption="Operating Profit Status" measure="1" displayFolder="" count="0" hidden="1"/>
    <cacheHierarchy uniqueName="[Measures].[Operating Profit Trend]" caption="Operating Profit Trend" measure="1" displayFolder="" count="0" hidden="1"/>
    <cacheHierarchy uniqueName="[Measures].[Operating Expenses Value]" caption="Operating Expenses Value" measure="1" displayFolder="" count="0" hidden="1"/>
    <cacheHierarchy uniqueName="[Measures].[Operating Expenses Goal]" caption="Operating Expenses Goal" measure="1" displayFolder="" count="0" hidden="1"/>
    <cacheHierarchy uniqueName="[Measures].[Operating Expenses Status]" caption="Operating Expenses Status" measure="1" displayFolder="" count="0" hidden="1"/>
    <cacheHierarchy uniqueName="[Measures].[Operating Expenses Trend]" caption="Operating Expenses Trend" measure="1" displayFolder="" count="0" hidden="1"/>
    <cacheHierarchy uniqueName="[Measures].[Financial Gross Margin Value]" caption="Financial Gross Margin Value" measure="1" displayFolder="" count="0" hidden="1"/>
    <cacheHierarchy uniqueName="[Measures].[Financial Gross Margin Goal]" caption="Financial Gross Margin Goal" measure="1" displayFolder="" count="0" hidden="1"/>
    <cacheHierarchy uniqueName="[Measures].[Financial Gross Margin Status]" caption="Financial Gross Margin Status" measure="1" displayFolder="" count="0" hidden="1"/>
    <cacheHierarchy uniqueName="[Measures].[Financial Gross Margin Trend]" caption="Financial Gross Margin Trend" measure="1" displayFolder="" count="0" hidden="1"/>
    <cacheHierarchy uniqueName="[Measures].[Return on Assets Value]" caption="Return on Assets Value" measure="1" displayFolder="" count="0" hidden="1"/>
    <cacheHierarchy uniqueName="[Measures].[Return on Assets Goal]" caption="Return on Assets Goal" measure="1" displayFolder="" count="0" hidden="1"/>
    <cacheHierarchy uniqueName="[Measures].[Return on Assets Status]" caption="Return on Assets Status" measure="1" displayFolder="" count="0" hidden="1"/>
    <cacheHierarchy uniqueName="[Measures].[Return on Assets Trend]" caption="Return on Assets Trend" measure="1" displayFolder="" count="0" hidden="1"/>
    <cacheHierarchy uniqueName="[Measures].[Product Gross Profit Margin Goal]" caption="Product Gross Profit Margin Goal" measure="1" displayFolder="" count="0" hidden="1"/>
    <cacheHierarchy uniqueName="[Measures].[Product Gross Profit Margin Status]" caption="Product Gross Profit Margin Status" measure="1" displayFolder="" count="0" hidden="1"/>
    <cacheHierarchy uniqueName="[Measures].[Product Gross Profit Margin Trend]" caption="Product Gross Profit Margin Trend" measure="1" displayFolder="" count="0" hidden="1"/>
    <cacheHierarchy uniqueName="[Measures].[Financial Variance Value]" caption="Financial Variance Value" measure="1" displayFolder="" count="0" hidden="1"/>
    <cacheHierarchy uniqueName="[Measures].[Financial Variance Goal]" caption="Financial Variance Goal" measure="1" displayFolder="" count="0" hidden="1"/>
    <cacheHierarchy uniqueName="[Measures].[Financial Variance Status]" caption="Financial Variance Status" measure="1" displayFolder="" count="0" hidden="1"/>
    <cacheHierarchy uniqueName="[Measures].[Financial Variance Trend]" caption="Financial Variance Trend" measure="1" displayFolder="" count="0" hidden="1"/>
    <cacheHierarchy uniqueName="[Measures].[Expense to Revenue Ratio Goal]" caption="Expense to Revenue Ratio Goal" measure="1" displayFolder="" count="0" hidden="1"/>
    <cacheHierarchy uniqueName="[Measures].[Expense to Revenue Ratio Status]" caption="Expense to Revenue Ratio Status" measure="1" displayFolder="" count="0" hidden="1"/>
    <cacheHierarchy uniqueName="[Measures].[Expense to Revenue Ratio Trend]" caption="Expense to Revenue Ratio Trend" measure="1" displayFolder="" count="0" hidden="1"/>
    <cacheHierarchy uniqueName="[Measures].[Revenue Goal]" caption="Revenue Goal" measure="1" displayFolder="" count="0" hidden="1"/>
    <cacheHierarchy uniqueName="[Measures].[Revenue Status]" caption="Revenue Status" measure="1" displayFolder="" count="0" hidden="1"/>
    <cacheHierarchy uniqueName="[Measures].[Revenue Trend]" caption="Revenue Trend" measure="1" displayFolder="" count="0" hidden="1"/>
    <cacheHierarchy uniqueName="[Measures].[Channel Revenue Goal]" caption="Channel Revenue Goal" measure="1" displayFolder="" count="0" hidden="1"/>
    <cacheHierarchy uniqueName="[Measures].[Channel Revenue Status]" caption="Channel Revenue Status" measure="1" displayFolder="" count="0" hidden="1"/>
    <cacheHierarchy uniqueName="[Measures].[Channel Revenue Trend]" caption="Channel Revenue Trend" measure="1" displayFolder="" count="0" hidden="1"/>
    <cacheHierarchy uniqueName="[Measures].[Internet Revenue Goal]" caption="Internet Revenue Goal" measure="1" displayFolder="" count="0" hidden="1"/>
    <cacheHierarchy uniqueName="[Measures].[Internet Revenue Status]" caption="Internet Revenue Status" measure="1" displayFolder="" count="0" hidden="1"/>
    <cacheHierarchy uniqueName="[Measures].[Internet Revenue Trend]" caption="Internet Revenue Trend" measure="1" displayFolder="" count="0" hidden="1"/>
    <cacheHierarchy uniqueName="[Measures].[Decrease Inventory Value Value]" caption="Decrease Inventory Value Value" measure="1" displayFolder="" count="0" hidden="1"/>
    <cacheHierarchy uniqueName="[Measures].[Decrease Inventory Value Trend]" caption="Decrease Inventory Value Trend" measure="1" displayFolder="" count="0" hidden="1"/>
    <cacheHierarchy uniqueName="[Measures].[Increase Throughput Value]" caption="Increase Throughput Value" measure="1" displayFolder="" count="0" hidden="1"/>
    <cacheHierarchy uniqueName="[Measures].[Increase Throughput Status]" caption="Increase Throughput Status" measure="1" displayFolder="" count="0" hidden="1"/>
    <cacheHierarchy uniqueName="[Negative Margin Products]" caption="Negative Margin Products" set="1" displayFolder="Sets" count="0" unbalanced="0" unbalancedGroup="0"/>
    <cacheHierarchy uniqueName="[Top 50 Customers]" caption="Top 50 Customers" set="1" displayFolder="Sets" count="0" unbalanced="0" unbalancedGroup="0"/>
    <cacheHierarchy uniqueName="[Top 25 Selling Products]" caption="Top 25 Selling Products" set="1" displayFolder="Sets" count="0" unbalanced="0" unbalancedGroup="0"/>
    <cacheHierarchy uniqueName="[New Product Models FY 2006]" caption="New Product Models FY 2006" set="1" displayFolder="Sets" count="0" unbalanced="0" unbalancedGroup="0"/>
    <cacheHierarchy uniqueName="[New Product Models FY 2007]" caption="New Product Models FY 2007" set="1" displayFolder="Sets" count="0" unbalanced="0" unbalancedGroup="0"/>
    <cacheHierarchy uniqueName="[New Product Models FY 2008]" caption="New Product Models FY 2008" set="1" displayFolder="Sets" count="0" unbalanced="0" unbalancedGroup="0"/>
    <cacheHierarchy uniqueName="[Long Lead Products]" caption="Long Lead Products" set="1" displayFolder="Sets" count="0" unbalanced="0" unbalancedGroup="0"/>
    <cacheHierarchy uniqueName="[Core Product Group]" caption="Core Product Group" set="1" displayFolder="Sets" count="0" unbalanced="0" unbalancedGroup="0"/>
    <cacheHierarchy uniqueName="[Large Resellers]" caption="Large Resellers" set="1" displayFolder="Sets" count="0" unbalanced="0" unbalancedGroup="0"/>
    <cacheHierarchy uniqueName="[High Discount Promotions]" caption="High Discount Promotions" set="1" displayFolder="Sets" count="0" unbalanced="0" unbalancedGroup="0"/>
    <cacheHierarchy uniqueName="[Summary P&amp;L]" caption="Summary P&amp;L" set="1" displayFolder="Sets" count="0" unbalanced="0" unbalancedGroup="0"/>
  </cacheHierarchies>
  <kpis count="14">
    <kpi uniqueName="Growth in Customer Base" caption="Growth in Customer Base" displayFolder="Customer Perspective\Expand Customer Base" measureGroup="Internet Sales" parent="" value="[Measures].[Growth in Customer Base]" goal="[Measures].[Growth in Customer Base Goal]" status="[Measures].[Growth in Customer Base Status]" trend="[Measures].[Growth in Customer Base Trend]" weight=""/>
    <kpi uniqueName="Net Income" caption="Net Income" displayFolder="Financial Perspective\Maintain Overall Margins" measureGroup="Financial Reporting" parent="" value="[Measures].[Net Income Value]" goal="[Measures].[Net Income Goal]" status="[Measures].[Net Income Status]" trend="[Measures].[Net Income Trend]" weight=""/>
    <kpi uniqueName="Operating Profit" caption="Operating Profit" displayFolder="Financial Perspective\Maintain Overall Margins" measureGroup="Financial Reporting" parent="" value="[Measures].[Operating Profit Value]" goal="[Measures].[Operating Profit Goal]" status="[Measures].[Operating Profit Status]" trend="[Measures].[Operating Profit Trend]" weight=""/>
    <kpi uniqueName="Operating Expenses" caption="Operating Expenses" displayFolder="Financial Perspective\Maintain Overall Margins" measureGroup="Financial Reporting" parent="" value="[Measures].[Operating Expenses Value]" goal="[Measures].[Operating Expenses Goal]" status="[Measures].[Operating Expenses Status]" trend="[Measures].[Operating Expenses Trend]" weight=""/>
    <kpi uniqueName="Financial Gross Margin" caption="Financial Gross Margin" displayFolder="Financial Perspective\Maintain Overall Margins" measureGroup="Financial Reporting" parent="" value="[Measures].[Financial Gross Margin Value]" goal="[Measures].[Financial Gross Margin Goal]" status="[Measures].[Financial Gross Margin Status]" trend="[Measures].[Financial Gross Margin Trend]" weight=""/>
    <kpi uniqueName="Return on Assets" caption="Return on Assets" displayFolder="Financial Perspective\Grow Revenue" measureGroup="Financial Reporting" parent="" value="[Measures].[Return on Assets Value]" goal="[Measures].[Return on Assets Goal]" status="[Measures].[Return on Assets Status]" trend="[Measures].[Return on Assets Trend]" weight=""/>
    <kpi uniqueName="Product Gross Profit Margin" caption="Product Gross Profit Margin" displayFolder="Financial Perspective\Maintain Overall Margins" measureGroup="Sales Summary" parent="" value="[Measures].[Gross Profit Margin]" goal="[Measures].[Product Gross Profit Margin Goal]" status="[Measures].[Product Gross Profit Margin Status]" trend="[Measures].[Product Gross Profit Margin Trend]" weight=""/>
    <kpi uniqueName="Financial Variance" caption="Financial Variance" displayFolder="Financial Perspective\Grow Revenue" measureGroup="Financial Reporting" parent="" value="[Measures].[Financial Variance Value]" goal="[Measures].[Financial Variance Goal]" status="[Measures].[Financial Variance Status]" trend="[Measures].[Financial Variance Trend]" weight=""/>
    <kpi uniqueName="Expense to Revenue Ratio" caption="Expense to Revenue Ratio" displayFolder="Internal Perspective\Increase Operational Efficiency" measureGroup="Sales Summary" parent="" value="[Measures].[Expense to Revenue Ratio]" goal="[Measures].[Expense to Revenue Ratio Goal]" status="[Measures].[Expense to Revenue Ratio Status]" trend="[Measures].[Expense to Revenue Ratio Trend]" weight=""/>
    <kpi uniqueName="Revenue" caption="Revenue" displayFolder="Financial Perspective\Grow Revenue" measureGroup="Sales Summary" parent="" value="[Measures].[Sales Amount]" goal="[Measures].[Revenue Goal]" status="[Measures].[Revenue Status]" trend="[Measures].[Revenue Trend]" weight=""/>
    <kpi uniqueName="Channel Revenue" caption="Channel Revenue" displayFolder="Financial Perspective\Grow Revenue" measureGroup="Reseller Sales" parent="" value="[Measures].[Reseller Sales Amount]" goal="[Measures].[Channel Revenue Goal]" status="[Measures].[Channel Revenue Status]" trend="[Measures].[Channel Revenue Trend]" weight=""/>
    <kpi uniqueName="Internet Revenue" caption="Internet Revenue" displayFolder="Financial Perspective\Grow Revenue" measureGroup="Internet Sales" parent="" value="[Measures].[Internet Sales Amount]" goal="[Measures].[Internet Revenue Goal]" status="[Measures].[Internet Revenue Status]" trend="[Measures].[Internet Revenue Trend]" weight=""/>
    <kpi uniqueName="Decrease Inventory Value" caption="Decrease Inventory Value" displayFolder="Manage Inventory" parent="" value="[Measures].[Decrease Inventory Value Value]" goal="" status="" trend="[Measures].[Decrease Inventory Value Trend]" weight=""/>
    <kpi uniqueName="Increase Throughput" caption="Increase Throughput" displayFolder="Manage Inventory" parent="" value="[Measures].[Increase Throughput Value]" goal="" status="[Measures].[Increase Throughput Status]" trend="" weight=""/>
  </kpis>
  <tupleCache>
    <entries count="7545">
      <n v="6290077.3663906967" in="0">
        <tpls c="4">
          <tpl fld="9" item="0"/>
          <tpl fld="3" item="1"/>
          <tpl fld="13" item="0"/>
          <tpl fld="1" item="1"/>
        </tpls>
      </n>
      <n v="711502.57604536973" in="0">
        <tpls c="4">
          <tpl fld="12" item="0"/>
          <tpl fld="3" item="1"/>
          <tpl fld="13" item="0"/>
          <tpl fld="1" item="1"/>
        </tpls>
      </n>
      <n v="1148335" in="0">
        <tpls c="4">
          <tpl fld="12" item="0"/>
          <tpl fld="3" item="1"/>
          <tpl fld="13" item="0"/>
          <tpl hier="155" item="4294967295"/>
        </tpls>
      </n>
      <n v="6346303" in="0">
        <tpls c="4">
          <tpl fld="11" item="3"/>
          <tpl fld="3" item="1"/>
          <tpl fld="13" item="0"/>
          <tpl hier="155" item="4294967295"/>
        </tpls>
      </n>
      <n v="37282" in="0">
        <tpls c="4">
          <tpl fld="9" item="5"/>
          <tpl fld="3" item="1"/>
          <tpl fld="13" item="0"/>
          <tpl hier="155" item="4294967295"/>
        </tpls>
      </n>
      <n v="13401403.806691643" in="0">
        <tpls c="4">
          <tpl fld="10" item="1"/>
          <tpl fld="3" item="1"/>
          <tpl fld="13" item="0"/>
          <tpl fld="1" item="1"/>
        </tpls>
      </n>
      <n v="72749" in="0">
        <tpls c="4">
          <tpl fld="9" item="3"/>
          <tpl fld="3" item="1"/>
          <tpl fld="13" item="0"/>
          <tpl hier="155" item="4294967295"/>
        </tpls>
      </n>
      <n v="10501505.9" in="0">
        <tpls c="4">
          <tpl fld="9" item="4"/>
          <tpl fld="3" item="1"/>
          <tpl fld="13" item="0"/>
          <tpl hier="155" item="4294967295"/>
        </tpls>
      </n>
      <n v="884118" in="0">
        <tpls c="4">
          <tpl fld="11" item="0"/>
          <tpl fld="3" item="1"/>
          <tpl fld="13" item="0"/>
          <tpl hier="155" item="4294967295"/>
        </tpls>
      </n>
      <n v="-810890.97748255543" in="0">
        <tpls c="4">
          <tpl fld="8" item="0"/>
          <tpl fld="3" item="1"/>
          <tpl fld="13" item="0"/>
          <tpl fld="1" item="1"/>
        </tpls>
      </n>
      <n v="4709851" in="0">
        <tpls c="4">
          <tpl hier="2" item="4294967295"/>
          <tpl fld="3" item="1"/>
          <tpl fld="13" item="0"/>
          <tpl hier="155" item="4294967295"/>
        </tpls>
      </n>
      <n v="7111326.4403009461" in="0">
        <tpls c="4">
          <tpl fld="10" item="0"/>
          <tpl fld="3" item="1"/>
          <tpl fld="13" item="0"/>
          <tpl fld="1" item="1"/>
        </tpls>
      </n>
      <n v="24164243" in="0">
        <tpls c="4">
          <tpl fld="10" item="1"/>
          <tpl fld="3" item="1"/>
          <tpl fld="13" item="0"/>
          <tpl hier="155" item="4294967295"/>
        </tpls>
      </n>
      <n v="10966.900000000001" in="0">
        <tpls c="4">
          <tpl fld="9" item="1"/>
          <tpl fld="3" item="1"/>
          <tpl fld="13" item="0"/>
          <tpl hier="155" item="4294967295"/>
        </tpls>
      </n>
      <n v="17611230.140519872" in="0">
        <tpls c="4">
          <tpl fld="12" item="1"/>
          <tpl fld="3" item="1"/>
          <tpl fld="13" item="0"/>
          <tpl fld="1" item="1"/>
        </tpls>
      </n>
      <n v="548732.48932441848" in="0">
        <tpls c="4">
          <tpl fld="11" item="4"/>
          <tpl fld="3" item="1"/>
          <tpl fld="13" item="0"/>
          <tpl fld="1" item="1"/>
        </tpls>
      </n>
      <n v="6235472.0999999996" in="0">
        <tpls c="4">
          <tpl fld="8" item="0"/>
          <tpl fld="3" item="1"/>
          <tpl fld="13" item="0"/>
          <tpl hier="155" item="4294967295"/>
        </tpls>
      </n>
      <n v="526304" in="0">
        <tpls c="4">
          <tpl fld="11" item="2"/>
          <tpl fld="3" item="1"/>
          <tpl fld="13" item="0"/>
          <tpl hier="155" item="4294967295"/>
        </tpls>
      </n>
      <n v="7100968.3438732522" in="0">
        <tpls c="4">
          <tpl fld="9" item="4"/>
          <tpl fld="3" item="1"/>
          <tpl fld="13" item="0"/>
          <tpl fld="1" item="1"/>
        </tpls>
      </n>
      <n v="57312" in="0">
        <tpls c="4">
          <tpl fld="9" item="2"/>
          <tpl fld="3" item="1"/>
          <tpl fld="13" item="0"/>
          <tpl hier="155" item="4294967295"/>
        </tpls>
      </n>
      <n v="1080962" in="0">
        <tpls c="4">
          <tpl fld="11" item="4"/>
          <tpl fld="3" item="1"/>
          <tpl fld="13" item="0"/>
          <tpl hier="155" item="4294967295"/>
        </tpls>
      </n>
      <n v="17831.900000000001" in="0">
        <tpls c="4">
          <tpl fld="8" item="1"/>
          <tpl fld="3" item="1"/>
          <tpl fld="13" item="0"/>
          <tpl hier="155" item="4294967295"/>
        </tpls>
      </n>
      <n v="24426330" in="0">
        <tpls c="4">
          <tpl fld="12" item="1"/>
          <tpl fld="3" item="1"/>
          <tpl fld="13" item="0"/>
          <tpl hier="155" item="4294967295"/>
        </tpls>
      </n>
      <n v="696705.29543437413" in="0">
        <tpls c="4">
          <tpl fld="11" item="0"/>
          <tpl fld="3" item="1"/>
          <tpl fld="13" item="0"/>
          <tpl fld="1" item="1"/>
        </tpls>
      </n>
      <n v="7427265" in="0">
        <tpls c="4">
          <tpl fld="10" item="0"/>
          <tpl fld="3" item="1"/>
          <tpl fld="13" item="0"/>
          <tpl hier="155" item="4294967295"/>
        </tpls>
      </n>
      <n v="16736978" in="0">
        <tpls c="4">
          <tpl fld="9" item="0"/>
          <tpl fld="3" item="1"/>
          <tpl fld="13" item="0"/>
          <tpl hier="155" item="4294967295"/>
        </tpls>
      </n>
      <n v="6562593.9509765292" in="0">
        <tpls c="4">
          <tpl fld="11" item="3"/>
          <tpl fld="3" item="1"/>
          <tpl fld="13" item="0"/>
          <tpl fld="1" item="1"/>
        </tpls>
      </n>
      <n v="-45854" in="0">
        <tpls c="4">
          <tpl fld="9" item="6"/>
          <tpl fld="3" item="1"/>
          <tpl fld="13" item="0"/>
          <tpl hier="155" item="4294967295"/>
        </tpls>
      </n>
      <n v="18322732.716565248" in="0">
        <tpls c="4">
          <tpl fld="11" item="1"/>
          <tpl fld="3" item="1"/>
          <tpl fld="13" item="0"/>
          <tpl fld="1" item="1"/>
        </tpls>
      </n>
      <n v="1543453" in="0">
        <tpls c="4">
          <tpl fld="8" item="2"/>
          <tpl fld="3" item="1"/>
          <tpl fld="13" item="0"/>
          <tpl hier="155" item="4294967295"/>
        </tpls>
      </n>
      <n v="25574665" in="0">
        <tpls c="4">
          <tpl fld="11" item="1"/>
          <tpl fld="3" item="1"/>
          <tpl fld="13" item="0"/>
          <tpl hier="155" item="4294967295"/>
        </tpls>
      </n>
      <n v="-57072" in="0">
        <tpls c="6">
          <tpl fld="8" item="0"/>
          <tpl fld="6" item="0"/>
          <tpl hier="55" item="2"/>
          <tpl fld="13" item="0"/>
          <tpl hier="90" item="0"/>
          <tpl hier="155" item="1"/>
        </tpls>
      </n>
      <n v="856060.1330369073" in="0">
        <tpls c="6">
          <tpl fld="8" item="2"/>
          <tpl fld="3" item="2"/>
          <tpl hier="55" item="2"/>
          <tpl fld="13" item="0"/>
          <tpl hier="90" item="0"/>
          <tpl hier="155" item="1"/>
        </tpls>
      </n>
      <n v="-4598.1889960549197" in="0">
        <tpls c="6">
          <tpl fld="9" item="6"/>
          <tpl fld="6" item="8"/>
          <tpl hier="55" item="2"/>
          <tpl fld="13" item="0"/>
          <tpl hier="90" item="0"/>
          <tpl hier="155" item="1"/>
        </tpls>
      </n>
      <n v="33781" in="0">
        <tpls c="6">
          <tpl fld="8" item="2"/>
          <tpl fld="6" item="17"/>
          <tpl hier="55" item="2"/>
          <tpl fld="13" item="0"/>
          <tpl hier="90" item="0"/>
          <tpl hier="155" item="1"/>
        </tpls>
      </n>
      <n v="192213" in="0">
        <tpls c="6">
          <tpl fld="8" item="2"/>
          <tpl fld="6" item="11"/>
          <tpl hier="55" item="2"/>
          <tpl fld="13" item="0"/>
          <tpl hier="90" item="0"/>
          <tpl hier="155" item="1"/>
        </tpls>
      </n>
      <n v="1015420" in="0">
        <tpls c="6">
          <tpl fld="10" item="1"/>
          <tpl fld="6" item="23"/>
          <tpl hier="55" item="2"/>
          <tpl fld="13" item="0"/>
          <tpl hier="90" item="0"/>
          <tpl hier="155" item="1"/>
        </tpls>
      </n>
      <n v="506545" in="0">
        <tpls c="6">
          <tpl fld="9" item="4"/>
          <tpl fld="6" item="4"/>
          <tpl hier="55" item="2"/>
          <tpl fld="13" item="0"/>
          <tpl hier="90" item="0"/>
          <tpl hier="155" item="1"/>
        </tpls>
      </n>
      <n v="80909" in="0">
        <tpls c="6">
          <tpl fld="8" item="2"/>
          <tpl fld="6" item="28"/>
          <tpl hier="55" item="2"/>
          <tpl fld="13" item="0"/>
          <tpl hier="90" item="0"/>
          <tpl hier="155" item="1"/>
        </tpls>
      </n>
      <n v="599466.9" in="0">
        <tpls c="6">
          <tpl fld="8" item="0"/>
          <tpl fld="6" item="7"/>
          <tpl hier="55" item="2"/>
          <tpl fld="13" item="0"/>
          <tpl hier="90" item="0"/>
          <tpl hier="155" item="1"/>
        </tpls>
      </n>
      <n v="690758" in="0">
        <tpls c="6">
          <tpl fld="11" item="1"/>
          <tpl fld="6" item="17"/>
          <tpl hier="55" item="2"/>
          <tpl fld="13" item="0"/>
          <tpl hier="90" item="0"/>
          <tpl hier="155" item="1"/>
        </tpls>
      </n>
      <n v="4709851" in="0">
        <tpls c="6">
          <tpl hier="2" item="4294967295"/>
          <tpl fld="3" item="1"/>
          <tpl hier="55" item="2"/>
          <tpl fld="13" item="0"/>
          <tpl hier="90" item="0"/>
          <tpl hier="155" item="1"/>
        </tpls>
      </n>
      <n v="2374069.9986502668" in="0">
        <tpls c="6">
          <tpl fld="10" item="1"/>
          <tpl fld="6" item="12"/>
          <tpl hier="55" item="2"/>
          <tpl fld="13" item="0"/>
          <tpl hier="90" item="0"/>
          <tpl hier="155" item="1"/>
        </tpls>
      </n>
      <n v="392540" in="0">
        <tpls c="6">
          <tpl fld="8" item="0"/>
          <tpl fld="6" item="29"/>
          <tpl hier="55" item="2"/>
          <tpl fld="13" item="0"/>
          <tpl hier="90" item="0"/>
          <tpl hier="155" item="1"/>
        </tpls>
      </n>
      <n v="45742.146929445604" in="0">
        <tpls c="6">
          <tpl fld="9" item="2"/>
          <tpl fld="3" item="2"/>
          <tpl hier="55" item="2"/>
          <tpl fld="13" item="0"/>
          <tpl hier="90" item="0"/>
          <tpl hier="155" item="1"/>
        </tpls>
      </n>
      <n v="2055290" in="0">
        <tpls c="6">
          <tpl fld="9" item="0"/>
          <tpl fld="6" item="15"/>
          <tpl hier="55" item="2"/>
          <tpl fld="13" item="0"/>
          <tpl hier="90" item="0"/>
          <tpl hier="155" item="1"/>
        </tpls>
      </n>
      <n v="53158" in="0">
        <tpls c="6">
          <tpl fld="11" item="0"/>
          <tpl fld="6" item="26"/>
          <tpl hier="55" item="2"/>
          <tpl fld="13" item="0"/>
          <tpl hier="90" item="0"/>
          <tpl hier="155" item="1"/>
        </tpls>
      </n>
      <n v="596" in="0">
        <tpls c="6">
          <tpl fld="8" item="1"/>
          <tpl fld="6" item="30"/>
          <tpl hier="55" item="2"/>
          <tpl fld="13" item="0"/>
          <tpl hier="90" item="0"/>
          <tpl hier="155" item="1"/>
        </tpls>
      </n>
      <n v="615967" in="0">
        <tpls c="6">
          <tpl fld="9" item="4"/>
          <tpl fld="6" item="5"/>
          <tpl hier="55" item="2"/>
          <tpl fld="13" item="0"/>
          <tpl hier="90" item="0"/>
          <tpl hier="155" item="1"/>
        </tpls>
      </n>
      <n v="1062" in="0">
        <tpls c="6">
          <tpl fld="8" item="1"/>
          <tpl fld="6" item="18"/>
          <tpl hier="55" item="2"/>
          <tpl fld="13" item="0"/>
          <tpl hier="90" item="0"/>
          <tpl hier="155" item="1"/>
        </tpls>
      </n>
      <n v="800564" in="0">
        <tpls c="6">
          <tpl fld="10" item="1"/>
          <tpl fld="6" item="0"/>
          <tpl hier="55" item="2"/>
          <tpl fld="13" item="0"/>
          <tpl hier="90" item="0"/>
          <tpl hier="155" item="1"/>
        </tpls>
      </n>
      <n v="-3378" in="0">
        <tpls c="6">
          <tpl fld="9" item="6"/>
          <tpl fld="6" item="9"/>
          <tpl hier="55" item="2"/>
          <tpl fld="13" item="0"/>
          <tpl hier="90" item="0"/>
          <tpl hier="155" item="1"/>
        </tpls>
      </n>
      <n v="5214627.7632721579" in="0">
        <tpls c="6">
          <tpl fld="10" item="0"/>
          <tpl fld="3" item="2"/>
          <tpl hier="55" item="2"/>
          <tpl fld="13" item="0"/>
          <tpl hier="90" item="0"/>
          <tpl hier="155" item="1"/>
        </tpls>
      </n>
      <n v="-4748" in="0">
        <tpls c="6">
          <tpl fld="9" item="6"/>
          <tpl fld="6" item="27"/>
          <tpl hier="55" item="2"/>
          <tpl fld="13" item="0"/>
          <tpl hier="90" item="0"/>
          <tpl hier="155" item="1"/>
        </tpls>
      </n>
      <n v="3820" in="0">
        <tpls c="6">
          <tpl fld="9" item="2"/>
          <tpl fld="6" item="28"/>
          <tpl hier="55" item="2"/>
          <tpl fld="13" item="0"/>
          <tpl hier="90" item="0"/>
          <tpl hier="155" item="1"/>
        </tpls>
      </n>
      <n v="1205009" in="0">
        <tpls c="6">
          <tpl fld="10" item="1"/>
          <tpl fld="6" item="1"/>
          <tpl hier="55" item="2"/>
          <tpl fld="13" item="0"/>
          <tpl hier="90" item="0"/>
          <tpl hier="155" item="1"/>
        </tpls>
      </n>
      <n v="2426103" in="0">
        <tpls c="6">
          <tpl fld="11" item="1"/>
          <tpl fld="6" item="11"/>
          <tpl hier="55" item="2"/>
          <tpl fld="13" item="0"/>
          <tpl hier="90" item="0"/>
          <tpl hier="155" item="1"/>
        </tpls>
      </n>
      <n v="3564" in="0">
        <tpls c="6">
          <tpl fld="9" item="5"/>
          <tpl fld="6" item="25"/>
          <tpl hier="55" item="2"/>
          <tpl fld="13" item="0"/>
          <tpl hier="90" item="0"/>
          <tpl hier="155" item="1"/>
        </tpls>
      </n>
      <n v="1160283" in="0">
        <tpls c="6">
          <tpl fld="8" item="0"/>
          <tpl fld="6" item="3"/>
          <tpl hier="55" item="2"/>
          <tpl fld="13" item="0"/>
          <tpl hier="90" item="0"/>
          <tpl hier="155" item="1"/>
        </tpls>
      </n>
      <n v="2618" in="0">
        <tpls c="6">
          <tpl fld="9" item="5"/>
          <tpl fld="6" item="11"/>
          <tpl hier="55" item="2"/>
          <tpl fld="13" item="0"/>
          <tpl hier="90" item="0"/>
          <tpl hier="155" item="1"/>
        </tpls>
      </n>
      <n v="91811" in="0">
        <tpls c="6">
          <tpl fld="8" item="2"/>
          <tpl fld="6" item="31"/>
          <tpl hier="55" item="2"/>
          <tpl fld="13" item="0"/>
          <tpl hier="90" item="0"/>
          <tpl hier="155" item="1"/>
        </tpls>
      </n>
      <n v="1092696" in="0">
        <tpls c="6">
          <tpl fld="8" item="0"/>
          <tpl fld="6" item="13"/>
          <tpl hier="55" item="2"/>
          <tpl fld="13" item="0"/>
          <tpl hier="90" item="0"/>
          <tpl hier="155" item="1"/>
        </tpls>
      </n>
      <n v="2242579" in="0">
        <tpls c="6">
          <tpl fld="11" item="1"/>
          <tpl fld="6" item="19"/>
          <tpl hier="55" item="2"/>
          <tpl fld="13" item="0"/>
          <tpl hier="90" item="0"/>
          <tpl hier="155" item="1"/>
        </tpls>
      </n>
      <n v="-4264" in="0">
        <tpls c="6">
          <tpl fld="9" item="6"/>
          <tpl fld="6" item="15"/>
          <tpl hier="55" item="2"/>
          <tpl fld="13" item="0"/>
          <tpl hier="90" item="0"/>
          <tpl hier="155" item="1"/>
        </tpls>
      </n>
      <n v="1543453" in="0">
        <tpls c="6">
          <tpl fld="8" item="2"/>
          <tpl fld="3" item="1"/>
          <tpl hier="55" item="2"/>
          <tpl fld="13" item="0"/>
          <tpl hier="90" item="0"/>
          <tpl hier="155" item="1"/>
        </tpls>
      </n>
      <n v="3999" in="0">
        <tpls c="6">
          <tpl fld="9" item="2"/>
          <tpl fld="6" item="31"/>
          <tpl hier="55" item="2"/>
          <tpl fld="13" item="0"/>
          <tpl hier="90" item="0"/>
          <tpl hier="155" item="1"/>
        </tpls>
      </n>
      <n v="478962" in="0">
        <tpls c="6">
          <tpl fld="10" item="0"/>
          <tpl fld="6" item="9"/>
          <tpl hier="55" item="2"/>
          <tpl fld="13" item="0"/>
          <tpl hier="90" item="0"/>
          <tpl hier="155" item="1"/>
        </tpls>
      </n>
      <n v="563495" in="0">
        <tpls c="6">
          <tpl fld="10" item="0"/>
          <tpl fld="6" item="16"/>
          <tpl hier="55" item="2"/>
          <tpl fld="13" item="0"/>
          <tpl hier="90" item="0"/>
          <tpl hier="155" item="1"/>
        </tpls>
      </n>
      <n v="113297" in="0">
        <tpls c="6">
          <tpl fld="11" item="0"/>
          <tpl fld="6" item="3"/>
          <tpl hier="55" item="2"/>
          <tpl fld="13" item="0"/>
          <tpl hier="90" item="0"/>
          <tpl hier="155" item="1"/>
        </tpls>
      </n>
      <n v="679093" in="0">
        <tpls c="6">
          <tpl fld="10" item="0"/>
          <tpl fld="6" item="6"/>
          <tpl hier="55" item="2"/>
          <tpl fld="13" item="0"/>
          <tpl hier="90" item="0"/>
          <tpl hier="155" item="1"/>
        </tpls>
      </n>
      <n v="116956" in="0">
        <tpls c="6">
          <tpl fld="11" item="0"/>
          <tpl fld="6" item="19"/>
          <tpl hier="55" item="2"/>
          <tpl fld="13" item="0"/>
          <tpl hier="90" item="0"/>
          <tpl hier="155" item="1"/>
        </tpls>
      </n>
      <n v="329009" in="0">
        <tpls c="6">
          <tpl fld="11" item="2"/>
          <tpl fld="6" item="24"/>
          <tpl hier="55" item="2"/>
          <tpl fld="13" item="0"/>
          <tpl hier="90" item="0"/>
          <tpl hier="155" item="1"/>
        </tpls>
      </n>
      <n v="241831" in="0">
        <tpls c="6">
          <tpl fld="10" item="0"/>
          <tpl fld="6" item="17"/>
          <tpl hier="55" item="2"/>
          <tpl fld="13" item="0"/>
          <tpl hier="90" item="0"/>
          <tpl hier="155" item="1"/>
        </tpls>
      </n>
      <n v="2036605" in="0">
        <tpls c="6">
          <tpl fld="11" item="1"/>
          <tpl fld="6" item="16"/>
          <tpl hier="55" item="2"/>
          <tpl fld="13" item="0"/>
          <tpl hier="90" item="0"/>
          <tpl hier="155" item="1"/>
        </tpls>
      </n>
      <n v="511760" in="0">
        <tpls c="6">
          <tpl fld="9" item="4"/>
          <tpl fld="6" item="17"/>
          <tpl hier="55" item="2"/>
          <tpl fld="13" item="0"/>
          <tpl hier="90" item="0"/>
          <tpl hier="155" item="1"/>
        </tpls>
      </n>
      <n v="-119665" in="0">
        <tpls c="6">
          <tpl hier="2" item="4294967295"/>
          <tpl fld="6" item="17"/>
          <tpl hier="55" item="2"/>
          <tpl fld="13" item="0"/>
          <tpl hier="90" item="0"/>
          <tpl hier="155" item="1"/>
        </tpls>
      </n>
      <n v="3361" in="0">
        <tpls c="6">
          <tpl fld="9" item="2"/>
          <tpl fld="6" item="17"/>
          <tpl hier="55" item="2"/>
          <tpl fld="13" item="0"/>
          <tpl hier="90" item="0"/>
          <tpl hier="155" item="1"/>
        </tpls>
      </n>
      <n v="2690" in="0">
        <tpls c="6">
          <tpl fld="9" item="5"/>
          <tpl fld="6" item="2"/>
          <tpl hier="55" item="2"/>
          <tpl fld="13" item="0"/>
          <tpl hier="90" item="0"/>
          <tpl hier="155" item="1"/>
        </tpls>
      </n>
      <n v="946422" in="0">
        <tpls c="6">
          <tpl fld="9" item="4"/>
          <tpl fld="6" item="25"/>
          <tpl hier="55" item="2"/>
          <tpl fld="13" item="0"/>
          <tpl hier="90" item="0"/>
          <tpl hier="155" item="1"/>
        </tpls>
      </n>
      <n v="726" in="0">
        <tpls c="6">
          <tpl fld="11" item="2"/>
          <tpl fld="6" item="5"/>
          <tpl hier="55" item="2"/>
          <tpl fld="13" item="0"/>
          <tpl hier="90" item="0"/>
          <tpl hier="155" item="1"/>
        </tpls>
      </n>
      <n v="166409" in="0">
        <tpls c="6">
          <tpl hier="2" item="4294967295"/>
          <tpl fld="6" item="25"/>
          <tpl hier="55" item="2"/>
          <tpl fld="13" item="0"/>
          <tpl hier="90" item="0"/>
          <tpl hier="155" item="1"/>
        </tpls>
      </n>
      <n v="16736978" in="0">
        <tpls c="6">
          <tpl fld="9" item="0"/>
          <tpl fld="3" item="1"/>
          <tpl hier="55" item="2"/>
          <tpl fld="13" item="0"/>
          <tpl hier="90" item="0"/>
          <tpl hier="155" item="1"/>
        </tpls>
      </n>
      <n v="4023" in="0">
        <tpls c="6">
          <tpl fld="9" item="2"/>
          <tpl fld="6" item="11"/>
          <tpl hier="55" item="2"/>
          <tpl fld="13" item="0"/>
          <tpl hier="90" item="0"/>
          <tpl hier="155" item="1"/>
        </tpls>
      </n>
      <n v="937410" in="0">
        <tpls c="6">
          <tpl fld="9" item="4"/>
          <tpl fld="6" item="10"/>
          <tpl hier="55" item="2"/>
          <tpl fld="13" item="0"/>
          <tpl hier="90" item="0"/>
          <tpl hier="155" item="1"/>
        </tpls>
      </n>
      <n v="727" in="0">
        <tpls c="6">
          <tpl fld="8" item="1"/>
          <tpl fld="6" item="13"/>
          <tpl hier="55" item="2"/>
          <tpl fld="13" item="0"/>
          <tpl hier="90" item="0"/>
          <tpl hier="155" item="1"/>
        </tpls>
      </n>
      <n v="808472" in="0">
        <tpls c="6">
          <tpl fld="9" item="4"/>
          <tpl fld="6" item="2"/>
          <tpl hier="55" item="2"/>
          <tpl fld="13" item="0"/>
          <tpl hier="90" item="0"/>
          <tpl hier="155" item="1"/>
        </tpls>
      </n>
      <n v="4137" in="0">
        <tpls c="6">
          <tpl fld="9" item="2"/>
          <tpl fld="6" item="2"/>
          <tpl hier="55" item="2"/>
          <tpl fld="13" item="0"/>
          <tpl hier="90" item="0"/>
          <tpl hier="155" item="1"/>
        </tpls>
      </n>
      <n v="798474.86097888811" in="0">
        <tpls c="6">
          <tpl fld="10" item="0"/>
          <tpl fld="6" item="8"/>
          <tpl hier="55" item="2"/>
          <tpl fld="13" item="0"/>
          <tpl hier="90" item="0"/>
          <tpl hier="155" item="1"/>
        </tpls>
      </n>
      <n v="200128" in="0">
        <tpls c="6">
          <tpl hier="2" item="4294967295"/>
          <tpl fld="6" item="21"/>
          <tpl hier="55" item="2"/>
          <tpl fld="13" item="0"/>
          <tpl hier="90" item="0"/>
          <tpl hier="155" item="1"/>
        </tpls>
      </n>
      <n v="1529829" in="0">
        <tpls c="6">
          <tpl fld="10" item="1"/>
          <tpl fld="6" item="9"/>
          <tpl hier="55" item="2"/>
          <tpl fld="13" item="0"/>
          <tpl hier="90" item="0"/>
          <tpl hier="155" item="1"/>
        </tpls>
      </n>
      <n v="559348" in="0">
        <tpls c="6">
          <tpl fld="9" item="4"/>
          <tpl fld="6" item="0"/>
          <tpl hier="55" item="2"/>
          <tpl fld="13" item="0"/>
          <tpl hier="90" item="0"/>
          <tpl hier="155" item="1"/>
        </tpls>
      </n>
      <n v="241685" in="0">
        <tpls c="6">
          <tpl hier="2" item="4294967295"/>
          <tpl fld="6" item="2"/>
          <tpl hier="55" item="2"/>
          <tpl fld="13" item="0"/>
          <tpl hier="90" item="0"/>
          <tpl hier="155" item="1"/>
        </tpls>
      </n>
      <n v="501211.40775798971" in="0">
        <tpls c="6">
          <tpl hier="2" item="4294967295"/>
          <tpl fld="6" item="12"/>
          <tpl hier="55" item="2"/>
          <tpl fld="13" item="0"/>
          <tpl hier="90" item="0"/>
          <tpl hier="155" item="1"/>
        </tpls>
      </n>
      <n v="1699830" in="0">
        <tpls c="6">
          <tpl fld="9" item="0"/>
          <tpl fld="6" item="11"/>
          <tpl hier="55" item="2"/>
          <tpl fld="13" item="0"/>
          <tpl hier="90" item="0"/>
          <tpl hier="155" item="1"/>
        </tpls>
      </n>
      <n v="43836" in="0">
        <tpls c="6">
          <tpl fld="9" item="2"/>
          <tpl fld="3" item="0"/>
          <tpl hier="55" item="2"/>
          <tpl fld="13" item="0"/>
          <tpl hier="90" item="0"/>
          <tpl hier="155" item="1"/>
        </tpls>
      </n>
      <n v="94424" in="0">
        <tpls c="6">
          <tpl fld="11" item="0"/>
          <tpl fld="6" item="2"/>
          <tpl hier="55" item="2"/>
          <tpl fld="13" item="0"/>
          <tpl hier="90" item="0"/>
          <tpl hier="155" item="1"/>
        </tpls>
      </n>
      <n v="2280554" in="0">
        <tpls c="6">
          <tpl fld="10" item="1"/>
          <tpl fld="6" item="26"/>
          <tpl hier="55" item="2"/>
          <tpl fld="13" item="0"/>
          <tpl hier="90" item="0"/>
          <tpl hier="155" item="1"/>
        </tpls>
      </n>
      <n v="22512592" in="0">
        <tpls c="6">
          <tpl fld="11" item="1"/>
          <tpl fld="3" item="0"/>
          <tpl hier="55" item="2"/>
          <tpl fld="13" item="0"/>
          <tpl hier="90" item="0"/>
          <tpl hier="155" item="1"/>
        </tpls>
      </n>
      <n v="-3347" in="0">
        <tpls c="6">
          <tpl fld="9" item="6"/>
          <tpl fld="6" item="19"/>
          <tpl hier="55" item="2"/>
          <tpl fld="13" item="0"/>
          <tpl hier="90" item="0"/>
          <tpl hier="155" item="1"/>
        </tpls>
      </n>
      <n v="68340.976334010717" in="0">
        <tpls c="6">
          <tpl fld="11" item="0"/>
          <tpl fld="6" item="8"/>
          <tpl hier="55" item="2"/>
          <tpl fld="13" item="0"/>
          <tpl hier="90" item="0"/>
          <tpl hier="155" item="1"/>
        </tpls>
      </n>
      <n v="13876" in="0">
        <tpls c="6">
          <tpl fld="11" item="2"/>
          <tpl fld="6" item="2"/>
          <tpl hier="55" item="2"/>
          <tpl fld="13" item="0"/>
          <tpl hier="90" item="0"/>
          <tpl hier="155" item="1"/>
        </tpls>
      </n>
      <n v="162965" in="0">
        <tpls c="6">
          <tpl fld="8" item="2"/>
          <tpl fld="6" item="19"/>
          <tpl hier="55" item="2"/>
          <tpl fld="13" item="0"/>
          <tpl hier="90" item="0"/>
          <tpl hier="155" item="1"/>
        </tpls>
      </n>
      <m in="0">
        <tpls c="6">
          <tpl fld="9" item="3"/>
          <tpl fld="6" item="11"/>
          <tpl hier="55" item="2"/>
          <tpl fld="13" item="0"/>
          <tpl hier="90" item="0"/>
          <tpl hier="155" item="1"/>
        </tpls>
      </m>
      <m in="0">
        <tpls c="6">
          <tpl fld="9" item="3"/>
          <tpl fld="6" item="19"/>
          <tpl hier="55" item="2"/>
          <tpl fld="13" item="0"/>
          <tpl hier="90" item="0"/>
          <tpl hier="155" item="1"/>
        </tpls>
      </m>
      <n v="942435" in="0">
        <tpls c="6">
          <tpl fld="9" item="4"/>
          <tpl fld="6" item="14"/>
          <tpl hier="55" item="2"/>
          <tpl fld="13" item="0"/>
          <tpl hier="90" item="0"/>
          <tpl hier="155" item="1"/>
        </tpls>
      </n>
      <n v="7111" in="0">
        <tpls c="6">
          <tpl fld="9" item="1"/>
          <tpl fld="6" item="15"/>
          <tpl hier="55" item="2"/>
          <tpl fld="13" item="0"/>
          <tpl hier="90" item="0"/>
          <tpl hier="155" item="1"/>
        </tpls>
      </n>
      <m in="0">
        <tpls c="6">
          <tpl fld="11" item="2"/>
          <tpl fld="6" item="4"/>
          <tpl hier="55" item="2"/>
          <tpl fld="13" item="0"/>
          <tpl hier="90" item="0"/>
          <tpl hier="155" item="1"/>
        </tpls>
      </m>
      <n v="84365" in="0">
        <tpls c="6">
          <tpl fld="11" item="0"/>
          <tpl fld="6" item="22"/>
          <tpl hier="55" item="2"/>
          <tpl fld="13" item="0"/>
          <tpl hier="90" item="0"/>
          <tpl hier="155" item="1"/>
        </tpls>
      </n>
      <n v="5336" in="0">
        <tpls c="6">
          <tpl fld="9" item="1"/>
          <tpl fld="6" item="31"/>
          <tpl hier="55" item="2"/>
          <tpl fld="13" item="0"/>
          <tpl hier="90" item="0"/>
          <tpl hier="155" item="1"/>
        </tpls>
      </n>
      <n v="1854259" in="0">
        <tpls c="6">
          <tpl fld="10" item="1"/>
          <tpl fld="6" item="25"/>
          <tpl hier="55" item="2"/>
          <tpl fld="13" item="0"/>
          <tpl hier="90" item="0"/>
          <tpl hier="155" item="1"/>
        </tpls>
      </n>
      <n v="-17907.5" in="0">
        <tpls c="6">
          <tpl fld="9" item="1"/>
          <tpl fld="3" item="0"/>
          <tpl hier="55" item="2"/>
          <tpl fld="13" item="0"/>
          <tpl hier="90" item="0"/>
          <tpl hier="155" item="1"/>
        </tpls>
      </n>
      <n v="2760" in="0">
        <tpls c="6">
          <tpl fld="11" item="2"/>
          <tpl fld="6" item="10"/>
          <tpl hier="55" item="2"/>
          <tpl fld="13" item="0"/>
          <tpl hier="90" item="0"/>
          <tpl hier="155" item="1"/>
        </tpls>
      </n>
      <n v="1286810" in="0">
        <tpls c="6">
          <tpl fld="9" item="0"/>
          <tpl fld="6" item="18"/>
          <tpl hier="55" item="2"/>
          <tpl fld="13" item="0"/>
          <tpl hier="90" item="0"/>
          <tpl hier="155" item="1"/>
        </tpls>
      </n>
      <n v="747794" in="0">
        <tpls c="6">
          <tpl fld="8" item="0"/>
          <tpl fld="6" item="30"/>
          <tpl hier="55" item="2"/>
          <tpl fld="13" item="0"/>
          <tpl hier="90" item="0"/>
          <tpl hier="155" item="1"/>
        </tpls>
      </n>
      <n v="494145.83353331895" in="0">
        <tpls c="6">
          <tpl hier="2" item="4294967295"/>
          <tpl fld="6" item="8"/>
          <tpl hier="55" item="2"/>
          <tpl fld="13" item="0"/>
          <tpl hier="90" item="0"/>
          <tpl hier="155" item="1"/>
        </tpls>
      </n>
      <n v="1257968" in="0">
        <tpls c="6">
          <tpl fld="9" item="0"/>
          <tpl fld="6" item="16"/>
          <tpl hier="55" item="2"/>
          <tpl fld="13" item="0"/>
          <tpl hier="90" item="0"/>
          <tpl hier="155" item="1"/>
        </tpls>
      </n>
      <n v="2509297.2412913069" in="0">
        <tpls c="6">
          <tpl hier="2" item="4294967295"/>
          <tpl fld="3" item="2"/>
          <tpl hier="55" item="2"/>
          <tpl fld="13" item="0"/>
          <tpl hier="90" item="0"/>
          <tpl hier="155" item="1"/>
        </tpls>
      </n>
      <n v="3201" in="0">
        <tpls c="6">
          <tpl fld="9" item="2"/>
          <tpl fld="6" item="4"/>
          <tpl hier="55" item="2"/>
          <tpl fld="13" item="0"/>
          <tpl hier="90" item="0"/>
          <tpl hier="155" item="1"/>
        </tpls>
      </n>
      <n v="252395" in="0">
        <tpls c="6">
          <tpl fld="8" item="0"/>
          <tpl fld="6" item="25"/>
          <tpl hier="55" item="2"/>
          <tpl fld="13" item="0"/>
          <tpl hier="90" item="0"/>
          <tpl hier="155" item="1"/>
        </tpls>
      </n>
      <n v="5747.4830965883566" in="0">
        <tpls c="6">
          <tpl fld="9" item="2"/>
          <tpl fld="6" item="8"/>
          <tpl hier="55" item="2"/>
          <tpl fld="13" item="0"/>
          <tpl hier="90" item="0"/>
          <tpl hier="155" item="1"/>
        </tpls>
      </n>
      <n v="-3309" in="0">
        <tpls c="6">
          <tpl fld="9" item="6"/>
          <tpl fld="6" item="2"/>
          <tpl hier="55" item="2"/>
          <tpl fld="13" item="0"/>
          <tpl hier="90" item="0"/>
          <tpl hier="155" item="1"/>
        </tpls>
      </n>
      <n v="86998" in="0">
        <tpls c="6">
          <tpl fld="8" item="2"/>
          <tpl fld="6" item="25"/>
          <tpl hier="55" item="2"/>
          <tpl fld="13" item="0"/>
          <tpl hier="90" item="0"/>
          <tpl hier="155" item="1"/>
        </tpls>
      </n>
      <n v="245615" in="0">
        <tpls c="6">
          <tpl fld="8" item="0"/>
          <tpl fld="6" item="31"/>
          <tpl hier="55" item="2"/>
          <tpl fld="13" item="0"/>
          <tpl hier="90" item="0"/>
          <tpl hier="155" item="1"/>
        </tpls>
      </n>
      <n v="86128" in="0">
        <tpls c="6">
          <tpl fld="11" item="2"/>
          <tpl fld="6" item="20"/>
          <tpl hier="55" item="2"/>
          <tpl fld="13" item="0"/>
          <tpl hier="90" item="0"/>
          <tpl hier="155" item="1"/>
        </tpls>
      </n>
      <n v="63013" in="0">
        <tpls c="6">
          <tpl fld="11" item="0"/>
          <tpl fld="6" item="15"/>
          <tpl hier="55" item="2"/>
          <tpl fld="13" item="0"/>
          <tpl hier="90" item="0"/>
          <tpl hier="155" item="1"/>
        </tpls>
      </n>
      <n v="29756.408970504552" in="0">
        <tpls c="6">
          <tpl fld="9" item="5"/>
          <tpl fld="3" item="2"/>
          <tpl hier="55" item="2"/>
          <tpl fld="13" item="0"/>
          <tpl hier="90" item="0"/>
          <tpl hier="155" item="1"/>
        </tpls>
      </n>
      <n v="28526" in="0">
        <tpls c="6">
          <tpl fld="9" item="5"/>
          <tpl fld="3" item="0"/>
          <tpl hier="55" item="2"/>
          <tpl fld="13" item="0"/>
          <tpl hier="90" item="0"/>
          <tpl hier="155" item="1"/>
        </tpls>
      </n>
      <n v="8465" in="0">
        <tpls c="6">
          <tpl fld="11" item="2"/>
          <tpl fld="6" item="9"/>
          <tpl hier="55" item="2"/>
          <tpl fld="13" item="0"/>
          <tpl hier="90" item="0"/>
          <tpl hier="155" item="1"/>
        </tpls>
      </n>
      <n v="539793" in="0">
        <tpls c="6">
          <tpl fld="8" item="0"/>
          <tpl fld="6" item="26"/>
          <tpl hier="55" item="2"/>
          <tpl fld="13" item="0"/>
          <tpl hier="90" item="0"/>
          <tpl hier="155" item="1"/>
        </tpls>
      </n>
      <n v="2033869" in="0">
        <tpls c="6">
          <tpl fld="11" item="1"/>
          <tpl fld="6" item="30"/>
          <tpl hier="55" item="2"/>
          <tpl fld="13" item="0"/>
          <tpl hier="90" item="0"/>
          <tpl hier="155" item="1"/>
        </tpls>
      </n>
      <n v="3231" in="0">
        <tpls c="6">
          <tpl fld="9" item="2"/>
          <tpl fld="6" item="0"/>
          <tpl hier="55" item="2"/>
          <tpl fld="13" item="0"/>
          <tpl hier="90" item="0"/>
          <tpl hier="155" item="1"/>
        </tpls>
      </n>
      <n v="399779" in="0">
        <tpls c="6">
          <tpl fld="8" item="0"/>
          <tpl fld="6" item="4"/>
          <tpl hier="55" item="2"/>
          <tpl fld="13" item="0"/>
          <tpl hier="90" item="0"/>
          <tpl hier="155" item="1"/>
        </tpls>
      </n>
      <n v="985" in="0">
        <tpls c="6">
          <tpl fld="8" item="1"/>
          <tpl fld="6" item="15"/>
          <tpl hier="55" item="2"/>
          <tpl fld="13" item="0"/>
          <tpl hier="90" item="0"/>
          <tpl hier="155" item="1"/>
        </tpls>
      </n>
      <m in="0">
        <tpls c="6">
          <tpl fld="9" item="3"/>
          <tpl fld="6" item="15"/>
          <tpl hier="55" item="2"/>
          <tpl fld="13" item="0"/>
          <tpl hier="90" item="0"/>
          <tpl hier="155" item="1"/>
        </tpls>
      </m>
      <n v="25761.933694091364" in="0">
        <tpls c="6">
          <tpl fld="8" item="1"/>
          <tpl fld="3" item="2"/>
          <tpl hier="55" item="2"/>
          <tpl fld="13" item="0"/>
          <tpl hier="90" item="0"/>
          <tpl hier="155" item="1"/>
        </tpls>
      </n>
      <n v="2118" in="0">
        <tpls c="6">
          <tpl fld="9" item="5"/>
          <tpl fld="6" item="30"/>
          <tpl hier="55" item="2"/>
          <tpl fld="13" item="0"/>
          <tpl hier="90" item="0"/>
          <tpl hier="155" item="1"/>
        </tpls>
      </n>
      <n v="306709" in="0">
        <tpls c="6">
          <tpl fld="11" item="2"/>
          <tpl fld="6" item="23"/>
          <tpl hier="55" item="2"/>
          <tpl fld="13" item="0"/>
          <tpl hier="90" item="0"/>
          <tpl hier="155" item="1"/>
        </tpls>
      </n>
      <n v="101837.74290199696" in="0">
        <tpls c="6">
          <tpl fld="11" item="2"/>
          <tpl fld="3" item="2"/>
          <tpl hier="55" item="2"/>
          <tpl fld="13" item="0"/>
          <tpl hier="90" item="0"/>
          <tpl hier="155" item="1"/>
        </tpls>
      </n>
      <n v="158314" in="0">
        <tpls c="6">
          <tpl fld="8" item="2"/>
          <tpl fld="6" item="24"/>
          <tpl hier="55" item="2"/>
          <tpl fld="13" item="0"/>
          <tpl hier="90" item="0"/>
          <tpl hier="155" item="1"/>
        </tpls>
      </n>
      <n v="948482.09460839443" in="0">
        <tpls c="6">
          <tpl fld="9" item="4"/>
          <tpl fld="6" item="12"/>
          <tpl hier="55" item="2"/>
          <tpl fld="13" item="0"/>
          <tpl hier="90" item="0"/>
          <tpl hier="155" item="1"/>
        </tpls>
      </n>
      <n v="587181" in="0">
        <tpls c="6">
          <tpl fld="11" item="2"/>
          <tpl fld="3" item="0"/>
          <tpl hier="55" item="2"/>
          <tpl fld="13" item="0"/>
          <tpl hier="90" item="0"/>
          <tpl hier="155" item="1"/>
        </tpls>
      </n>
      <n v="984438" in="0">
        <tpls c="6">
          <tpl fld="8" item="0"/>
          <tpl fld="6" item="20"/>
          <tpl hier="55" item="2"/>
          <tpl fld="13" item="0"/>
          <tpl hier="90" item="0"/>
          <tpl hier="155" item="1"/>
        </tpls>
      </n>
      <m in="0">
        <tpls c="6">
          <tpl fld="9" item="3"/>
          <tpl fld="6" item="20"/>
          <tpl hier="55" item="2"/>
          <tpl fld="13" item="0"/>
          <tpl hier="90" item="0"/>
          <tpl hier="155" item="1"/>
        </tpls>
      </m>
      <n v="501836" in="0">
        <tpls c="6">
          <tpl fld="9" item="0"/>
          <tpl fld="6" item="23"/>
          <tpl hier="55" item="2"/>
          <tpl fld="13" item="0"/>
          <tpl hier="90" item="0"/>
          <tpl hier="155" item="1"/>
        </tpls>
      </n>
      <n v="2406993" in="0">
        <tpls c="6">
          <tpl fld="11" item="1"/>
          <tpl fld="6" item="10"/>
          <tpl hier="55" item="2"/>
          <tpl fld="13" item="0"/>
          <tpl hier="90" item="0"/>
          <tpl hier="155" item="1"/>
        </tpls>
      </n>
      <n v="3308" in="0">
        <tpls c="6">
          <tpl fld="9" item="2"/>
          <tpl fld="6" item="5"/>
          <tpl hier="55" item="2"/>
          <tpl fld="13" item="0"/>
          <tpl hier="90" item="0"/>
          <tpl hier="155" item="1"/>
        </tpls>
      </n>
      <n v="2189" in="0">
        <tpls c="6">
          <tpl fld="9" item="5"/>
          <tpl fld="6" item="17"/>
          <tpl hier="55" item="2"/>
          <tpl fld="13" item="0"/>
          <tpl hier="90" item="0"/>
          <tpl hier="155" item="1"/>
        </tpls>
      </n>
      <n v="2176774" in="0">
        <tpls c="6">
          <tpl fld="10" item="1"/>
          <tpl fld="6" item="6"/>
          <tpl hier="55" item="2"/>
          <tpl fld="13" item="0"/>
          <tpl hier="90" item="0"/>
          <tpl hier="155" item="1"/>
        </tpls>
      </n>
      <n v="6996" in="0">
        <tpls c="6">
          <tpl fld="9" item="1"/>
          <tpl fld="6" item="14"/>
          <tpl hier="55" item="2"/>
          <tpl fld="13" item="0"/>
          <tpl hier="90" item="0"/>
          <tpl hier="155" item="1"/>
        </tpls>
      </n>
      <n v="417904" in="0">
        <tpls c="6">
          <tpl hier="2" item="4294967295"/>
          <tpl fld="6" item="26"/>
          <tpl hier="55" item="2"/>
          <tpl fld="13" item="0"/>
          <tpl hier="90" item="0"/>
          <tpl hier="155" item="1"/>
        </tpls>
      </n>
      <n v="62037" in="0">
        <tpls c="6">
          <tpl fld="8" item="0"/>
          <tpl fld="6" item="27"/>
          <tpl hier="55" item="2"/>
          <tpl fld="13" item="0"/>
          <tpl hier="90" item="0"/>
          <tpl hier="155" item="1"/>
        </tpls>
      </n>
      <n v="2299343" in="0">
        <tpls c="6">
          <tpl fld="11" item="1"/>
          <tpl fld="6" item="24"/>
          <tpl hier="55" item="2"/>
          <tpl fld="13" item="0"/>
          <tpl hier="90" item="0"/>
          <tpl hier="155" item="1"/>
        </tpls>
      </n>
      <n v="-101851" in="0">
        <tpls c="6">
          <tpl hier="2" item="4294967295"/>
          <tpl fld="6" item="0"/>
          <tpl hier="55" item="2"/>
          <tpl fld="13" item="0"/>
          <tpl hier="90" item="0"/>
          <tpl hier="155" item="1"/>
        </tpls>
      </n>
      <n v="3951" in="0">
        <tpls c="6">
          <tpl fld="9" item="2"/>
          <tpl fld="6" item="13"/>
          <tpl hier="55" item="2"/>
          <tpl fld="13" item="0"/>
          <tpl hier="90" item="0"/>
          <tpl hier="155" item="1"/>
        </tpls>
      </n>
      <n v="1914845" in="0">
        <tpls c="6">
          <tpl fld="11" item="1"/>
          <tpl fld="6" item="25"/>
          <tpl hier="55" item="2"/>
          <tpl fld="13" item="0"/>
          <tpl hier="90" item="0"/>
          <tpl hier="155" item="1"/>
        </tpls>
      </n>
      <n v="8121" in="0">
        <tpls c="6">
          <tpl fld="9" item="1"/>
          <tpl fld="6" item="6"/>
          <tpl hier="55" item="2"/>
          <tpl fld="13" item="0"/>
          <tpl hier="90" item="0"/>
          <tpl hier="155" item="1"/>
        </tpls>
      </n>
      <n v="-4368" in="0">
        <tpls c="6">
          <tpl fld="9" item="6"/>
          <tpl fld="6" item="29"/>
          <tpl hier="55" item="2"/>
          <tpl fld="13" item="0"/>
          <tpl hier="90" item="0"/>
          <tpl hier="155" item="1"/>
        </tpls>
      </n>
      <n v="492778" in="0">
        <tpls c="6">
          <tpl fld="10" item="0"/>
          <tpl fld="6" item="29"/>
          <tpl hier="55" item="2"/>
          <tpl fld="13" item="0"/>
          <tpl hier="90" item="0"/>
          <tpl hier="155" item="1"/>
        </tpls>
      </n>
      <n v="316742.09999999998" in="0">
        <tpls c="6">
          <tpl fld="8" item="0"/>
          <tpl fld="6" item="21"/>
          <tpl hier="55" item="2"/>
          <tpl fld="13" item="0"/>
          <tpl hier="90" item="0"/>
          <tpl hier="155" item="1"/>
        </tpls>
      </n>
      <n v="5744" in="0">
        <tpls c="6">
          <tpl fld="9" item="2"/>
          <tpl fld="6" item="18"/>
          <tpl hier="55" item="2"/>
          <tpl fld="13" item="0"/>
          <tpl hier="90" item="0"/>
          <tpl hier="155" item="1"/>
        </tpls>
      </n>
      <n v="84865" in="0">
        <tpls c="6">
          <tpl fld="9" item="3"/>
          <tpl fld="3" item="0"/>
          <tpl hier="55" item="2"/>
          <tpl fld="13" item="0"/>
          <tpl hier="90" item="0"/>
          <tpl hier="155" item="1"/>
        </tpls>
      </n>
      <n v="1768608" in="0">
        <tpls c="6">
          <tpl fld="10" item="1"/>
          <tpl fld="6" item="18"/>
          <tpl hier="55" item="2"/>
          <tpl fld="13" item="0"/>
          <tpl hier="90" item="0"/>
          <tpl hier="155" item="1"/>
        </tpls>
      </n>
      <n v="1006" in="0">
        <tpls c="6">
          <tpl fld="8" item="1"/>
          <tpl fld="6" item="24"/>
          <tpl hier="55" item="2"/>
          <tpl fld="13" item="0"/>
          <tpl hier="90" item="0"/>
          <tpl hier="155" item="1"/>
        </tpls>
      </n>
      <n v="-95289.5" in="0">
        <tpls c="6">
          <tpl fld="8" item="0"/>
          <tpl fld="6" item="23"/>
          <tpl hier="55" item="2"/>
          <tpl fld="13" item="0"/>
          <tpl hier="90" item="0"/>
          <tpl hier="155" item="1"/>
        </tpls>
      </n>
      <n v="751" in="0">
        <tpls c="6">
          <tpl fld="8" item="1"/>
          <tpl fld="6" item="22"/>
          <tpl hier="55" item="2"/>
          <tpl fld="13" item="0"/>
          <tpl hier="90" item="0"/>
          <tpl hier="155" item="1"/>
        </tpls>
      </n>
      <n v="-2560" in="0">
        <tpls c="6">
          <tpl fld="9" item="6"/>
          <tpl fld="6" item="4"/>
          <tpl hier="55" item="2"/>
          <tpl fld="13" item="0"/>
          <tpl hier="90" item="0"/>
          <tpl hier="155" item="1"/>
        </tpls>
      </n>
      <n v="-44288.731664952764" in="0">
        <tpls c="6">
          <tpl fld="9" item="1"/>
          <tpl fld="6" item="8"/>
          <tpl hier="55" item="2"/>
          <tpl fld="13" item="0"/>
          <tpl hier="90" item="0"/>
          <tpl hier="155" item="1"/>
        </tpls>
      </n>
      <n v="977838" in="0">
        <tpls c="6">
          <tpl fld="9" item="4"/>
          <tpl fld="6" item="26"/>
          <tpl hier="55" item="2"/>
          <tpl fld="13" item="0"/>
          <tpl hier="90" item="0"/>
          <tpl hier="155" item="1"/>
        </tpls>
      </n>
      <n v="5676" in="0">
        <tpls c="6">
          <tpl fld="9" item="2"/>
          <tpl fld="6" item="7"/>
          <tpl hier="55" item="2"/>
          <tpl fld="13" item="0"/>
          <tpl hier="90" item="0"/>
          <tpl hier="155" item="1"/>
        </tpls>
      </n>
      <n v="772" in="0">
        <tpls c="6">
          <tpl fld="8" item="1"/>
          <tpl fld="6" item="19"/>
          <tpl hier="55" item="2"/>
          <tpl fld="13" item="0"/>
          <tpl hier="90" item="0"/>
          <tpl hier="155" item="1"/>
        </tpls>
      </n>
      <n v="43154" in="0">
        <tpls c="6">
          <tpl fld="11" item="0"/>
          <tpl fld="6" item="4"/>
          <tpl hier="55" item="2"/>
          <tpl fld="13" item="0"/>
          <tpl hier="90" item="0"/>
          <tpl hier="155" item="1"/>
        </tpls>
      </n>
      <n v="626745" in="0">
        <tpls c="6">
          <tpl hier="2" item="4294967295"/>
          <tpl fld="6" item="11"/>
          <tpl hier="55" item="2"/>
          <tpl fld="13" item="0"/>
          <tpl hier="90" item="0"/>
          <tpl hier="155" item="1"/>
        </tpls>
      </n>
      <n v="58439" in="0">
        <tpls c="6">
          <tpl fld="11" item="0"/>
          <tpl fld="6" item="25"/>
          <tpl hier="55" item="2"/>
          <tpl fld="13" item="0"/>
          <tpl hier="90" item="0"/>
          <tpl hier="155" item="1"/>
        </tpls>
      </n>
      <n v="7283" in="0">
        <tpls c="6">
          <tpl fld="9" item="1"/>
          <tpl fld="6" item="29"/>
          <tpl hier="55" item="2"/>
          <tpl fld="13" item="0"/>
          <tpl hier="90" item="0"/>
          <tpl hier="155" item="1"/>
        </tpls>
      </n>
      <n v="154543" in="0">
        <tpls c="6">
          <tpl hier="2" item="4294967295"/>
          <tpl fld="6" item="31"/>
          <tpl hier="55" item="2"/>
          <tpl fld="13" item="0"/>
          <tpl hier="90" item="0"/>
          <tpl hier="155" item="1"/>
        </tpls>
      </n>
      <n v="2967602" in="0">
        <tpls c="6">
          <tpl fld="11" item="1"/>
          <tpl fld="6" item="20"/>
          <tpl hier="55" item="2"/>
          <tpl fld="13" item="0"/>
          <tpl hier="90" item="0"/>
          <tpl hier="155" item="1"/>
        </tpls>
      </n>
      <n v="1822936" in="0">
        <tpls c="6">
          <tpl fld="11" item="1"/>
          <tpl fld="6" item="2"/>
          <tpl hier="55" item="2"/>
          <tpl fld="13" item="0"/>
          <tpl hier="90" item="0"/>
          <tpl hier="155" item="1"/>
        </tpls>
      </n>
      <n v="-4818" in="0">
        <tpls c="6">
          <tpl fld="9" item="6"/>
          <tpl fld="6" item="20"/>
          <tpl hier="55" item="2"/>
          <tpl fld="13" item="0"/>
          <tpl hier="90" item="0"/>
          <tpl hier="155" item="1"/>
        </tpls>
      </n>
      <n v="966966" in="0">
        <tpls c="6">
          <tpl fld="8" item="0"/>
          <tpl fld="6" item="5"/>
          <tpl hier="55" item="2"/>
          <tpl fld="13" item="0"/>
          <tpl hier="90" item="0"/>
          <tpl hier="155" item="1"/>
        </tpls>
      </n>
      <n v="5580" in="0">
        <tpls c="6">
          <tpl fld="9" item="1"/>
          <tpl fld="6" item="19"/>
          <tpl hier="55" item="2"/>
          <tpl fld="13" item="0"/>
          <tpl hier="90" item="0"/>
          <tpl hier="155" item="1"/>
        </tpls>
      </n>
      <n v="128279" in="0">
        <tpls c="6">
          <tpl fld="8" item="2"/>
          <tpl fld="6" item="16"/>
          <tpl hier="55" item="2"/>
          <tpl fld="13" item="0"/>
          <tpl hier="90" item="0"/>
          <tpl hier="155" item="1"/>
        </tpls>
      </n>
      <n v="5829.6638328572681" in="0">
        <tpls c="6">
          <tpl fld="9" item="2"/>
          <tpl fld="6" item="12"/>
          <tpl hier="55" item="2"/>
          <tpl fld="13" item="0"/>
          <tpl hier="90" item="0"/>
          <tpl hier="155" item="1"/>
        </tpls>
      </n>
      <n v="5934" in="0">
        <tpls c="6">
          <tpl fld="9" item="2"/>
          <tpl fld="6" item="27"/>
          <tpl hier="55" item="2"/>
          <tpl fld="13" item="0"/>
          <tpl hier="90" item="0"/>
          <tpl hier="155" item="1"/>
        </tpls>
      </n>
      <n v="-45854" in="0">
        <tpls c="6">
          <tpl fld="9" item="6"/>
          <tpl fld="3" item="1"/>
          <tpl hier="55" item="2"/>
          <tpl fld="13" item="0"/>
          <tpl hier="90" item="0"/>
          <tpl hier="155" item="1"/>
        </tpls>
      </n>
      <n v="20500.368235347269" in="0">
        <tpls c="6">
          <tpl fld="11" item="2"/>
          <tpl fld="6" item="12"/>
          <tpl hier="55" item="2"/>
          <tpl fld="13" item="0"/>
          <tpl hier="90" item="0"/>
          <tpl hier="155" item="1"/>
        </tpls>
      </n>
      <n v="89502" in="0">
        <tpls c="6">
          <tpl fld="11" item="0"/>
          <tpl fld="6" item="20"/>
          <tpl hier="55" item="2"/>
          <tpl fld="13" item="0"/>
          <tpl hier="90" item="0"/>
          <tpl hier="155" item="1"/>
        </tpls>
      </n>
      <n v="7663" in="0">
        <tpls c="6">
          <tpl fld="9" item="1"/>
          <tpl fld="6" item="18"/>
          <tpl hier="55" item="2"/>
          <tpl fld="13" item="0"/>
          <tpl hier="90" item="0"/>
          <tpl hier="155" item="1"/>
        </tpls>
      </n>
      <n v="1582933" in="0">
        <tpls c="6">
          <tpl fld="9" item="0"/>
          <tpl fld="6" item="5"/>
          <tpl hier="55" item="2"/>
          <tpl fld="13" item="0"/>
          <tpl hier="90" item="0"/>
          <tpl hier="155" item="1"/>
        </tpls>
      </n>
      <n v="-2558" in="0">
        <tpls c="6">
          <tpl fld="9" item="6"/>
          <tpl fld="6" item="23"/>
          <tpl hier="55" item="2"/>
          <tpl fld="13" item="0"/>
          <tpl hier="90" item="0"/>
          <tpl hier="155" item="1"/>
        </tpls>
      </n>
      <n v="1976330" in="0">
        <tpls c="6">
          <tpl fld="10" item="1"/>
          <tpl fld="6" item="30"/>
          <tpl hier="55" item="2"/>
          <tpl fld="13" item="0"/>
          <tpl hier="90" item="0"/>
          <tpl hier="155" item="1"/>
        </tpls>
      </n>
      <n v="1095" in="0">
        <tpls c="6">
          <tpl fld="8" item="1"/>
          <tpl fld="6" item="27"/>
          <tpl hier="55" item="2"/>
          <tpl fld="13" item="0"/>
          <tpl hier="90" item="0"/>
          <tpl hier="155" item="1"/>
        </tpls>
      </n>
      <m in="0">
        <tpls c="6">
          <tpl fld="9" item="3"/>
          <tpl fld="6" item="24"/>
          <tpl hier="55" item="2"/>
          <tpl fld="13" item="0"/>
          <tpl hier="90" item="0"/>
          <tpl hier="155" item="1"/>
        </tpls>
      </m>
      <n v="-4492" in="0">
        <tpls c="6">
          <tpl fld="9" item="6"/>
          <tpl fld="6" item="26"/>
          <tpl hier="55" item="2"/>
          <tpl fld="13" item="0"/>
          <tpl hier="90" item="0"/>
          <tpl hier="155" item="1"/>
        </tpls>
      </n>
      <n v="906324" in="0">
        <tpls c="6">
          <tpl fld="9" item="0"/>
          <tpl fld="6" item="4"/>
          <tpl hier="55" item="2"/>
          <tpl fld="13" item="0"/>
          <tpl hier="90" item="0"/>
          <tpl hier="155" item="1"/>
        </tpls>
      </n>
      <n v="1956565" in="0">
        <tpls c="6">
          <tpl fld="9" item="0"/>
          <tpl fld="6" item="13"/>
          <tpl hier="55" item="2"/>
          <tpl fld="13" item="0"/>
          <tpl hier="90" item="0"/>
          <tpl hier="155" item="1"/>
        </tpls>
      </n>
      <n v="796040" in="0">
        <tpls c="6">
          <tpl fld="9" item="4"/>
          <tpl fld="6" item="19"/>
          <tpl hier="55" item="2"/>
          <tpl fld="13" item="0"/>
          <tpl hier="90" item="0"/>
          <tpl hier="155" item="1"/>
        </tpls>
      </n>
      <n v="1522948" in="0">
        <tpls c="6">
          <tpl fld="9" item="0"/>
          <tpl fld="6" item="7"/>
          <tpl hier="55" item="2"/>
          <tpl fld="13" item="0"/>
          <tpl hier="90" item="0"/>
          <tpl hier="155" item="1"/>
        </tpls>
      </n>
      <n v="57312" in="0">
        <tpls c="6">
          <tpl fld="9" item="2"/>
          <tpl fld="3" item="1"/>
          <tpl hier="55" item="2"/>
          <tpl fld="13" item="0"/>
          <tpl hier="90" item="0"/>
          <tpl hier="155" item="1"/>
        </tpls>
      </n>
      <n v="3257" in="0">
        <tpls c="6">
          <tpl fld="9" item="2"/>
          <tpl fld="6" item="30"/>
          <tpl hier="55" item="2"/>
          <tpl fld="13" item="0"/>
          <tpl hier="90" item="0"/>
          <tpl hier="155" item="1"/>
        </tpls>
      </n>
      <n v="2398943" in="0">
        <tpls c="6">
          <tpl fld="11" item="1"/>
          <tpl fld="6" item="7"/>
          <tpl hier="55" item="2"/>
          <tpl fld="13" item="0"/>
          <tpl hier="90" item="0"/>
          <tpl hier="155" item="1"/>
        </tpls>
      </n>
      <n v="5966469.5" in="0">
        <tpls c="6">
          <tpl fld="8" item="0"/>
          <tpl fld="3" item="0"/>
          <tpl hier="55" item="2"/>
          <tpl fld="13" item="0"/>
          <tpl hier="90" item="0"/>
          <tpl hier="155" item="1"/>
        </tpls>
      </n>
      <m in="0">
        <tpls c="6">
          <tpl fld="9" item="3"/>
          <tpl fld="6" item="28"/>
          <tpl hier="55" item="2"/>
          <tpl fld="13" item="0"/>
          <tpl hier="90" item="0"/>
          <tpl hier="155" item="1"/>
        </tpls>
      </m>
      <n v="1416757" in="0">
        <tpls c="6">
          <tpl fld="9" item="0"/>
          <tpl fld="6" item="19"/>
          <tpl hier="55" item="2"/>
          <tpl fld="13" item="0"/>
          <tpl hier="90" item="0"/>
          <tpl hier="155" item="1"/>
        </tpls>
      </n>
      <n v="917614" in="0">
        <tpls c="6">
          <tpl fld="9" item="4"/>
          <tpl fld="6" item="27"/>
          <tpl hier="55" item="2"/>
          <tpl fld="13" item="0"/>
          <tpl hier="90" item="0"/>
          <tpl hier="155" item="1"/>
        </tpls>
      </n>
      <n v="9078.5" in="0">
        <tpls c="6">
          <tpl fld="8" item="1"/>
          <tpl fld="6" item="23"/>
          <tpl hier="55" item="2"/>
          <tpl fld="13" item="0"/>
          <tpl hier="90" item="0"/>
          <tpl hier="155" item="1"/>
        </tpls>
      </n>
      <n v="75716" in="0">
        <tpls c="6">
          <tpl fld="11" item="0"/>
          <tpl fld="6" item="21"/>
          <tpl hier="55" item="2"/>
          <tpl fld="13" item="0"/>
          <tpl hier="90" item="0"/>
          <tpl hier="155" item="1"/>
        </tpls>
      </n>
      <n v="615696.00174860237" in="0">
        <tpls c="6">
          <tpl fld="8" item="0"/>
          <tpl fld="6" item="12"/>
          <tpl hier="55" item="2"/>
          <tpl fld="13" item="0"/>
          <tpl hier="90" item="0"/>
          <tpl hier="155" item="1"/>
        </tpls>
      </n>
      <n v="5104" in="0">
        <tpls c="6">
          <tpl fld="9" item="1"/>
          <tpl fld="6" item="1"/>
          <tpl hier="55" item="2"/>
          <tpl fld="13" item="0"/>
          <tpl hier="90" item="0"/>
          <tpl hier="155" item="1"/>
        </tpls>
      </n>
      <n v="743" in="0">
        <tpls c="6">
          <tpl fld="8" item="1"/>
          <tpl fld="6" item="11"/>
          <tpl hier="55" item="2"/>
          <tpl fld="13" item="0"/>
          <tpl hier="90" item="0"/>
          <tpl hier="155" item="1"/>
        </tpls>
      </n>
      <n v="1923323" in="0">
        <tpls c="6">
          <tpl fld="11" item="1"/>
          <tpl fld="6" item="14"/>
          <tpl hier="55" item="2"/>
          <tpl fld="13" item="0"/>
          <tpl hier="90" item="0"/>
          <tpl hier="155" item="1"/>
        </tpls>
      </n>
      <n v="342431" in="0">
        <tpls c="6">
          <tpl fld="10" item="0"/>
          <tpl fld="6" item="1"/>
          <tpl hier="55" item="2"/>
          <tpl fld="13" item="0"/>
          <tpl hier="90" item="0"/>
          <tpl hier="155" item="1"/>
        </tpls>
      </n>
      <n v="14583" in="0">
        <tpls c="6">
          <tpl fld="11" item="2"/>
          <tpl fld="6" item="31"/>
          <tpl hier="55" item="2"/>
          <tpl fld="13" item="0"/>
          <tpl hier="90" item="0"/>
          <tpl hier="155" item="1"/>
        </tpls>
      </n>
      <n v="845215" in="0">
        <tpls c="6">
          <tpl fld="9" item="4"/>
          <tpl fld="6" item="22"/>
          <tpl hier="55" item="2"/>
          <tpl fld="13" item="0"/>
          <tpl hier="90" item="0"/>
          <tpl hier="155" item="1"/>
        </tpls>
      </n>
      <n v="398002" in="0">
        <tpls c="6">
          <tpl fld="10" item="0"/>
          <tpl fld="6" item="27"/>
          <tpl hier="55" item="2"/>
          <tpl fld="13" item="0"/>
          <tpl hier="90" item="0"/>
          <tpl hier="155" item="1"/>
        </tpls>
      </n>
      <n v="25574665" in="0">
        <tpls c="6">
          <tpl fld="11" item="1"/>
          <tpl fld="3" item="1"/>
          <tpl hier="55" item="2"/>
          <tpl fld="13" item="0"/>
          <tpl hier="90" item="0"/>
          <tpl hier="155" item="1"/>
        </tpls>
      </n>
      <n v="102431" in="0">
        <tpls c="6">
          <tpl hier="2" item="4294967295"/>
          <tpl fld="6" item="9"/>
          <tpl hier="55" item="2"/>
          <tpl fld="13" item="0"/>
          <tpl hier="90" item="0"/>
          <tpl hier="155" item="1"/>
        </tpls>
      </n>
      <n v="1714636" in="0">
        <tpls c="6">
          <tpl fld="10" item="1"/>
          <tpl fld="6" item="2"/>
          <tpl hier="55" item="2"/>
          <tpl fld="13" item="0"/>
          <tpl hier="90" item="0"/>
          <tpl hier="155" item="1"/>
        </tpls>
      </n>
      <n v="703579" in="0">
        <tpls c="6">
          <tpl fld="10" item="0"/>
          <tpl fld="6" item="19"/>
          <tpl hier="55" item="2"/>
          <tpl fld="13" item="0"/>
          <tpl hier="90" item="0"/>
          <tpl hier="155" item="1"/>
        </tpls>
      </n>
      <n v="3148382" in="0">
        <tpls c="6">
          <tpl fld="11" item="1"/>
          <tpl fld="6" item="3"/>
          <tpl hier="55" item="2"/>
          <tpl fld="13" item="0"/>
          <tpl hier="90" item="0"/>
          <tpl hier="155" item="1"/>
        </tpls>
      </n>
      <n v="737540" in="0">
        <tpls c="6">
          <tpl fld="10" item="0"/>
          <tpl fld="6" item="22"/>
          <tpl hier="55" item="2"/>
          <tpl fld="13" item="0"/>
          <tpl hier="90" item="0"/>
          <tpl hier="155" item="1"/>
        </tpls>
      </n>
      <n v="846303" in="0">
        <tpls c="6">
          <tpl fld="10" item="0"/>
          <tpl fld="6" item="15"/>
          <tpl hier="55" item="2"/>
          <tpl fld="13" item="0"/>
          <tpl hier="90" item="0"/>
          <tpl hier="155" item="1"/>
        </tpls>
      </n>
      <n v="3914" in="0">
        <tpls c="6">
          <tpl fld="9" item="5"/>
          <tpl fld="6" item="20"/>
          <tpl hier="55" item="2"/>
          <tpl fld="13" item="0"/>
          <tpl hier="90" item="0"/>
          <tpl hier="155" item="1"/>
        </tpls>
      </n>
      <n v="6235472.0999999996" in="0">
        <tpls c="6">
          <tpl fld="8" item="0"/>
          <tpl fld="3" item="1"/>
          <tpl hier="55" item="2"/>
          <tpl fld="13" item="0"/>
          <tpl hier="90" item="0"/>
          <tpl hier="155" item="1"/>
        </tpls>
      </n>
      <n v="6929.7612485326463" in="0">
        <tpls c="6">
          <tpl fld="8" item="1"/>
          <tpl fld="6" item="12"/>
          <tpl hier="55" item="2"/>
          <tpl fld="13" item="0"/>
          <tpl hier="90" item="0"/>
          <tpl hier="155" item="1"/>
        </tpls>
      </n>
      <n v="2800772" in="0">
        <tpls c="6">
          <tpl fld="11" item="1"/>
          <tpl fld="6" item="13"/>
          <tpl hier="55" item="2"/>
          <tpl fld="13" item="0"/>
          <tpl hier="90" item="0"/>
          <tpl hier="155" item="1"/>
        </tpls>
      </n>
      <n v="960295" in="0">
        <tpls c="6">
          <tpl fld="9" item="4"/>
          <tpl fld="6" item="18"/>
          <tpl hier="55" item="2"/>
          <tpl fld="13" item="0"/>
          <tpl hier="90" item="0"/>
          <tpl hier="155" item="1"/>
        </tpls>
      </n>
      <n v="1704852" in="0">
        <tpls c="6">
          <tpl fld="11" item="1"/>
          <tpl fld="6" item="21"/>
          <tpl hier="55" item="2"/>
          <tpl fld="13" item="0"/>
          <tpl hier="90" item="0"/>
          <tpl hier="155" item="1"/>
        </tpls>
      </n>
      <n v="850001" in="0">
        <tpls c="6">
          <tpl fld="10" item="0"/>
          <tpl fld="6" item="20"/>
          <tpl hier="55" item="2"/>
          <tpl fld="13" item="0"/>
          <tpl hier="90" item="0"/>
          <tpl hier="155" item="1"/>
        </tpls>
      </n>
      <n v="979651" in="0">
        <tpls c="6">
          <tpl fld="9" item="0"/>
          <tpl fld="6" item="27"/>
          <tpl hier="55" item="2"/>
          <tpl fld="13" item="0"/>
          <tpl hier="90" item="0"/>
          <tpl hier="155" item="1"/>
        </tpls>
      </n>
      <n v="468360.13027047471" in="0">
        <tpls c="6">
          <tpl fld="11" item="0"/>
          <tpl fld="3" item="2"/>
          <tpl hier="55" item="2"/>
          <tpl fld="13" item="0"/>
          <tpl hier="90" item="0"/>
          <tpl hier="155" item="1"/>
        </tpls>
      </n>
      <n v="458524" in="0">
        <tpls c="6">
          <tpl hier="2" item="4294967295"/>
          <tpl fld="6" item="19"/>
          <tpl hier="55" item="2"/>
          <tpl fld="13" item="0"/>
          <tpl hier="90" item="0"/>
          <tpl hier="155" item="1"/>
        </tpls>
      </n>
      <n v="3790.9248074482339" in="0">
        <tpls c="6">
          <tpl fld="9" item="5"/>
          <tpl fld="6" item="12"/>
          <tpl hier="55" item="2"/>
          <tpl fld="13" item="0"/>
          <tpl hier="90" item="0"/>
          <tpl hier="155" item="1"/>
        </tpls>
      </n>
      <n v="-3058" in="0">
        <tpls c="6">
          <tpl fld="9" item="6"/>
          <tpl fld="6" item="28"/>
          <tpl hier="55" item="2"/>
          <tpl fld="13" item="0"/>
          <tpl hier="90" item="0"/>
          <tpl hier="155" item="1"/>
        </tpls>
      </n>
      <n v="5331" in="0">
        <tpls c="6">
          <tpl fld="9" item="2"/>
          <tpl fld="6" item="15"/>
          <tpl hier="55" item="2"/>
          <tpl fld="13" item="0"/>
          <tpl hier="90" item="0"/>
          <tpl hier="155" item="1"/>
        </tpls>
      </n>
      <n v="655442" in="0">
        <tpls c="6">
          <tpl fld="10" item="0"/>
          <tpl fld="6" item="25"/>
          <tpl hier="55" item="2"/>
          <tpl fld="13" item="0"/>
          <tpl hier="90" item="0"/>
          <tpl hier="155" item="1"/>
        </tpls>
      </n>
      <n v="610" in="0">
        <tpls c="6">
          <tpl fld="8" item="1"/>
          <tpl fld="6" item="5"/>
          <tpl hier="55" item="2"/>
          <tpl fld="13" item="0"/>
          <tpl hier="90" item="0"/>
          <tpl hier="155" item="1"/>
        </tpls>
      </n>
      <n v="1012" in="0">
        <tpls c="6">
          <tpl fld="8" item="1"/>
          <tpl fld="6" item="25"/>
          <tpl hier="55" item="2"/>
          <tpl fld="13" item="0"/>
          <tpl hier="90" item="0"/>
          <tpl hier="155" item="1"/>
        </tpls>
      </n>
      <m in="0">
        <tpls c="6">
          <tpl fld="9" item="3"/>
          <tpl fld="6" item="13"/>
          <tpl hier="55" item="2"/>
          <tpl fld="13" item="0"/>
          <tpl hier="90" item="0"/>
          <tpl hier="155" item="1"/>
        </tpls>
      </m>
      <n v="531914" in="0">
        <tpls c="6">
          <tpl fld="8" item="0"/>
          <tpl fld="6" item="6"/>
          <tpl hier="55" item="2"/>
          <tpl fld="13" item="0"/>
          <tpl hier="90" item="0"/>
          <tpl hier="155" item="1"/>
        </tpls>
      </n>
      <n v="1536774" in="0">
        <tpls c="6">
          <tpl fld="10" item="1"/>
          <tpl fld="6" item="31"/>
          <tpl hier="55" item="2"/>
          <tpl fld="13" item="0"/>
          <tpl hier="90" item="0"/>
          <tpl hier="155" item="1"/>
        </tpls>
      </n>
      <n v="6476" in="0">
        <tpls c="6">
          <tpl fld="11" item="2"/>
          <tpl fld="6" item="18"/>
          <tpl hier="55" item="2"/>
          <tpl fld="13" item="0"/>
          <tpl hier="90" item="0"/>
          <tpl hier="155" item="1"/>
        </tpls>
      </n>
      <n v="862578" in="0">
        <tpls c="6">
          <tpl fld="9" item="0"/>
          <tpl fld="6" item="1"/>
          <tpl hier="55" item="2"/>
          <tpl fld="13" item="0"/>
          <tpl hier="90" item="0"/>
          <tpl hier="155" item="1"/>
        </tpls>
      </n>
      <n v="1607646" in="0">
        <tpls c="6">
          <tpl fld="11" item="1"/>
          <tpl fld="6" item="9"/>
          <tpl hier="55" item="2"/>
          <tpl fld="13" item="0"/>
          <tpl hier="90" item="0"/>
          <tpl hier="155" item="1"/>
        </tpls>
      </n>
      <n v="746249" in="0">
        <tpls c="6">
          <tpl fld="9" item="0"/>
          <tpl fld="6" item="28"/>
          <tpl hier="55" item="2"/>
          <tpl fld="13" item="0"/>
          <tpl hier="90" item="0"/>
          <tpl hier="155" item="1"/>
        </tpls>
      </n>
      <n v="731" in="0">
        <tpls c="6">
          <tpl fld="8" item="1"/>
          <tpl fld="6" item="16"/>
          <tpl hier="55" item="2"/>
          <tpl fld="13" item="0"/>
          <tpl hier="90" item="0"/>
          <tpl hier="155" item="1"/>
        </tpls>
      </n>
      <n v="2568" in="0">
        <tpls c="6">
          <tpl fld="9" item="5"/>
          <tpl fld="6" item="13"/>
          <tpl hier="55" item="2"/>
          <tpl fld="13" item="0"/>
          <tpl hier="90" item="0"/>
          <tpl hier="155" item="1"/>
        </tpls>
      </n>
      <n v="76420" in="0">
        <tpls c="6">
          <tpl fld="8" item="2"/>
          <tpl fld="6" item="1"/>
          <tpl hier="55" item="2"/>
          <tpl fld="13" item="0"/>
          <tpl hier="90" item="0"/>
          <tpl hier="155" item="1"/>
        </tpls>
      </n>
      <n v="6747.0999999999985" in="0">
        <tpls c="6">
          <tpl fld="8" item="1"/>
          <tpl fld="6" item="7"/>
          <tpl hier="55" item="2"/>
          <tpl fld="13" item="0"/>
          <tpl hier="90" item="0"/>
          <tpl hier="155" item="1"/>
        </tpls>
      </n>
      <n v="241477" in="0">
        <tpls c="6">
          <tpl hier="2" item="4294967295"/>
          <tpl fld="6" item="14"/>
          <tpl hier="55" item="2"/>
          <tpl fld="13" item="0"/>
          <tpl hier="90" item="0"/>
          <tpl hier="155" item="1"/>
        </tpls>
      </n>
      <n v="827400" in="0">
        <tpls c="6">
          <tpl fld="9" item="4"/>
          <tpl fld="6" item="16"/>
          <tpl hier="55" item="2"/>
          <tpl fld="13" item="0"/>
          <tpl hier="90" item="0"/>
          <tpl hier="155" item="1"/>
        </tpls>
      </n>
      <n v="-36599.125476852118" in="0">
        <tpls c="6">
          <tpl fld="9" item="6"/>
          <tpl fld="3" item="2"/>
          <tpl hier="55" item="2"/>
          <tpl fld="13" item="0"/>
          <tpl hier="90" item="0"/>
          <tpl hier="155" item="1"/>
        </tpls>
      </n>
      <n v="-86509" in="0">
        <tpls c="6">
          <tpl fld="8" item="0"/>
          <tpl fld="6" item="17"/>
          <tpl hier="55" item="2"/>
          <tpl fld="13" item="0"/>
          <tpl hier="90" item="0"/>
          <tpl hier="155" item="1"/>
        </tpls>
      </n>
      <m in="0">
        <tpls c="6">
          <tpl fld="9" item="3"/>
          <tpl fld="6" item="4"/>
          <tpl hier="55" item="2"/>
          <tpl fld="13" item="0"/>
          <tpl hier="90" item="0"/>
          <tpl hier="155" item="1"/>
        </tpls>
      </m>
      <n v="3993" in="0">
        <tpls c="6">
          <tpl fld="9" item="2"/>
          <tpl fld="6" item="3"/>
          <tpl hier="55" item="2"/>
          <tpl fld="13" item="0"/>
          <tpl hier="90" item="0"/>
          <tpl hier="155" item="1"/>
        </tpls>
      </n>
      <n v="10966.900000000001" in="0">
        <tpls c="6">
          <tpl fld="9" item="1"/>
          <tpl fld="3" item="1"/>
          <tpl hier="55" item="2"/>
          <tpl fld="13" item="0"/>
          <tpl hier="90" item="0"/>
          <tpl hier="155" item="1"/>
        </tpls>
      </n>
      <n v="603382" in="0">
        <tpls c="6">
          <tpl fld="10" item="0"/>
          <tpl fld="6" item="14"/>
          <tpl hier="55" item="2"/>
          <tpl fld="13" item="0"/>
          <tpl hier="90" item="0"/>
          <tpl hier="155" item="1"/>
        </tpls>
      </n>
      <n v="173294.42558044827" in="0">
        <tpls c="6">
          <tpl fld="9" item="3"/>
          <tpl fld="3" item="2"/>
          <tpl hier="55" item="2"/>
          <tpl fld="13" item="0"/>
          <tpl hier="90" item="0"/>
          <tpl hier="155" item="1"/>
        </tpls>
      </n>
      <n v="294901" in="0">
        <tpls c="6">
          <tpl hier="2" item="4294967295"/>
          <tpl fld="6" item="4"/>
          <tpl hier="55" item="2"/>
          <tpl fld="13" item="0"/>
          <tpl hier="90" item="0"/>
          <tpl hier="155" item="1"/>
        </tpls>
      </n>
      <n v="61960" in="0">
        <tpls c="6">
          <tpl fld="11" item="0"/>
          <tpl fld="6" item="5"/>
          <tpl hier="55" item="2"/>
          <tpl fld="13" item="0"/>
          <tpl hier="90" item="0"/>
          <tpl hier="155" item="1"/>
        </tpls>
      </n>
      <n v="8003.9000000000015" in="0">
        <tpls c="6">
          <tpl fld="8" item="1"/>
          <tpl fld="6" item="21"/>
          <tpl hier="55" item="2"/>
          <tpl fld="13" item="0"/>
          <tpl hier="90" item="0"/>
          <tpl hier="155" item="1"/>
        </tpls>
      </n>
      <n v="809891.9022932701" in="0">
        <tpls c="6">
          <tpl fld="10" item="0"/>
          <tpl fld="6" item="12"/>
          <tpl hier="55" item="2"/>
          <tpl fld="13" item="0"/>
          <tpl hier="90" item="0"/>
          <tpl hier="155" item="1"/>
        </tpls>
      </n>
      <n v="-4595" in="0">
        <tpls c="6">
          <tpl fld="9" item="6"/>
          <tpl fld="6" item="18"/>
          <tpl hier="55" item="2"/>
          <tpl fld="13" item="0"/>
          <tpl hier="90" item="0"/>
          <tpl hier="155" item="1"/>
        </tpls>
      </n>
      <n v="3825" in="0">
        <tpls c="6">
          <tpl fld="9" item="2"/>
          <tpl fld="6" item="1"/>
          <tpl hier="55" item="2"/>
          <tpl fld="13" item="0"/>
          <tpl hier="90" item="0"/>
          <tpl hier="155" item="1"/>
        </tpls>
      </n>
      <n v="1817406" in="0">
        <tpls c="6">
          <tpl fld="9" item="0"/>
          <tpl fld="6" item="22"/>
          <tpl hier="55" item="2"/>
          <tpl fld="13" item="0"/>
          <tpl hier="90" item="0"/>
          <tpl hier="155" item="1"/>
        </tpls>
      </n>
      <n v="2277312" in="0">
        <tpls c="6">
          <tpl fld="10" item="1"/>
          <tpl fld="6" item="5"/>
          <tpl hier="55" item="2"/>
          <tpl fld="13" item="0"/>
          <tpl hier="90" item="0"/>
          <tpl hier="155" item="1"/>
        </tpls>
      </n>
      <n v="-94947.628450563745" in="0">
        <tpls c="6">
          <tpl fld="9" item="1"/>
          <tpl fld="3" item="2"/>
          <tpl hier="55" item="2"/>
          <tpl fld="13" item="0"/>
          <tpl hier="90" item="0"/>
          <tpl hier="155" item="1"/>
        </tpls>
      </n>
      <n v="620717" in="0">
        <tpls c="6">
          <tpl fld="8" item="0"/>
          <tpl fld="6" item="19"/>
          <tpl hier="55" item="2"/>
          <tpl fld="13" item="0"/>
          <tpl hier="90" item="0"/>
          <tpl hier="155" item="1"/>
        </tpls>
      </n>
      <n v="1377653" in="0">
        <tpls c="6">
          <tpl fld="10" item="1"/>
          <tpl fld="6" item="27"/>
          <tpl hier="55" item="2"/>
          <tpl fld="13" item="0"/>
          <tpl hier="90" item="0"/>
          <tpl hier="155" item="1"/>
        </tpls>
      </n>
      <m in="0">
        <tpls c="6">
          <tpl fld="9" item="3"/>
          <tpl fld="6" item="22"/>
          <tpl hier="55" item="2"/>
          <tpl fld="13" item="0"/>
          <tpl hier="90" item="0"/>
          <tpl hier="155" item="1"/>
        </tpls>
      </m>
      <n v="927523" in="0">
        <tpls c="6">
          <tpl fld="10" item="0"/>
          <tpl fld="6" item="3"/>
          <tpl hier="55" item="2"/>
          <tpl fld="13" item="0"/>
          <tpl hier="90" item="0"/>
          <tpl hier="155" item="1"/>
        </tpls>
      </n>
      <n v="31365" in="0">
        <tpls c="6">
          <tpl fld="11" item="0"/>
          <tpl fld="6" item="1"/>
          <tpl hier="55" item="2"/>
          <tpl fld="13" item="0"/>
          <tpl hier="90" item="0"/>
          <tpl hier="155" item="1"/>
        </tpls>
      </n>
      <n v="-4197" in="0">
        <tpls c="6">
          <tpl fld="9" item="6"/>
          <tpl fld="6" item="14"/>
          <tpl hier="55" item="2"/>
          <tpl fld="13" item="0"/>
          <tpl hier="90" item="0"/>
          <tpl hier="155" item="1"/>
        </tpls>
      </n>
      <n v="1542127.8870653708" in="0">
        <tpls c="6">
          <tpl fld="9" item="0"/>
          <tpl fld="6" item="8"/>
          <tpl hier="55" item="2"/>
          <tpl fld="13" item="0"/>
          <tpl hier="90" item="0"/>
          <tpl hier="155" item="1"/>
        </tpls>
      </n>
      <n v="488000" in="0">
        <tpls c="6">
          <tpl hier="2" item="4294967295"/>
          <tpl fld="6" item="7"/>
          <tpl hier="55" item="2"/>
          <tpl fld="13" item="0"/>
          <tpl hier="90" item="0"/>
          <tpl hier="155" item="1"/>
        </tpls>
      </n>
      <n v="2082" in="0">
        <tpls c="6">
          <tpl fld="9" item="5"/>
          <tpl fld="6" item="23"/>
          <tpl hier="55" item="2"/>
          <tpl fld="13" item="0"/>
          <tpl hier="90" item="0"/>
          <tpl hier="155" item="1"/>
        </tpls>
      </n>
      <n v="3011036" in="0">
        <tpls c="6">
          <tpl fld="11" item="1"/>
          <tpl fld="6" item="15"/>
          <tpl hier="55" item="2"/>
          <tpl fld="13" item="0"/>
          <tpl hier="90" item="0"/>
          <tpl hier="155" item="1"/>
        </tpls>
      </n>
      <n v="33736" in="0">
        <tpls c="6">
          <tpl fld="11" item="0"/>
          <tpl fld="6" item="29"/>
          <tpl hier="55" item="2"/>
          <tpl fld="13" item="0"/>
          <tpl hier="90" item="0"/>
          <tpl hier="155" item="1"/>
        </tpls>
      </n>
      <n v="16585.5" in="0">
        <tpls c="6">
          <tpl fld="8" item="1"/>
          <tpl fld="3" item="0"/>
          <tpl hier="55" item="2"/>
          <tpl fld="13" item="0"/>
          <tpl hier="90" item="0"/>
          <tpl hier="155" item="1"/>
        </tpls>
      </n>
      <n v="3469" in="0">
        <tpls c="6">
          <tpl fld="9" item="5"/>
          <tpl fld="6" item="15"/>
          <tpl hier="55" item="2"/>
          <tpl fld="13" item="0"/>
          <tpl hier="90" item="0"/>
          <tpl hier="155" item="1"/>
        </tpls>
      </n>
      <m in="0">
        <tpls c="6">
          <tpl fld="9" item="3"/>
          <tpl fld="6" item="30"/>
          <tpl hier="55" item="2"/>
          <tpl fld="13" item="0"/>
          <tpl hier="90" item="0"/>
          <tpl hier="155" item="1"/>
        </tpls>
      </m>
      <n v="502276" in="0">
        <tpls c="6">
          <tpl fld="9" item="0"/>
          <tpl fld="6" item="0"/>
          <tpl hier="55" item="2"/>
          <tpl fld="13" item="0"/>
          <tpl hier="90" item="0"/>
          <tpl hier="155" item="1"/>
        </tpls>
      </n>
      <n v="1615049" in="0">
        <tpls c="6">
          <tpl fld="10" item="1"/>
          <tpl fld="6" item="21"/>
          <tpl hier="55" item="2"/>
          <tpl fld="13" item="0"/>
          <tpl hier="90" item="0"/>
          <tpl hier="155" item="1"/>
        </tpls>
      </n>
      <n v="7283" in="0">
        <tpls c="6">
          <tpl fld="9" item="1"/>
          <tpl fld="6" item="24"/>
          <tpl hier="55" item="2"/>
          <tpl fld="13" item="0"/>
          <tpl hier="90" item="0"/>
          <tpl hier="155" item="1"/>
        </tpls>
      </n>
      <n v="14395062" in="0">
        <tpls c="6">
          <tpl fld="9" item="0"/>
          <tpl fld="3" item="0"/>
          <tpl hier="55" item="2"/>
          <tpl fld="13" item="0"/>
          <tpl hier="90" item="0"/>
          <tpl hier="155" item="1"/>
        </tpls>
      </n>
      <n v="2311492" in="0">
        <tpls c="6">
          <tpl fld="10" item="1"/>
          <tpl fld="6" item="7"/>
          <tpl hier="55" item="2"/>
          <tpl fld="13" item="0"/>
          <tpl hier="90" item="0"/>
          <tpl hier="155" item="1"/>
        </tpls>
      </n>
      <n v="2645023" in="0">
        <tpls c="6">
          <tpl fld="11" item="1"/>
          <tpl fld="6" item="22"/>
          <tpl hier="55" item="2"/>
          <tpl fld="13" item="0"/>
          <tpl hier="90" item="0"/>
          <tpl hier="155" item="1"/>
        </tpls>
      </n>
      <n v="-139417" in="0">
        <tpls c="6">
          <tpl hier="2" item="4294967295"/>
          <tpl fld="6" item="23"/>
          <tpl hier="55" item="2"/>
          <tpl fld="13" item="0"/>
          <tpl hier="90" item="0"/>
          <tpl hier="155" item="1"/>
        </tpls>
      </n>
      <n v="822113" in="0">
        <tpls c="6">
          <tpl hier="2" item="4294967295"/>
          <tpl fld="6" item="5"/>
          <tpl hier="55" item="2"/>
          <tpl fld="13" item="0"/>
          <tpl hier="90" item="0"/>
          <tpl hier="155" item="1"/>
        </tpls>
      </n>
      <n v="407995" in="0">
        <tpls c="6">
          <tpl hier="2" item="4294967295"/>
          <tpl fld="6" item="6"/>
          <tpl hier="55" item="2"/>
          <tpl fld="13" item="0"/>
          <tpl hier="90" item="0"/>
          <tpl hier="155" item="1"/>
        </tpls>
      </n>
      <n v="-60188.1" in="0">
        <tpls c="6">
          <tpl fld="9" item="1"/>
          <tpl fld="6" item="21"/>
          <tpl hier="55" item="2"/>
          <tpl fld="13" item="0"/>
          <tpl hier="90" item="0"/>
          <tpl hier="155" item="1"/>
        </tpls>
      </n>
      <n v="912005" in="0">
        <tpls c="6">
          <tpl hier="2" item="4294967295"/>
          <tpl fld="6" item="15"/>
          <tpl hier="55" item="2"/>
          <tpl fld="13" item="0"/>
          <tpl hier="90" item="0"/>
          <tpl hier="155" item="1"/>
        </tpls>
      </n>
      <n v="3197" in="0">
        <tpls c="6">
          <tpl fld="9" item="2"/>
          <tpl fld="6" item="23"/>
          <tpl hier="55" item="2"/>
          <tpl fld="13" item="0"/>
          <tpl hier="90" item="0"/>
          <tpl hier="155" item="1"/>
        </tpls>
      </n>
      <n v="215981" in="0">
        <tpls c="6">
          <tpl hier="2" item="4294967295"/>
          <tpl fld="6" item="24"/>
          <tpl hier="55" item="2"/>
          <tpl fld="13" item="0"/>
          <tpl hier="90" item="0"/>
          <tpl hier="155" item="1"/>
        </tpls>
      </n>
      <n v="-4381" in="0">
        <tpls c="6">
          <tpl fld="9" item="6"/>
          <tpl fld="6" item="25"/>
          <tpl hier="55" item="2"/>
          <tpl fld="13" item="0"/>
          <tpl hier="90" item="0"/>
          <tpl hier="155" item="1"/>
        </tpls>
      </n>
      <n v="6020" in="0">
        <tpls c="6">
          <tpl fld="9" item="2"/>
          <tpl fld="6" item="20"/>
          <tpl hier="55" item="2"/>
          <tpl fld="13" item="0"/>
          <tpl hier="90" item="0"/>
          <tpl hier="155" item="1"/>
        </tpls>
      </n>
      <n v="526304" in="0">
        <tpls c="6">
          <tpl fld="11" item="2"/>
          <tpl fld="3" item="1"/>
          <tpl hier="55" item="2"/>
          <tpl fld="13" item="0"/>
          <tpl hier="90" item="0"/>
          <tpl hier="155" item="1"/>
        </tpls>
      </n>
      <n v="90601" in="0">
        <tpls c="6">
          <tpl fld="11" item="0"/>
          <tpl fld="6" item="31"/>
          <tpl hier="55" item="2"/>
          <tpl fld="13" item="0"/>
          <tpl hier="90" item="0"/>
          <tpl hier="155" item="1"/>
        </tpls>
      </n>
      <n v="56103" in="0">
        <tpls c="6">
          <tpl fld="11" item="0"/>
          <tpl fld="6" item="28"/>
          <tpl hier="55" item="2"/>
          <tpl fld="13" item="0"/>
          <tpl hier="90" item="0"/>
          <tpl hier="155" item="1"/>
        </tpls>
      </n>
      <m in="0">
        <tpls c="6">
          <tpl fld="9" item="3"/>
          <tpl fld="6" item="3"/>
          <tpl hier="55" item="2"/>
          <tpl fld="13" item="0"/>
          <tpl hier="90" item="0"/>
          <tpl hier="155" item="1"/>
        </tpls>
      </m>
      <n v="98963" in="0">
        <tpls c="6">
          <tpl fld="11" item="2"/>
          <tpl fld="6" item="3"/>
          <tpl hier="55" item="2"/>
          <tpl fld="13" item="0"/>
          <tpl hier="90" item="0"/>
          <tpl hier="155" item="1"/>
        </tpls>
      </n>
      <m in="0">
        <tpls c="6">
          <tpl fld="9" item="3"/>
          <tpl fld="6" item="16"/>
          <tpl hier="55" item="2"/>
          <tpl fld="13" item="0"/>
          <tpl hier="90" item="0"/>
          <tpl hier="155" item="1"/>
        </tpls>
      </m>
      <n v="124618" in="0">
        <tpls c="6">
          <tpl fld="8" item="2"/>
          <tpl fld="6" item="21"/>
          <tpl hier="55" item="2"/>
          <tpl fld="13" item="0"/>
          <tpl hier="90" item="0"/>
          <tpl hier="155" item="1"/>
        </tpls>
      </n>
      <n v="2120336" in="0">
        <tpls c="6">
          <tpl fld="10" item="1"/>
          <tpl fld="6" item="19"/>
          <tpl hier="55" item="2"/>
          <tpl fld="13" item="0"/>
          <tpl hier="90" item="0"/>
          <tpl hier="155" item="1"/>
        </tpls>
      </n>
      <n v="884118" in="0">
        <tpls c="6">
          <tpl fld="11" item="0"/>
          <tpl fld="3" item="1"/>
          <tpl hier="55" item="2"/>
          <tpl fld="13" item="0"/>
          <tpl hier="90" item="0"/>
          <tpl hier="155" item="1"/>
        </tpls>
      </n>
      <n v="149409" in="0">
        <tpls c="6">
          <tpl fld="8" item="2"/>
          <tpl fld="6" item="15"/>
          <tpl hier="55" item="2"/>
          <tpl fld="13" item="0"/>
          <tpl hier="90" item="0"/>
          <tpl hier="155" item="1"/>
        </tpls>
      </n>
      <n v="5518" in="0">
        <tpls c="6">
          <tpl fld="9" item="1"/>
          <tpl fld="6" item="2"/>
          <tpl hier="55" item="2"/>
          <tpl fld="13" item="0"/>
          <tpl hier="90" item="0"/>
          <tpl hier="155" item="1"/>
        </tpls>
      </n>
      <n v="2578" in="0">
        <tpls c="6">
          <tpl fld="9" item="5"/>
          <tpl fld="6" item="21"/>
          <tpl hier="55" item="2"/>
          <tpl fld="13" item="0"/>
          <tpl hier="90" item="0"/>
          <tpl hier="155" item="1"/>
        </tpls>
      </n>
      <n v="2283472" in="0">
        <tpls c="6">
          <tpl fld="10" item="1"/>
          <tpl fld="6" item="11"/>
          <tpl hier="55" item="2"/>
          <tpl fld="13" item="0"/>
          <tpl hier="90" item="0"/>
          <tpl hier="155" item="1"/>
        </tpls>
      </n>
      <n v="-2647" in="0">
        <tpls c="6">
          <tpl fld="9" item="6"/>
          <tpl fld="6" item="5"/>
          <tpl hier="55" item="2"/>
          <tpl fld="13" item="0"/>
          <tpl hier="90" item="0"/>
          <tpl hier="155" item="1"/>
        </tpls>
      </n>
      <n v="1198817" in="0">
        <tpls c="6">
          <tpl fld="9" item="0"/>
          <tpl fld="6" item="25"/>
          <tpl hier="55" item="2"/>
          <tpl fld="13" item="0"/>
          <tpl hier="90" item="0"/>
          <tpl hier="155" item="1"/>
        </tpls>
      </n>
      <n v="144884" in="0">
        <tpls c="6">
          <tpl fld="8" item="2"/>
          <tpl fld="6" item="20"/>
          <tpl hier="55" item="2"/>
          <tpl fld="13" item="0"/>
          <tpl hier="90" item="0"/>
          <tpl hier="155" item="1"/>
        </tpls>
      </n>
      <n v="514286" in="0">
        <tpls c="6">
          <tpl fld="10" item="0"/>
          <tpl fld="6" item="21"/>
          <tpl hier="55" item="2"/>
          <tpl fld="13" item="0"/>
          <tpl hier="90" item="0"/>
          <tpl hier="155" item="1"/>
        </tpls>
      </n>
      <n v="7486" in="0">
        <tpls c="6">
          <tpl fld="9" item="1"/>
          <tpl fld="6" item="26"/>
          <tpl hier="55" item="2"/>
          <tpl fld="13" item="0"/>
          <tpl hier="90" item="0"/>
          <tpl hier="155" item="1"/>
        </tpls>
      </n>
      <n v="4484" in="0">
        <tpls c="6">
          <tpl fld="9" item="1"/>
          <tpl fld="6" item="17"/>
          <tpl hier="55" item="2"/>
          <tpl fld="13" item="0"/>
          <tpl hier="90" item="0"/>
          <tpl hier="155" item="1"/>
        </tpls>
      </n>
      <n v="119702.77779776181" in="0">
        <tpls c="6">
          <tpl fld="8" item="2"/>
          <tpl fld="6" item="8"/>
          <tpl hier="55" item="2"/>
          <tpl fld="13" item="0"/>
          <tpl hier="90" item="0"/>
          <tpl hier="155" item="1"/>
        </tpls>
      </n>
      <n v="8028" in="0">
        <tpls c="6">
          <tpl fld="9" item="1"/>
          <tpl fld="6" item="20"/>
          <tpl hier="55" item="2"/>
          <tpl fld="13" item="0"/>
          <tpl hier="90" item="0"/>
          <tpl hier="155" item="1"/>
        </tpls>
      </n>
      <n v="1471812" in="0">
        <tpls c="6">
          <tpl fld="8" item="2"/>
          <tpl fld="3" item="0"/>
          <tpl hier="55" item="2"/>
          <tpl fld="13" item="0"/>
          <tpl hier="90" item="0"/>
          <tpl hier="155" item="1"/>
        </tpls>
      </n>
      <m in="0">
        <tpls c="6">
          <tpl fld="9" item="3"/>
          <tpl fld="6" item="17"/>
          <tpl hier="55" item="2"/>
          <tpl fld="13" item="0"/>
          <tpl hier="90" item="0"/>
          <tpl hier="155" item="1"/>
        </tpls>
      </m>
      <n v="108160" in="0">
        <tpls c="6">
          <tpl fld="11" item="2"/>
          <tpl fld="6" item="16"/>
          <tpl hier="55" item="2"/>
          <tpl fld="13" item="0"/>
          <tpl hier="90" item="0"/>
          <tpl hier="155" item="1"/>
        </tpls>
      </n>
      <n v="739" in="0">
        <tpls c="6">
          <tpl fld="8" item="1"/>
          <tpl fld="6" item="3"/>
          <tpl hier="55" item="2"/>
          <tpl fld="13" item="0"/>
          <tpl hier="90" item="0"/>
          <tpl hier="155" item="1"/>
        </tpls>
      </n>
      <n v="607016.53888552205" in="0">
        <tpls c="6">
          <tpl fld="8" item="0"/>
          <tpl fld="6" item="8"/>
          <tpl hier="55" item="2"/>
          <tpl fld="13" item="0"/>
          <tpl hier="90" item="0"/>
          <tpl hier="155" item="1"/>
        </tpls>
      </n>
      <n v="2901593" in="0">
        <tpls c="6">
          <tpl fld="10" item="1"/>
          <tpl fld="6" item="15"/>
          <tpl hier="55" item="2"/>
          <tpl fld="13" item="0"/>
          <tpl hier="90" item="0"/>
          <tpl hier="155" item="1"/>
        </tpls>
      </n>
      <n v="20211.374666649685" in="0">
        <tpls c="6">
          <tpl fld="11" item="2"/>
          <tpl fld="6" item="8"/>
          <tpl hier="55" item="2"/>
          <tpl fld="13" item="0"/>
          <tpl hier="90" item="0"/>
          <tpl hier="155" item="1"/>
        </tpls>
      </n>
      <n v="6832.072445558726" in="0">
        <tpls c="6">
          <tpl fld="8" item="1"/>
          <tpl fld="6" item="8"/>
          <tpl hier="55" item="2"/>
          <tpl fld="13" item="0"/>
          <tpl hier="90" item="0"/>
          <tpl hier="155" item="1"/>
        </tpls>
      </n>
      <n v="103648" in="0">
        <tpls c="6">
          <tpl fld="8" item="2"/>
          <tpl fld="6" item="9"/>
          <tpl hier="55" item="2"/>
          <tpl fld="13" item="0"/>
          <tpl hier="90" item="0"/>
          <tpl hier="155" item="1"/>
        </tpls>
      </n>
      <n v="90172" in="0">
        <tpls c="6">
          <tpl fld="11" item="0"/>
          <tpl fld="6" item="6"/>
          <tpl hier="55" item="2"/>
          <tpl fld="13" item="0"/>
          <tpl hier="90" item="0"/>
          <tpl hier="155" item="1"/>
        </tpls>
      </n>
      <n v="7305" in="0">
        <tpls c="6">
          <tpl fld="9" item="1"/>
          <tpl fld="6" item="25"/>
          <tpl hier="55" item="2"/>
          <tpl fld="13" item="0"/>
          <tpl hier="90" item="0"/>
          <tpl hier="155" item="1"/>
        </tpls>
      </n>
      <n v="-41616" in="0">
        <tpls c="6">
          <tpl fld="8" item="0"/>
          <tpl fld="6" item="28"/>
          <tpl hier="55" item="2"/>
          <tpl fld="13" item="0"/>
          <tpl hier="90" item="0"/>
          <tpl hier="155" item="1"/>
        </tpls>
      </n>
      <n v="1852674" in="0">
        <tpls c="6">
          <tpl fld="10" item="1"/>
          <tpl fld="6" item="24"/>
          <tpl hier="55" item="2"/>
          <tpl fld="13" item="0"/>
          <tpl hier="90" item="0"/>
          <tpl hier="155" item="1"/>
        </tpls>
      </n>
      <n v="4311" in="0">
        <tpls c="6">
          <tpl fld="9" item="1"/>
          <tpl fld="6" item="0"/>
          <tpl hier="55" item="2"/>
          <tpl fld="13" item="0"/>
          <tpl hier="90" item="0"/>
          <tpl hier="155" item="1"/>
        </tpls>
      </n>
      <n v="24164243" in="0">
        <tpls c="6">
          <tpl fld="10" item="1"/>
          <tpl fld="3" item="1"/>
          <tpl hier="55" item="2"/>
          <tpl fld="13" item="0"/>
          <tpl hier="90" item="0"/>
          <tpl hier="155" item="1"/>
        </tpls>
      </n>
      <n v="373289" in="0">
        <tpls c="6">
          <tpl fld="8" item="0"/>
          <tpl fld="6" item="24"/>
          <tpl hier="55" item="2"/>
          <tpl fld="13" item="0"/>
          <tpl hier="90" item="0"/>
          <tpl hier="155" item="1"/>
        </tpls>
      </n>
      <n v="818215" in="0">
        <tpls c="6">
          <tpl fld="8" item="0"/>
          <tpl fld="6" item="11"/>
          <tpl hier="55" item="2"/>
          <tpl fld="13" item="0"/>
          <tpl hier="90" item="0"/>
          <tpl hier="155" item="1"/>
        </tpls>
      </n>
      <n v="101507" in="0">
        <tpls c="6">
          <tpl fld="8" item="2"/>
          <tpl fld="6" item="18"/>
          <tpl hier="55" item="2"/>
          <tpl fld="13" item="0"/>
          <tpl hier="90" item="0"/>
          <tpl hier="155" item="1"/>
        </tpls>
      </n>
      <n v="1795510" in="0">
        <tpls c="6">
          <tpl fld="10" item="1"/>
          <tpl fld="6" item="29"/>
          <tpl hier="55" item="2"/>
          <tpl fld="13" item="0"/>
          <tpl hier="90" item="0"/>
          <tpl hier="155" item="1"/>
        </tpls>
      </n>
      <n v="30100" in="0">
        <tpls c="6">
          <tpl fld="11" item="0"/>
          <tpl fld="6" item="14"/>
          <tpl hier="55" item="2"/>
          <tpl fld="13" item="0"/>
          <tpl hier="90" item="0"/>
          <tpl hier="155" item="1"/>
        </tpls>
      </n>
      <n v="57728.992040098456" in="0">
        <tpls c="6">
          <tpl fld="9" item="3"/>
          <tpl fld="6" item="8"/>
          <tpl hier="55" item="2"/>
          <tpl fld="13" item="0"/>
          <tpl hier="90" item="0"/>
          <tpl hier="155" item="1"/>
        </tpls>
      </n>
      <n v="5547" in="0">
        <tpls c="6">
          <tpl fld="9" item="2"/>
          <tpl fld="6" item="10"/>
          <tpl hier="55" item="2"/>
          <tpl fld="13" item="0"/>
          <tpl hier="90" item="0"/>
          <tpl hier="155" item="1"/>
        </tpls>
      </n>
      <n v="21090700" in="0">
        <tpls c="6">
          <tpl fld="10" item="1"/>
          <tpl fld="3" item="0"/>
          <tpl hier="55" item="2"/>
          <tpl fld="13" item="0"/>
          <tpl hier="90" item="0"/>
          <tpl hier="155" item="1"/>
        </tpls>
      </n>
      <n v="1497681" in="0">
        <tpls c="6">
          <tpl fld="9" item="0"/>
          <tpl fld="6" item="6"/>
          <tpl hier="55" item="2"/>
          <tpl fld="13" item="0"/>
          <tpl hier="90" item="0"/>
          <tpl hier="155" item="1"/>
        </tpls>
      </n>
      <n v="58554.433540349848" in="0">
        <tpls c="6">
          <tpl fld="9" item="3"/>
          <tpl fld="6" item="12"/>
          <tpl hier="55" item="2"/>
          <tpl fld="13" item="0"/>
          <tpl hier="90" item="0"/>
          <tpl hier="155" item="1"/>
        </tpls>
      </n>
      <n v="47152" in="0">
        <tpls c="6">
          <tpl fld="11" item="2"/>
          <tpl fld="6" item="11"/>
          <tpl hier="55" item="2"/>
          <tpl fld="13" item="0"/>
          <tpl hier="90" item="0"/>
          <tpl hier="155" item="1"/>
        </tpls>
      </n>
      <n v="-16011" in="0">
        <tpls c="6">
          <tpl hier="2" item="4294967295"/>
          <tpl fld="6" item="27"/>
          <tpl hier="55" item="2"/>
          <tpl fld="13" item="0"/>
          <tpl hier="90" item="0"/>
          <tpl hier="155" item="1"/>
        </tpls>
      </n>
      <n v="2749" in="0">
        <tpls c="6">
          <tpl fld="9" item="5"/>
          <tpl fld="6" item="9"/>
          <tpl hier="55" item="2"/>
          <tpl fld="13" item="0"/>
          <tpl hier="90" item="0"/>
          <tpl hier="155" item="1"/>
        </tpls>
      </n>
      <n v="1023" in="0">
        <tpls c="6">
          <tpl fld="8" item="1"/>
          <tpl fld="6" item="10"/>
          <tpl hier="55" item="2"/>
          <tpl fld="13" item="0"/>
          <tpl hier="90" item="0"/>
          <tpl hier="155" item="1"/>
        </tpls>
      </n>
      <m in="0">
        <tpls c="6">
          <tpl fld="9" item="3"/>
          <tpl fld="6" item="29"/>
          <tpl hier="55" item="2"/>
          <tpl fld="13" item="0"/>
          <tpl hier="90" item="0"/>
          <tpl hier="155" item="1"/>
        </tpls>
      </m>
      <n v="5245" in="0">
        <tpls c="6">
          <tpl fld="9" item="2"/>
          <tpl fld="6" item="14"/>
          <tpl hier="55" item="2"/>
          <tpl fld="13" item="0"/>
          <tpl hier="90" item="0"/>
          <tpl hier="155" item="1"/>
        </tpls>
      </n>
      <n v="1240914" in="0">
        <tpls c="6">
          <tpl fld="11" item="1"/>
          <tpl fld="6" item="1"/>
          <tpl hier="55" item="2"/>
          <tpl fld="13" item="0"/>
          <tpl hier="90" item="0"/>
          <tpl hier="155" item="1"/>
        </tpls>
      </n>
      <n v="5287" in="0">
        <tpls c="6">
          <tpl fld="11" item="2"/>
          <tpl fld="6" item="19"/>
          <tpl hier="55" item="2"/>
          <tpl fld="13" item="0"/>
          <tpl hier="90" item="0"/>
          <tpl hier="155" item="1"/>
        </tpls>
      </n>
      <n v="1564178.0963569968" in="0">
        <tpls c="6">
          <tpl fld="9" item="0"/>
          <tpl fld="6" item="12"/>
          <tpl hier="55" item="2"/>
          <tpl fld="13" item="0"/>
          <tpl hier="90" item="0"/>
          <tpl hier="155" item="1"/>
        </tpls>
      </n>
      <n v="7539607.542788242" in="0">
        <tpls c="6">
          <tpl fld="9" item="4"/>
          <tpl fld="3" item="2"/>
          <tpl hier="55" item="2"/>
          <tpl fld="13" item="0"/>
          <tpl hier="90" item="0"/>
          <tpl hier="155" item="1"/>
        </tpls>
      </n>
      <n v="16093830.746694522" in="0">
        <tpls c="6">
          <tpl fld="10" item="1"/>
          <tpl fld="3" item="2"/>
          <tpl hier="55" item="2"/>
          <tpl fld="13" item="0"/>
          <tpl hier="90" item="0"/>
          <tpl hier="155" item="1"/>
        </tpls>
      </n>
      <n v="694857" in="0">
        <tpls c="6">
          <tpl fld="8" item="0"/>
          <tpl fld="6" item="10"/>
          <tpl hier="55" item="2"/>
          <tpl fld="13" item="0"/>
          <tpl hier="90" item="0"/>
          <tpl hier="155" item="1"/>
        </tpls>
      </n>
      <n v="739" in="0">
        <tpls c="6">
          <tpl fld="8" item="1"/>
          <tpl fld="6" item="31"/>
          <tpl hier="55" item="2"/>
          <tpl fld="13" item="0"/>
          <tpl hier="90" item="0"/>
          <tpl hier="155" item="1"/>
        </tpls>
      </n>
      <n v="46430" in="0">
        <tpls c="6">
          <tpl fld="11" item="2"/>
          <tpl fld="6" item="15"/>
          <tpl hier="55" item="2"/>
          <tpl fld="13" item="0"/>
          <tpl hier="90" item="0"/>
          <tpl hier="155" item="1"/>
        </tpls>
      </n>
      <n v="834711" in="0">
        <tpls c="6">
          <tpl fld="11" item="0"/>
          <tpl fld="3" item="0"/>
          <tpl hier="55" item="2"/>
          <tpl fld="13" item="0"/>
          <tpl hier="90" item="0"/>
          <tpl hier="155" item="1"/>
        </tpls>
      </n>
      <n v="994861" in="0">
        <tpls c="6">
          <tpl fld="9" item="4"/>
          <tpl fld="6" item="15"/>
          <tpl hier="55" item="2"/>
          <tpl fld="13" item="0"/>
          <tpl hier="90" item="0"/>
          <tpl hier="155" item="1"/>
        </tpls>
      </n>
      <n v="57533" in="0">
        <tpls c="6">
          <tpl fld="11" item="0"/>
          <tpl fld="6" item="30"/>
          <tpl hier="55" item="2"/>
          <tpl fld="13" item="0"/>
          <tpl hier="90" item="0"/>
          <tpl hier="155" item="1"/>
        </tpls>
      </n>
      <n v="326515" in="0">
        <tpls c="6">
          <tpl fld="8" item="0"/>
          <tpl fld="6" item="18"/>
          <tpl hier="55" item="2"/>
          <tpl fld="13" item="0"/>
          <tpl hier="90" item="0"/>
          <tpl hier="155" item="1"/>
        </tpls>
      </n>
      <n v="5635" in="0">
        <tpls c="6">
          <tpl fld="9" item="1"/>
          <tpl fld="6" item="9"/>
          <tpl hier="55" item="2"/>
          <tpl fld="13" item="0"/>
          <tpl hier="90" item="0"/>
          <tpl hier="155" item="1"/>
        </tpls>
      </n>
      <n v="522423" in="0">
        <tpls c="6">
          <tpl fld="10" item="0"/>
          <tpl fld="6" item="2"/>
          <tpl hier="55" item="2"/>
          <tpl fld="13" item="0"/>
          <tpl hier="90" item="0"/>
          <tpl hier="155" item="1"/>
        </tpls>
      </n>
      <n v="4342" in="0">
        <tpls c="6">
          <tpl fld="9" item="1"/>
          <tpl fld="6" item="30"/>
          <tpl hier="55" item="2"/>
          <tpl fld="13" item="0"/>
          <tpl hier="90" item="0"/>
          <tpl hier="155" item="1"/>
        </tpls>
      </n>
      <n v="786101" in="0">
        <tpls c="6">
          <tpl fld="9" item="4"/>
          <tpl fld="6" item="1"/>
          <tpl hier="55" item="2"/>
          <tpl fld="13" item="0"/>
          <tpl hier="90" item="0"/>
          <tpl hier="155" item="1"/>
        </tpls>
      </n>
      <n v="-72113.5" in="0">
        <tpls c="6">
          <tpl fld="9" item="1"/>
          <tpl fld="6" item="23"/>
          <tpl hier="55" item="2"/>
          <tpl fld="13" item="0"/>
          <tpl hier="90" item="0"/>
          <tpl hier="155" item="1"/>
        </tpls>
      </n>
      <n v="39701" in="0">
        <tpls c="6">
          <tpl fld="11" item="0"/>
          <tpl fld="6" item="18"/>
          <tpl hier="55" item="2"/>
          <tpl fld="13" item="0"/>
          <tpl hier="90" item="0"/>
          <tpl hier="155" item="1"/>
        </tpls>
      </n>
      <n v="2154" in="0">
        <tpls c="6">
          <tpl fld="9" item="5"/>
          <tpl fld="6" item="5"/>
          <tpl hier="55" item="2"/>
          <tpl fld="13" item="0"/>
          <tpl hier="90" item="0"/>
          <tpl hier="155" item="1"/>
        </tpls>
      </n>
      <n v="5327" in="0">
        <tpls c="6">
          <tpl fld="9" item="1"/>
          <tpl fld="6" item="3"/>
          <tpl hier="55" item="2"/>
          <tpl fld="13" item="0"/>
          <tpl hier="90" item="0"/>
          <tpl hier="155" item="1"/>
        </tpls>
      </n>
      <n v="-2687" in="0">
        <tpls c="6">
          <tpl fld="9" item="6"/>
          <tpl fld="6" item="17"/>
          <tpl hier="55" item="2"/>
          <tpl fld="13" item="0"/>
          <tpl hier="90" item="0"/>
          <tpl hier="155" item="1"/>
        </tpls>
      </n>
      <n v="1033" in="0">
        <tpls c="6">
          <tpl fld="8" item="1"/>
          <tpl fld="6" item="26"/>
          <tpl hier="55" item="2"/>
          <tpl fld="13" item="0"/>
          <tpl hier="90" item="0"/>
          <tpl hier="155" item="1"/>
        </tpls>
      </n>
      <n v="3653" in="0">
        <tpls c="6">
          <tpl fld="9" item="5"/>
          <tpl fld="6" item="26"/>
          <tpl hier="55" item="2"/>
          <tpl fld="13" item="0"/>
          <tpl hier="90" item="0"/>
          <tpl hier="155" item="1"/>
        </tpls>
      </n>
      <n v="3952" in="0">
        <tpls c="6">
          <tpl fld="9" item="2"/>
          <tpl fld="6" item="16"/>
          <tpl hier="55" item="2"/>
          <tpl fld="13" item="0"/>
          <tpl hier="90" item="0"/>
          <tpl hier="155" item="1"/>
        </tpls>
      </n>
      <n v="2571" in="0">
        <tpls c="6">
          <tpl fld="9" item="5"/>
          <tpl fld="6" item="16"/>
          <tpl hier="55" item="2"/>
          <tpl fld="13" item="0"/>
          <tpl hier="90" item="0"/>
          <tpl hier="155" item="1"/>
        </tpls>
      </n>
      <n v="1177536" in="0">
        <tpls c="6">
          <tpl fld="10" item="1"/>
          <tpl fld="6" item="28"/>
          <tpl hier="55" item="2"/>
          <tpl fld="13" item="0"/>
          <tpl hier="90" item="0"/>
          <tpl hier="155" item="1"/>
        </tpls>
      </n>
      <n v="848316" in="0">
        <tpls c="6">
          <tpl fld="9" item="4"/>
          <tpl fld="6" item="3"/>
          <tpl hier="55" item="2"/>
          <tpl fld="13" item="0"/>
          <tpl hier="90" item="0"/>
          <tpl hier="155" item="1"/>
        </tpls>
      </n>
      <n v="2598" in="0">
        <tpls c="6">
          <tpl fld="9" item="5"/>
          <tpl fld="6" item="3"/>
          <tpl hier="55" item="2"/>
          <tpl fld="13" item="0"/>
          <tpl hier="90" item="0"/>
          <tpl hier="155" item="1"/>
        </tpls>
      </n>
      <n v="7" in="0">
        <tpls c="6">
          <tpl fld="11" item="2"/>
          <tpl fld="6" item="0"/>
          <tpl hier="55" item="2"/>
          <tpl fld="13" item="0"/>
          <tpl hier="90" item="0"/>
          <tpl hier="155" item="1"/>
        </tpls>
      </n>
      <n v="303020" in="0">
        <tpls c="6">
          <tpl hier="2" item="4294967295"/>
          <tpl fld="6" item="16"/>
          <tpl hier="55" item="2"/>
          <tpl fld="13" item="0"/>
          <tpl hier="90" item="0"/>
          <tpl hier="155" item="1"/>
        </tpls>
      </n>
      <n v="845569" in="0">
        <tpls c="6">
          <tpl fld="9" item="4"/>
          <tpl fld="6" item="9"/>
          <tpl hier="55" item="2"/>
          <tpl fld="13" item="0"/>
          <tpl hier="90" item="0"/>
          <tpl hier="155" item="1"/>
        </tpls>
      </n>
      <n v="-3060" in="0">
        <tpls c="6">
          <tpl fld="9" item="6"/>
          <tpl fld="6" item="1"/>
          <tpl hier="55" item="2"/>
          <tpl fld="13" item="0"/>
          <tpl hier="90" item="0"/>
          <tpl hier="155" item="1"/>
        </tpls>
      </n>
      <m in="0">
        <tpls c="6">
          <tpl fld="9" item="3"/>
          <tpl fld="6" item="10"/>
          <tpl hier="55" item="2"/>
          <tpl fld="13" item="0"/>
          <tpl hier="90" item="0"/>
          <tpl hier="155" item="1"/>
        </tpls>
      </m>
      <n v="298288" in="0">
        <tpls c="6">
          <tpl fld="10" item="0"/>
          <tpl fld="6" item="0"/>
          <tpl hier="55" item="2"/>
          <tpl fld="13" item="0"/>
          <tpl hier="90" item="0"/>
          <tpl hier="155" item="1"/>
        </tpls>
      </n>
      <n v="1873" in="0">
        <tpls c="6">
          <tpl fld="11" item="2"/>
          <tpl fld="6" item="27"/>
          <tpl hier="55" item="2"/>
          <tpl fld="13" item="0"/>
          <tpl hier="90" item="0"/>
          <tpl hier="155" item="1"/>
        </tpls>
      </n>
      <n v="581920" in="0">
        <tpls c="6">
          <tpl fld="10" item="0"/>
          <tpl fld="6" item="24"/>
          <tpl hier="55" item="2"/>
          <tpl fld="13" item="0"/>
          <tpl hier="90" item="0"/>
          <tpl hier="155" item="1"/>
        </tpls>
      </n>
      <n v="202402" in="0">
        <tpls c="6">
          <tpl fld="8" item="2"/>
          <tpl fld="6" item="3"/>
          <tpl hier="55" item="2"/>
          <tpl fld="13" item="0"/>
          <tpl hier="90" item="0"/>
          <tpl hier="155" item="1"/>
        </tpls>
      </n>
      <m in="0">
        <tpls c="6">
          <tpl fld="9" item="3"/>
          <tpl fld="6" item="1"/>
          <tpl hier="55" item="2"/>
          <tpl fld="13" item="0"/>
          <tpl hier="90" item="0"/>
          <tpl hier="155" item="1"/>
        </tpls>
      </m>
      <n v="69318.153936464048" in="0">
        <tpls c="6">
          <tpl fld="11" item="0"/>
          <tpl fld="6" item="12"/>
          <tpl hier="55" item="2"/>
          <tpl fld="13" item="0"/>
          <tpl hier="90" item="0"/>
          <tpl hier="155" item="1"/>
        </tpls>
      </n>
      <n v="2485" in="0">
        <tpls c="6">
          <tpl fld="9" item="5"/>
          <tpl fld="6" item="28"/>
          <tpl hier="55" item="2"/>
          <tpl fld="13" item="0"/>
          <tpl hier="90" item="0"/>
          <tpl hier="155" item="1"/>
        </tpls>
      </n>
      <n v="3117" in="0">
        <tpls c="6">
          <tpl fld="11" item="2"/>
          <tpl fld="6" item="13"/>
          <tpl hier="55" item="2"/>
          <tpl fld="13" item="0"/>
          <tpl hier="90" item="0"/>
          <tpl hier="155" item="1"/>
        </tpls>
      </n>
      <n v="138631" in="0">
        <tpls c="6">
          <tpl fld="8" item="2"/>
          <tpl fld="6" item="10"/>
          <tpl hier="55" item="2"/>
          <tpl fld="13" item="0"/>
          <tpl hier="90" item="0"/>
          <tpl hier="155" item="1"/>
        </tpls>
      </n>
      <m in="0">
        <tpls c="6">
          <tpl fld="9" item="3"/>
          <tpl fld="6" item="14"/>
          <tpl hier="55" item="2"/>
          <tpl fld="13" item="0"/>
          <tpl hier="90" item="0"/>
          <tpl hier="155" item="1"/>
        </tpls>
      </m>
      <n v="965767" in="0">
        <tpls c="6">
          <tpl fld="9" item="4"/>
          <tpl fld="6" item="6"/>
          <tpl hier="55" item="2"/>
          <tpl fld="13" item="0"/>
          <tpl hier="90" item="0"/>
          <tpl hier="155" item="1"/>
        </tpls>
      </n>
      <n v="957533" in="0">
        <tpls c="6">
          <tpl fld="9" item="4"/>
          <tpl fld="6" item="20"/>
          <tpl hier="55" item="2"/>
          <tpl fld="13" item="0"/>
          <tpl hier="90" item="0"/>
          <tpl hier="155" item="1"/>
        </tpls>
      </n>
      <n v="3737.4841630563119" in="0">
        <tpls c="6">
          <tpl fld="9" item="5"/>
          <tpl fld="6" item="8"/>
          <tpl hier="55" item="2"/>
          <tpl fld="13" item="0"/>
          <tpl hier="90" item="0"/>
          <tpl hier="155" item="1"/>
        </tpls>
      </n>
      <n v="27819" in="0">
        <tpls c="6">
          <tpl fld="11" item="2"/>
          <tpl fld="6" item="6"/>
          <tpl hier="55" item="2"/>
          <tpl fld="13" item="0"/>
          <tpl hier="90" item="0"/>
          <tpl hier="155" item="1"/>
        </tpls>
      </n>
      <n v="-4875" in="0">
        <tpls c="6">
          <tpl fld="9" item="6"/>
          <tpl fld="6" item="6"/>
          <tpl hier="55" item="2"/>
          <tpl fld="13" item="0"/>
          <tpl hier="90" item="0"/>
          <tpl hier="155" item="1"/>
        </tpls>
      </n>
      <n v="557249" in="0">
        <tpls c="6">
          <tpl hier="2" item="4294967295"/>
          <tpl fld="6" item="10"/>
          <tpl hier="55" item="2"/>
          <tpl fld="13" item="0"/>
          <tpl hier="90" item="0"/>
          <tpl hier="155" item="1"/>
        </tpls>
      </n>
      <n v="118214" in="0">
        <tpls c="6">
          <tpl fld="8" item="2"/>
          <tpl fld="6" item="7"/>
          <tpl hier="55" item="2"/>
          <tpl fld="13" item="0"/>
          <tpl hier="90" item="0"/>
          <tpl hier="155" item="1"/>
        </tpls>
      </n>
      <n v="5460" in="0">
        <tpls c="6">
          <tpl fld="9" item="2"/>
          <tpl fld="6" item="24"/>
          <tpl hier="55" item="2"/>
          <tpl fld="13" item="0"/>
          <tpl hier="90" item="0"/>
          <tpl hier="155" item="1"/>
        </tpls>
      </n>
      <n v="1841351" in="0">
        <tpls c="6">
          <tpl fld="11" item="1"/>
          <tpl fld="6" item="29"/>
          <tpl hier="55" item="2"/>
          <tpl fld="13" item="0"/>
          <tpl hier="90" item="0"/>
          <tpl hier="155" item="1"/>
        </tpls>
      </n>
      <n v="295086" in="0">
        <tpls c="6">
          <tpl hier="2" item="4294967295"/>
          <tpl fld="6" item="29"/>
          <tpl hier="55" item="2"/>
          <tpl fld="13" item="0"/>
          <tpl hier="90" item="0"/>
          <tpl hier="155" item="1"/>
        </tpls>
      </n>
      <n v="762" in="0">
        <tpls c="6">
          <tpl fld="8" item="1"/>
          <tpl fld="6" item="2"/>
          <tpl hier="55" item="2"/>
          <tpl fld="13" item="0"/>
          <tpl hier="90" item="0"/>
          <tpl hier="155" item="1"/>
        </tpls>
      </n>
      <n v="5712" in="0">
        <tpls c="6">
          <tpl fld="11" item="2"/>
          <tpl fld="6" item="22"/>
          <tpl hier="55" item="2"/>
          <tpl fld="13" item="0"/>
          <tpl hier="90" item="0"/>
          <tpl hier="155" item="1"/>
        </tpls>
      </n>
      <n v="105472" in="0">
        <tpls c="6">
          <tpl fld="8" item="2"/>
          <tpl fld="6" item="4"/>
          <tpl hier="55" item="2"/>
          <tpl fld="13" item="0"/>
          <tpl hier="90" item="0"/>
          <tpl hier="155" item="1"/>
        </tpls>
      </n>
      <n v="-35062" in="0">
        <tpls c="6">
          <tpl fld="9" item="6"/>
          <tpl fld="3" item="0"/>
          <tpl hier="55" item="2"/>
          <tpl fld="13" item="0"/>
          <tpl hier="90" item="0"/>
          <tpl hier="155" item="1"/>
        </tpls>
      </n>
      <n v="95479" in="0">
        <tpls c="6">
          <tpl fld="11" item="0"/>
          <tpl fld="6" item="11"/>
          <tpl hier="55" item="2"/>
          <tpl fld="13" item="0"/>
          <tpl hier="90" item="0"/>
          <tpl hier="155" item="1"/>
        </tpls>
      </n>
      <n v="2147" in="0">
        <tpls c="6">
          <tpl fld="11" item="2"/>
          <tpl fld="6" item="25"/>
          <tpl hier="55" item="2"/>
          <tpl fld="13" item="0"/>
          <tpl hier="90" item="0"/>
          <tpl hier="155" item="1"/>
        </tpls>
      </n>
      <m in="0">
        <tpls c="6">
          <tpl fld="9" item="3"/>
          <tpl fld="6" item="26"/>
          <tpl hier="55" item="2"/>
          <tpl fld="13" item="0"/>
          <tpl hier="90" item="0"/>
          <tpl hier="155" item="1"/>
        </tpls>
      </m>
      <n v="50347" in="0">
        <tpls c="6">
          <tpl fld="11" item="0"/>
          <tpl fld="6" item="23"/>
          <tpl hier="55" item="2"/>
          <tpl fld="13" item="0"/>
          <tpl hier="90" item="0"/>
          <tpl hier="155" item="1"/>
        </tpls>
      </n>
      <n v="-3218" in="0">
        <tpls c="6">
          <tpl fld="9" item="6"/>
          <tpl fld="6" item="11"/>
          <tpl hier="55" item="2"/>
          <tpl fld="13" item="0"/>
          <tpl hier="90" item="0"/>
          <tpl hier="155" item="1"/>
        </tpls>
      </n>
      <n v="1060429" in="0">
        <tpls c="6">
          <tpl fld="8" item="0"/>
          <tpl fld="6" item="15"/>
          <tpl hier="55" item="2"/>
          <tpl fld="13" item="0"/>
          <tpl hier="90" item="0"/>
          <tpl hier="155" item="1"/>
        </tpls>
      </n>
      <n v="344555" in="0">
        <tpls c="6">
          <tpl fld="8" item="0"/>
          <tpl fld="6" item="14"/>
          <tpl hier="55" item="2"/>
          <tpl fld="13" item="0"/>
          <tpl hier="90" item="0"/>
          <tpl hier="155" item="1"/>
        </tpls>
      </n>
      <n v="117660" in="0">
        <tpls c="6">
          <tpl fld="11" item="0"/>
          <tpl fld="6" item="24"/>
          <tpl hier="55" item="2"/>
          <tpl fld="13" item="0"/>
          <tpl hier="90" item="0"/>
          <tpl hier="155" item="1"/>
        </tpls>
      </n>
      <n v="464213" in="0">
        <tpls c="6">
          <tpl fld="10" item="0"/>
          <tpl fld="6" item="4"/>
          <tpl hier="55" item="2"/>
          <tpl fld="13" item="0"/>
          <tpl hier="90" item="0"/>
          <tpl hier="155" item="1"/>
        </tpls>
      </n>
      <n v="12105" in="0">
        <tpls c="6">
          <tpl fld="11" item="2"/>
          <tpl fld="6" item="29"/>
          <tpl hier="55" item="2"/>
          <tpl fld="13" item="0"/>
          <tpl hier="90" item="0"/>
          <tpl hier="155" item="1"/>
        </tpls>
      </n>
      <m in="0">
        <tpls c="6">
          <tpl fld="9" item="3"/>
          <tpl fld="6" item="18"/>
          <tpl hier="55" item="2"/>
          <tpl fld="13" item="0"/>
          <tpl hier="90" item="0"/>
          <tpl hier="155" item="1"/>
        </tpls>
      </m>
      <n v="1104" in="0">
        <tpls c="6">
          <tpl fld="8" item="1"/>
          <tpl fld="6" item="20"/>
          <tpl hier="55" item="2"/>
          <tpl fld="13" item="0"/>
          <tpl hier="90" item="0"/>
          <tpl hier="155" item="1"/>
        </tpls>
      </n>
      <n v="-3170" in="0">
        <tpls c="6">
          <tpl fld="9" item="6"/>
          <tpl fld="6" item="21"/>
          <tpl hier="55" item="2"/>
          <tpl fld="13" item="0"/>
          <tpl hier="90" item="0"/>
          <tpl hier="155" item="1"/>
        </tpls>
      </n>
      <n v="1517631" in="0">
        <tpls c="6">
          <tpl fld="9" item="0"/>
          <tpl fld="6" item="26"/>
          <tpl hier="55" item="2"/>
          <tpl fld="13" item="0"/>
          <tpl hier="90" item="0"/>
          <tpl hier="155" item="1"/>
        </tpls>
      </n>
      <n v="6" in="0">
        <tpls c="6">
          <tpl fld="11" item="2"/>
          <tpl fld="6" item="30"/>
          <tpl hier="55" item="2"/>
          <tpl fld="13" item="0"/>
          <tpl hier="90" item="0"/>
          <tpl hier="155" item="1"/>
        </tpls>
      </n>
      <n v="5093" in="0">
        <tpls c="6">
          <tpl fld="9" item="1"/>
          <tpl fld="6" item="28"/>
          <tpl hier="55" item="2"/>
          <tpl fld="13" item="0"/>
          <tpl hier="90" item="0"/>
          <tpl hier="155" item="1"/>
        </tpls>
      </n>
      <n v="819356" in="0">
        <tpls c="6">
          <tpl fld="11" item="1"/>
          <tpl fld="6" item="0"/>
          <tpl hier="55" item="2"/>
          <tpl fld="13" item="0"/>
          <tpl hier="90" item="0"/>
          <tpl hier="155" item="1"/>
        </tpls>
      </n>
      <n v="1235668" in="0">
        <tpls c="6">
          <tpl fld="11" item="1"/>
          <tpl fld="6" item="28"/>
          <tpl hier="55" item="2"/>
          <tpl fld="13" item="0"/>
          <tpl hier="90" item="0"/>
          <tpl hier="155" item="1"/>
        </tpls>
      </n>
      <n v="10879202.983422365" in="0">
        <tpls c="6">
          <tpl fld="9" item="0"/>
          <tpl fld="3" item="2"/>
          <tpl hier="55" item="2"/>
          <tpl fld="13" item="0"/>
          <tpl hier="90" item="0"/>
          <tpl hier="155" item="1"/>
        </tpls>
      </n>
      <n v="226070" in="0">
        <tpls c="6">
          <tpl hier="2" item="4294967295"/>
          <tpl fld="6" item="18"/>
          <tpl hier="55" item="2"/>
          <tpl fld="13" item="0"/>
          <tpl hier="90" item="0"/>
          <tpl hier="155" item="1"/>
        </tpls>
      </n>
      <n v="6695638" in="0">
        <tpls c="6">
          <tpl fld="10" item="0"/>
          <tpl fld="3" item="0"/>
          <tpl hier="55" item="2"/>
          <tpl fld="13" item="0"/>
          <tpl hier="90" item="0"/>
          <tpl hier="155" item="1"/>
        </tpls>
      </n>
      <n v="741368" in="0">
        <tpls c="6">
          <tpl fld="10" item="0"/>
          <tpl fld="6" item="13"/>
          <tpl hier="55" item="2"/>
          <tpl fld="13" item="0"/>
          <tpl hier="90" item="0"/>
          <tpl hier="155" item="1"/>
        </tpls>
      </n>
      <n v="2791972" in="0">
        <tpls c="6">
          <tpl fld="10" item="1"/>
          <tpl fld="6" item="20"/>
          <tpl hier="55" item="2"/>
          <tpl fld="13" item="0"/>
          <tpl hier="90" item="0"/>
          <tpl hier="155" item="1"/>
        </tpls>
      </n>
      <n v="3413" in="0">
        <tpls c="6">
          <tpl fld="9" item="5"/>
          <tpl fld="6" item="14"/>
          <tpl hier="55" item="2"/>
          <tpl fld="13" item="0"/>
          <tpl hier="90" item="0"/>
          <tpl hier="155" item="1"/>
        </tpls>
      </n>
      <n v="1302732" in="0">
        <tpls c="6">
          <tpl fld="9" item="0"/>
          <tpl fld="6" item="29"/>
          <tpl hier="55" item="2"/>
          <tpl fld="13" item="0"/>
          <tpl hier="90" item="0"/>
          <tpl hier="155" item="1"/>
        </tpls>
      </n>
      <n v="2554946" in="0">
        <tpls c="6">
          <tpl fld="10" item="1"/>
          <tpl fld="6" item="22"/>
          <tpl hier="55" item="2"/>
          <tpl fld="13" item="0"/>
          <tpl hier="90" item="0"/>
          <tpl hier="155" item="1"/>
        </tpls>
      </n>
      <n v="863869" in="0">
        <tpls c="6">
          <tpl fld="9" item="4"/>
          <tpl fld="6" item="13"/>
          <tpl hier="55" item="2"/>
          <tpl fld="13" item="0"/>
          <tpl hier="90" item="0"/>
          <tpl hier="155" item="1"/>
        </tpls>
      </n>
      <n v="-3160" in="0">
        <tpls c="6">
          <tpl fld="9" item="6"/>
          <tpl fld="6" item="16"/>
          <tpl hier="55" item="2"/>
          <tpl fld="13" item="0"/>
          <tpl hier="90" item="0"/>
          <tpl hier="155" item="1"/>
        </tpls>
      </n>
      <n v="72749" in="0">
        <tpls c="6">
          <tpl fld="9" item="3"/>
          <tpl fld="6" item="21"/>
          <tpl hier="55" item="2"/>
          <tpl fld="13" item="0"/>
          <tpl hier="90" item="0"/>
          <tpl hier="155" item="1"/>
        </tpls>
      </n>
      <n v="897465" in="0">
        <tpls c="6">
          <tpl fld="9" item="4"/>
          <tpl fld="6" item="24"/>
          <tpl hier="55" item="2"/>
          <tpl fld="13" item="0"/>
          <tpl hier="90" item="0"/>
          <tpl hier="155" item="1"/>
        </tpls>
      </n>
      <n v="762923" in="0">
        <tpls c="6">
          <tpl fld="10" item="0"/>
          <tpl fld="6" item="26"/>
          <tpl hier="55" item="2"/>
          <tpl fld="13" item="0"/>
          <tpl hier="90" item="0"/>
          <tpl hier="155" item="1"/>
        </tpls>
      </n>
      <n v="3965" in="0">
        <tpls c="6">
          <tpl fld="9" item="2"/>
          <tpl fld="6" item="21"/>
          <tpl hier="55" item="2"/>
          <tpl fld="13" item="0"/>
          <tpl hier="90" item="0"/>
          <tpl hier="155" item="1"/>
        </tpls>
      </n>
      <n v="10501505.9" in="0">
        <tpls c="6">
          <tpl fld="9" item="4"/>
          <tpl fld="3" item="1"/>
          <tpl hier="55" item="2"/>
          <tpl fld="13" item="0"/>
          <tpl hier="90" item="0"/>
          <tpl hier="155" item="1"/>
        </tpls>
      </n>
      <n v="667082" in="0">
        <tpls c="6">
          <tpl fld="10" item="1"/>
          <tpl fld="6" item="17"/>
          <tpl hier="55" item="2"/>
          <tpl fld="13" item="0"/>
          <tpl hier="90" item="0"/>
          <tpl hier="155" item="1"/>
        </tpls>
      </n>
      <n v="44798" in="0">
        <tpls c="6">
          <tpl fld="11" item="0"/>
          <tpl fld="6" item="27"/>
          <tpl hier="55" item="2"/>
          <tpl fld="13" item="0"/>
          <tpl hier="90" item="0"/>
          <tpl hier="155" item="1"/>
        </tpls>
      </n>
      <n v="2103" in="0">
        <tpls c="6">
          <tpl fld="9" item="5"/>
          <tpl fld="6" item="0"/>
          <tpl hier="55" item="2"/>
          <tpl fld="13" item="0"/>
          <tpl hier="90" item="0"/>
          <tpl hier="155" item="1"/>
        </tpls>
      </n>
      <n v="121414.35523914537" in="0">
        <tpls c="6">
          <tpl fld="8" item="2"/>
          <tpl fld="6" item="12"/>
          <tpl hier="55" item="2"/>
          <tpl fld="13" item="0"/>
          <tpl hier="90" item="0"/>
          <tpl hier="155" item="1"/>
        </tpls>
      </n>
      <n v="-3272" in="0">
        <tpls c="6">
          <tpl fld="9" item="6"/>
          <tpl fld="6" item="22"/>
          <tpl hier="55" item="2"/>
          <tpl fld="13" item="0"/>
          <tpl hier="90" item="0"/>
          <tpl hier="155" item="1"/>
        </tpls>
      </n>
      <n v="45378" in="0">
        <tpls c="6">
          <tpl fld="8" item="2"/>
          <tpl fld="6" item="0"/>
          <tpl hier="55" item="2"/>
          <tpl fld="13" item="0"/>
          <tpl hier="90" item="0"/>
          <tpl hier="155" item="1"/>
        </tpls>
      </n>
      <m in="0">
        <tpls c="6">
          <tpl fld="9" item="3"/>
          <tpl fld="6" item="6"/>
          <tpl hier="55" item="2"/>
          <tpl fld="13" item="0"/>
          <tpl hier="90" item="0"/>
          <tpl hier="155" item="1"/>
        </tpls>
      </m>
      <n v="425251" in="0">
        <tpls c="6">
          <tpl fld="9" item="0"/>
          <tpl fld="6" item="17"/>
          <tpl hier="55" item="2"/>
          <tpl fld="13" item="0"/>
          <tpl hier="90" item="0"/>
          <tpl hier="155" item="1"/>
        </tpls>
      </n>
      <n v="1814785" in="0">
        <tpls c="6">
          <tpl fld="11" item="1"/>
          <tpl fld="6" item="18"/>
          <tpl hier="55" item="2"/>
          <tpl fld="13" item="0"/>
          <tpl hier="90" item="0"/>
          <tpl hier="155" item="1"/>
        </tpls>
      </n>
      <n v="2463888.520822078" in="0">
        <tpls c="6">
          <tpl fld="11" item="1"/>
          <tpl fld="6" item="12"/>
          <tpl hier="55" item="2"/>
          <tpl fld="13" item="0"/>
          <tpl hier="90" item="0"/>
          <tpl hier="155" item="1"/>
        </tpls>
      </n>
      <n v="464194" in="0">
        <tpls c="6">
          <tpl fld="10" item="0"/>
          <tpl fld="6" item="31"/>
          <tpl hier="55" item="2"/>
          <tpl fld="13" item="0"/>
          <tpl hier="90" item="0"/>
          <tpl hier="155" item="1"/>
        </tpls>
      </n>
      <m in="0">
        <tpls c="6">
          <tpl fld="9" item="3"/>
          <tpl fld="6" item="2"/>
          <tpl hier="55" item="2"/>
          <tpl fld="13" item="0"/>
          <tpl hier="90" item="0"/>
          <tpl hier="155" item="1"/>
        </tpls>
      </m>
      <n v="513584" in="0">
        <tpls c="6">
          <tpl fld="10" item="0"/>
          <tpl fld="6" item="23"/>
          <tpl hier="55" item="2"/>
          <tpl fld="13" item="0"/>
          <tpl hier="90" item="0"/>
          <tpl hier="155" item="1"/>
        </tpls>
      </n>
      <n v="-43737.9" in="0">
        <tpls c="6">
          <tpl fld="9" item="1"/>
          <tpl fld="6" item="7"/>
          <tpl hier="55" item="2"/>
          <tpl fld="13" item="0"/>
          <tpl hier="90" item="0"/>
          <tpl hier="155" item="1"/>
        </tpls>
      </n>
      <n v="-2584" in="0">
        <tpls c="6">
          <tpl fld="9" item="6"/>
          <tpl fld="6" item="0"/>
          <tpl hier="55" item="2"/>
          <tpl fld="13" item="0"/>
          <tpl hier="90" item="0"/>
          <tpl hier="155" item="1"/>
        </tpls>
      </n>
      <n v="1192213" in="0">
        <tpls c="6">
          <tpl fld="9" item="0"/>
          <tpl fld="6" item="2"/>
          <tpl hier="55" item="2"/>
          <tpl fld="13" item="0"/>
          <tpl hier="90" item="0"/>
          <tpl hier="155" item="1"/>
        </tpls>
      </n>
      <n v="935111.34817984875" in="0">
        <tpls c="6">
          <tpl fld="9" item="4"/>
          <tpl fld="6" item="8"/>
          <tpl hier="55" item="2"/>
          <tpl fld="13" item="0"/>
          <tpl hier="90" item="0"/>
          <tpl hier="155" item="1"/>
        </tpls>
      </n>
      <n v="37282" in="0">
        <tpls c="6">
          <tpl fld="9" item="5"/>
          <tpl fld="3" item="1"/>
          <tpl hier="55" item="2"/>
          <tpl fld="13" item="0"/>
          <tpl hier="90" item="0"/>
          <tpl hier="155" item="1"/>
        </tpls>
      </n>
      <n v="2722" in="0">
        <tpls c="6">
          <tpl fld="9" item="5"/>
          <tpl fld="6" item="19"/>
          <tpl hier="55" item="2"/>
          <tpl fld="13" item="0"/>
          <tpl hier="90" item="0"/>
          <tpl hier="155" item="1"/>
        </tpls>
      </n>
      <n v="2936122" in="0">
        <tpls c="6">
          <tpl fld="10" item="1"/>
          <tpl fld="6" item="3"/>
          <tpl hier="55" item="2"/>
          <tpl fld="13" item="0"/>
          <tpl hier="90" item="0"/>
          <tpl hier="155" item="1"/>
        </tpls>
      </n>
      <n v="4225" in="0">
        <tpls c="6">
          <tpl fld="9" item="2"/>
          <tpl fld="6" item="9"/>
          <tpl hier="55" item="2"/>
          <tpl fld="13" item="0"/>
          <tpl hier="90" item="0"/>
          <tpl hier="155" item="1"/>
        </tpls>
      </n>
      <n v="430568" in="0">
        <tpls c="6">
          <tpl fld="8" item="0"/>
          <tpl fld="6" item="16"/>
          <tpl hier="55" item="2"/>
          <tpl fld="13" item="0"/>
          <tpl hier="90" item="0"/>
          <tpl hier="155" item="1"/>
        </tpls>
      </n>
      <n v="700" in="0">
        <tpls c="6">
          <tpl fld="8" item="1"/>
          <tpl fld="6" item="28"/>
          <tpl hier="55" item="2"/>
          <tpl fld="13" item="0"/>
          <tpl hier="90" item="0"/>
          <tpl hier="155" item="1"/>
        </tpls>
      </n>
      <n v="125036" in="0">
        <tpls c="6">
          <tpl fld="8" item="2"/>
          <tpl fld="6" item="6"/>
          <tpl hier="55" item="2"/>
          <tpl fld="13" item="0"/>
          <tpl hier="90" item="0"/>
          <tpl hier="155" item="1"/>
        </tpls>
      </n>
      <n v="1413691" in="0">
        <tpls c="6">
          <tpl fld="11" item="1"/>
          <tpl fld="6" item="4"/>
          <tpl hier="55" item="2"/>
          <tpl fld="13" item="0"/>
          <tpl hier="90" item="0"/>
          <tpl hier="155" item="1"/>
        </tpls>
      </n>
      <n v="18785" in="0">
        <tpls c="6">
          <tpl fld="11" item="0"/>
          <tpl fld="6" item="0"/>
          <tpl hier="55" item="2"/>
          <tpl fld="13" item="0"/>
          <tpl hier="90" item="0"/>
          <tpl hier="155" item="1"/>
        </tpls>
      </n>
      <n v="57011" in="0">
        <tpls c="6">
          <tpl fld="9" item="3"/>
          <tpl fld="6" item="7"/>
          <tpl hier="55" item="2"/>
          <tpl fld="13" item="0"/>
          <tpl hier="90" item="0"/>
          <tpl hier="155" item="1"/>
        </tpls>
      </n>
      <n v="72749" in="0">
        <tpls c="6">
          <tpl fld="9" item="3"/>
          <tpl fld="3" item="1"/>
          <tpl hier="55" item="2"/>
          <tpl fld="13" item="0"/>
          <tpl hier="90" item="0"/>
          <tpl hier="155" item="1"/>
        </tpls>
      </n>
      <n v="625" in="0">
        <tpls c="6">
          <tpl fld="8" item="1"/>
          <tpl fld="6" item="17"/>
          <tpl hier="55" item="2"/>
          <tpl fld="13" item="0"/>
          <tpl hier="90" item="0"/>
          <tpl hier="155" item="1"/>
        </tpls>
      </n>
      <n v="2851" in="0">
        <tpls c="6">
          <tpl fld="11" item="2"/>
          <tpl fld="6" item="14"/>
          <tpl hier="55" item="2"/>
          <tpl fld="13" item="0"/>
          <tpl hier="90" item="0"/>
          <tpl hier="155" item="1"/>
        </tpls>
      </n>
      <n v="2340602.7480442589" in="0">
        <tpls c="6">
          <tpl fld="10" item="1"/>
          <tpl fld="6" item="8"/>
          <tpl hier="55" item="2"/>
          <tpl fld="13" item="0"/>
          <tpl hier="90" item="0"/>
          <tpl hier="155" item="1"/>
        </tpls>
      </n>
      <n v="2602" in="0">
        <tpls c="6">
          <tpl fld="9" item="5"/>
          <tpl fld="6" item="31"/>
          <tpl hier="55" item="2"/>
          <tpl fld="13" item="0"/>
          <tpl hier="90" item="0"/>
          <tpl hier="155" item="1"/>
        </tpls>
      </n>
      <n v="142818" in="0">
        <tpls c="6">
          <tpl fld="8" item="2"/>
          <tpl fld="6" item="2"/>
          <tpl hier="55" item="2"/>
          <tpl fld="13" item="0"/>
          <tpl hier="90" item="0"/>
          <tpl hier="155" item="1"/>
        </tpls>
      </n>
      <n v="5614" in="0">
        <tpls c="6">
          <tpl fld="9" item="2"/>
          <tpl fld="6" item="26"/>
          <tpl hier="55" item="2"/>
          <tpl fld="13" item="0"/>
          <tpl hier="90" item="0"/>
          <tpl hier="155" item="1"/>
        </tpls>
      </n>
      <n v="599" in="0">
        <tpls c="6">
          <tpl fld="8" item="1"/>
          <tpl fld="6" item="0"/>
          <tpl hier="55" item="2"/>
          <tpl fld="13" item="0"/>
          <tpl hier="90" item="0"/>
          <tpl hier="155" item="1"/>
        </tpls>
      </n>
      <n v="562606" in="0">
        <tpls c="6">
          <tpl fld="9" item="4"/>
          <tpl fld="6" item="30"/>
          <tpl hier="55" item="2"/>
          <tpl fld="13" item="0"/>
          <tpl hier="90" item="0"/>
          <tpl hier="155" item="1"/>
        </tpls>
      </n>
      <n v="4183" in="0">
        <tpls c="6">
          <tpl fld="9" item="2"/>
          <tpl fld="6" item="19"/>
          <tpl hier="55" item="2"/>
          <tpl fld="13" item="0"/>
          <tpl hier="90" item="0"/>
          <tpl hier="155" item="1"/>
        </tpls>
      </n>
      <n v="145463" in="0">
        <tpls c="6">
          <tpl fld="8" item="2"/>
          <tpl fld="6" item="5"/>
          <tpl hier="55" item="2"/>
          <tpl fld="13" item="0"/>
          <tpl hier="90" item="0"/>
          <tpl hier="155" item="1"/>
        </tpls>
      </n>
      <n v="583642" in="0">
        <tpls c="6">
          <tpl fld="10" item="0"/>
          <tpl fld="6" item="11"/>
          <tpl hier="55" item="2"/>
          <tpl fld="13" item="0"/>
          <tpl hier="90" item="0"/>
          <tpl hier="155" item="1"/>
        </tpls>
      </n>
      <n v="67491" in="0">
        <tpls c="6">
          <tpl fld="11" item="0"/>
          <tpl fld="6" item="7"/>
          <tpl hier="55" item="2"/>
          <tpl fld="13" item="0"/>
          <tpl hier="90" item="0"/>
          <tpl hier="155" item="1"/>
        </tpls>
      </n>
      <n v="4540" in="0">
        <tpls c="6">
          <tpl fld="11" item="2"/>
          <tpl fld="6" item="1"/>
          <tpl hier="55" item="2"/>
          <tpl fld="13" item="0"/>
          <tpl hier="90" item="0"/>
          <tpl hier="155" item="1"/>
        </tpls>
      </n>
      <n v="-3200" in="0">
        <tpls c="6">
          <tpl fld="9" item="6"/>
          <tpl fld="6" item="31"/>
          <tpl hier="55" item="2"/>
          <tpl fld="13" item="0"/>
          <tpl hier="90" item="0"/>
          <tpl hier="155" item="1"/>
        </tpls>
      </n>
      <n v="53206" in="0">
        <tpls c="6">
          <tpl fld="8" item="2"/>
          <tpl fld="6" item="23"/>
          <tpl hier="55" item="2"/>
          <tpl fld="13" item="0"/>
          <tpl hier="90" item="0"/>
          <tpl hier="155" item="1"/>
        </tpls>
      </n>
      <n v="3861" in="0">
        <tpls c="6">
          <tpl fld="9" item="5"/>
          <tpl fld="6" item="27"/>
          <tpl hier="55" item="2"/>
          <tpl fld="13" item="0"/>
          <tpl hier="90" item="0"/>
          <tpl hier="155" item="1"/>
        </tpls>
      </n>
      <n v="5476" in="0">
        <tpls c="6">
          <tpl fld="9" item="2"/>
          <tpl fld="6" item="25"/>
          <tpl hier="55" item="2"/>
          <tpl fld="13" item="0"/>
          <tpl hier="90" item="0"/>
          <tpl hier="155" item="1"/>
        </tpls>
      </n>
      <n v="3609" in="0">
        <tpls c="6">
          <tpl fld="9" item="5"/>
          <tpl fld="6" item="10"/>
          <tpl hier="55" item="2"/>
          <tpl fld="13" item="0"/>
          <tpl hier="90" item="0"/>
          <tpl hier="155" item="1"/>
        </tpls>
      </n>
      <n v="-4437" in="0">
        <tpls c="6">
          <tpl fld="9" item="6"/>
          <tpl fld="6" item="10"/>
          <tpl hier="55" item="2"/>
          <tpl fld="13" item="0"/>
          <tpl hier="90" item="0"/>
          <tpl hier="155" item="1"/>
        </tpls>
      </n>
      <n v="4089" in="0">
        <tpls c="6">
          <tpl fld="9" item="2"/>
          <tpl fld="6" item="22"/>
          <tpl hier="55" item="2"/>
          <tpl fld="13" item="0"/>
          <tpl hier="90" item="0"/>
          <tpl hier="155" item="1"/>
        </tpls>
      </n>
      <n v="-4541" in="0">
        <tpls c="6">
          <tpl fld="9" item="6"/>
          <tpl fld="6" item="7"/>
          <tpl hier="55" item="2"/>
          <tpl fld="13" item="0"/>
          <tpl hier="90" item="0"/>
          <tpl hier="155" item="1"/>
        </tpls>
      </n>
      <n v="5459" in="0">
        <tpls c="6">
          <tpl fld="9" item="2"/>
          <tpl fld="6" item="29"/>
          <tpl hier="55" item="2"/>
          <tpl fld="13" item="0"/>
          <tpl hier="90" item="0"/>
          <tpl hier="155" item="1"/>
        </tpls>
      </n>
      <n v="972191" in="0">
        <tpls c="6">
          <tpl fld="8" item="0"/>
          <tpl fld="6" item="22"/>
          <tpl hier="55" item="2"/>
          <tpl fld="13" item="0"/>
          <tpl hier="90" item="0"/>
          <tpl hier="155" item="1"/>
        </tpls>
      </n>
      <n v="594" in="0">
        <tpls c="6">
          <tpl fld="8" item="1"/>
          <tpl fld="6" item="4"/>
          <tpl hier="55" item="2"/>
          <tpl fld="13" item="0"/>
          <tpl hier="90" item="0"/>
          <tpl hier="155" item="1"/>
        </tpls>
      </n>
      <n v="-4368" in="0">
        <tpls c="6">
          <tpl fld="9" item="6"/>
          <tpl fld="6" item="24"/>
          <tpl hier="55" item="2"/>
          <tpl fld="13" item="0"/>
          <tpl hier="90" item="0"/>
          <tpl hier="155" item="1"/>
        </tpls>
      </n>
      <n v="71943" in="0">
        <tpls c="6">
          <tpl fld="11" item="0"/>
          <tpl fld="6" item="10"/>
          <tpl hier="55" item="2"/>
          <tpl fld="13" item="0"/>
          <tpl hier="90" item="0"/>
          <tpl hier="155" item="1"/>
        </tpls>
      </n>
      <n v="1286990" in="0">
        <tpls c="6">
          <tpl fld="9" item="0"/>
          <tpl fld="6" item="14"/>
          <tpl hier="55" item="2"/>
          <tpl fld="13" item="0"/>
          <tpl hier="90" item="0"/>
          <tpl hier="155" item="1"/>
        </tpls>
      </n>
      <n v="597125.5" in="0">
        <tpls c="6">
          <tpl fld="9" item="4"/>
          <tpl fld="6" item="23"/>
          <tpl hier="55" item="2"/>
          <tpl fld="13" item="0"/>
          <tpl hier="90" item="0"/>
          <tpl hier="155" item="1"/>
        </tpls>
      </n>
      <n v="1072580" in="0">
        <tpls c="6">
          <tpl fld="9" item="0"/>
          <tpl fld="6" item="31"/>
          <tpl hier="55" item="2"/>
          <tpl fld="13" item="0"/>
          <tpl hier="90" item="0"/>
          <tpl hier="155" item="1"/>
        </tpls>
      </n>
      <n v="2337346" in="0">
        <tpls c="6">
          <tpl fld="11" item="1"/>
          <tpl fld="6" item="26"/>
          <tpl hier="55" item="2"/>
          <tpl fld="13" item="0"/>
          <tpl hier="90" item="0"/>
          <tpl hier="155" item="1"/>
        </tpls>
      </n>
      <n v="98460" in="0">
        <tpls c="6">
          <tpl fld="8" item="2"/>
          <tpl fld="6" item="29"/>
          <tpl hier="55" item="2"/>
          <tpl fld="13" item="0"/>
          <tpl hier="90" item="0"/>
          <tpl hier="155" item="1"/>
        </tpls>
      </n>
      <n v="910192" in="0">
        <tpls c="6">
          <tpl fld="9" item="4"/>
          <tpl fld="6" item="29"/>
          <tpl hier="55" item="2"/>
          <tpl fld="13" item="0"/>
          <tpl hier="90" item="0"/>
          <tpl hier="155" item="1"/>
        </tpls>
      </n>
      <n v="766" in="0">
        <tpls c="6">
          <tpl hier="2" item="4294967295"/>
          <tpl fld="6" item="1"/>
          <tpl hier="55" item="2"/>
          <tpl fld="13" item="0"/>
          <tpl hier="90" item="0"/>
          <tpl hier="155" item="1"/>
        </tpls>
      </n>
      <n v="122922" in="0">
        <tpls c="6">
          <tpl fld="8" item="2"/>
          <tpl fld="6" item="26"/>
          <tpl hier="55" item="2"/>
          <tpl fld="13" item="0"/>
          <tpl hier="90" item="0"/>
          <tpl hier="155" item="1"/>
        </tpls>
      </n>
      <n v="787865" in="0">
        <tpls c="6">
          <tpl fld="9" item="4"/>
          <tpl fld="6" item="28"/>
          <tpl hier="55" item="2"/>
          <tpl fld="13" item="0"/>
          <tpl hier="90" item="0"/>
          <tpl hier="155" item="1"/>
        </tpls>
      </n>
      <n v="194110" in="0">
        <tpls c="6">
          <tpl fld="8" item="2"/>
          <tpl fld="6" item="22"/>
          <tpl hier="55" item="2"/>
          <tpl fld="13" item="0"/>
          <tpl hier="90" item="0"/>
          <tpl hier="155" item="1"/>
        </tpls>
      </n>
      <n v="1270754" in="0">
        <tpls c="6">
          <tpl fld="9" item="0"/>
          <tpl fld="6" item="24"/>
          <tpl hier="55" item="2"/>
          <tpl fld="13" item="0"/>
          <tpl hier="90" item="0"/>
          <tpl hier="155" item="1"/>
        </tpls>
      </n>
      <n v="4269" in="0">
        <tpls c="6">
          <tpl fld="9" item="1"/>
          <tpl fld="6" item="4"/>
          <tpl hier="55" item="2"/>
          <tpl fld="13" item="0"/>
          <tpl hier="90" item="0"/>
          <tpl hier="155" item="1"/>
        </tpls>
      </n>
      <n v="19960" in="0">
        <tpls c="6">
          <tpl fld="11" item="2"/>
          <tpl fld="6" item="7"/>
          <tpl hier="55" item="2"/>
          <tpl fld="13" item="0"/>
          <tpl hier="90" item="0"/>
          <tpl hier="155" item="1"/>
        </tpls>
      </n>
      <n v="190287" in="0">
        <tpls c="6">
          <tpl fld="8" item="2"/>
          <tpl fld="6" item="13"/>
          <tpl hier="55" item="2"/>
          <tpl fld="13" item="0"/>
          <tpl hier="90" item="0"/>
          <tpl hier="155" item="1"/>
        </tpls>
      </n>
      <n v="784020.9" in="0">
        <tpls c="6">
          <tpl fld="9" item="4"/>
          <tpl fld="6" item="21"/>
          <tpl hier="55" item="2"/>
          <tpl fld="13" item="0"/>
          <tpl hier="90" item="0"/>
          <tpl hier="155" item="1"/>
        </tpls>
      </n>
      <n v="1372476" in="0">
        <tpls c="6">
          <tpl fld="11" item="1"/>
          <tpl fld="6" item="23"/>
          <tpl hier="55" item="2"/>
          <tpl fld="13" item="0"/>
          <tpl hier="90" item="0"/>
          <tpl hier="155" item="1"/>
        </tpls>
      </n>
      <n v="7916" in="0">
        <tpls c="6">
          <tpl fld="9" item="1"/>
          <tpl fld="6" item="27"/>
          <tpl hier="55" item="2"/>
          <tpl fld="13" item="0"/>
          <tpl hier="90" item="0"/>
          <tpl hier="155" item="1"/>
        </tpls>
      </n>
      <n v="-121825" in="0">
        <tpls c="6">
          <tpl hier="2" item="4294967295"/>
          <tpl fld="6" item="28"/>
          <tpl hier="55" item="2"/>
          <tpl fld="13" item="0"/>
          <tpl hier="90" item="0"/>
          <tpl hier="155" item="1"/>
        </tpls>
      </n>
      <n v="3339595.440634123" in="0">
        <tpls c="6">
          <tpl fld="8" item="0"/>
          <tpl fld="3" item="2"/>
          <tpl hier="55" item="2"/>
          <tpl fld="13" item="0"/>
          <tpl hier="90" item="0"/>
          <tpl hier="155" item="1"/>
        </tpls>
      </n>
      <n v="2294765" in="0">
        <tpls c="6">
          <tpl fld="11" item="1"/>
          <tpl fld="6" item="6"/>
          <tpl hier="55" item="2"/>
          <tpl fld="13" item="0"/>
          <tpl hier="90" item="0"/>
          <tpl hier="155" item="1"/>
        </tpls>
      </n>
      <n v="1006" in="0">
        <tpls c="6">
          <tpl fld="8" item="1"/>
          <tpl fld="6" item="29"/>
          <tpl hier="55" item="2"/>
          <tpl fld="13" item="0"/>
          <tpl hier="90" item="0"/>
          <tpl hier="155" item="1"/>
        </tpls>
      </n>
      <n v="23676" in="0">
        <tpls c="6">
          <tpl fld="11" item="0"/>
          <tpl fld="6" item="17"/>
          <tpl hier="55" item="2"/>
          <tpl fld="13" item="0"/>
          <tpl hier="90" item="0"/>
          <tpl hier="155" item="1"/>
        </tpls>
      </n>
      <n v="2008599" in="0">
        <tpls c="6">
          <tpl fld="9" item="0"/>
          <tpl fld="6" item="3"/>
          <tpl hier="55" item="2"/>
          <tpl fld="13" item="0"/>
          <tpl hier="90" item="0"/>
          <tpl hier="155" item="1"/>
        </tpls>
      </n>
      <n v="781" in="0">
        <tpls c="6">
          <tpl fld="8" item="1"/>
          <tpl fld="6" item="9"/>
          <tpl hier="55" item="2"/>
          <tpl fld="13" item="0"/>
          <tpl hier="90" item="0"/>
          <tpl hier="155" item="1"/>
        </tpls>
      </n>
      <n v="481798" in="0">
        <tpls c="6">
          <tpl fld="10" item="0"/>
          <tpl fld="6" item="18"/>
          <tpl hier="55" item="2"/>
          <tpl fld="13" item="0"/>
          <tpl hier="90" item="0"/>
          <tpl hier="155" item="1"/>
        </tpls>
      </n>
      <n v="2659" in="0">
        <tpls c="6">
          <tpl fld="9" item="5"/>
          <tpl fld="6" item="22"/>
          <tpl hier="55" item="2"/>
          <tpl fld="13" item="0"/>
          <tpl hier="90" item="0"/>
          <tpl hier="155" item="1"/>
        </tpls>
      </n>
      <n v="2697933" in="0">
        <tpls c="6">
          <tpl fld="10" item="1"/>
          <tpl fld="6" item="13"/>
          <tpl hier="55" item="2"/>
          <tpl fld="13" item="0"/>
          <tpl hier="90" item="0"/>
          <tpl hier="155" item="1"/>
        </tpls>
      </n>
      <n v="967" in="0">
        <tpls c="6">
          <tpl fld="8" item="1"/>
          <tpl fld="6" item="14"/>
          <tpl hier="55" item="2"/>
          <tpl fld="13" item="0"/>
          <tpl hier="90" item="0"/>
          <tpl hier="155" item="1"/>
        </tpls>
      </n>
      <n v="1941971" in="0">
        <tpls c="6">
          <tpl fld="9" item="0"/>
          <tpl fld="6" item="20"/>
          <tpl hier="55" item="2"/>
          <tpl fld="13" item="0"/>
          <tpl hier="90" item="0"/>
          <tpl hier="155" item="1"/>
        </tpls>
      </n>
      <n v="84865" in="0">
        <tpls c="6">
          <tpl fld="9" item="3"/>
          <tpl fld="6" item="23"/>
          <tpl hier="55" item="2"/>
          <tpl fld="13" item="0"/>
          <tpl hier="90" item="0"/>
          <tpl hier="155" item="1"/>
        </tpls>
      </n>
      <n v="205298" in="0">
        <tpls c="6">
          <tpl fld="8" item="0"/>
          <tpl fld="6" item="9"/>
          <tpl hier="55" item="2"/>
          <tpl fld="13" item="0"/>
          <tpl hier="90" item="0"/>
          <tpl hier="155" item="1"/>
        </tpls>
      </n>
      <m in="0">
        <tpls c="6">
          <tpl fld="9" item="3"/>
          <tpl fld="6" item="0"/>
          <tpl hier="55" item="2"/>
          <tpl fld="13" item="0"/>
          <tpl hier="90" item="0"/>
          <tpl hier="155" item="1"/>
        </tpls>
      </m>
      <n v="7398" in="0">
        <tpls c="6">
          <tpl fld="9" item="1"/>
          <tpl fld="6" item="10"/>
          <tpl hier="55" item="2"/>
          <tpl fld="13" item="0"/>
          <tpl hier="90" item="0"/>
          <tpl hier="155" item="1"/>
        </tpls>
      </n>
      <n v="1370537" in="0">
        <tpls c="6">
          <tpl fld="10" item="1"/>
          <tpl fld="6" item="4"/>
          <tpl hier="55" item="2"/>
          <tpl fld="13" item="0"/>
          <tpl hier="90" item="0"/>
          <tpl hier="155" item="1"/>
        </tpls>
      </n>
      <n v="2490" in="0">
        <tpls c="6">
          <tpl fld="9" item="5"/>
          <tpl fld="6" item="1"/>
          <tpl hier="55" item="2"/>
          <tpl fld="13" item="0"/>
          <tpl hier="90" item="0"/>
          <tpl hier="155" item="1"/>
        </tpls>
      </n>
      <n v="1890372" in="0">
        <tpls c="6">
          <tpl fld="10" item="1"/>
          <tpl fld="6" item="14"/>
          <tpl hier="55" item="2"/>
          <tpl fld="13" item="0"/>
          <tpl hier="90" item="0"/>
          <tpl hier="155" item="1"/>
        </tpls>
      </n>
      <n v="-2607" in="0">
        <tpls c="6">
          <tpl fld="9" item="6"/>
          <tpl fld="6" item="30"/>
          <tpl hier="55" item="2"/>
          <tpl fld="13" item="0"/>
          <tpl hier="90" item="0"/>
          <tpl hier="155" item="1"/>
        </tpls>
      </n>
      <n v="694379" in="0">
        <tpls c="6">
          <tpl fld="10" item="0"/>
          <tpl fld="6" item="5"/>
          <tpl hier="55" item="2"/>
          <tpl fld="13" item="0"/>
          <tpl hier="90" item="0"/>
          <tpl hier="155" item="1"/>
        </tpls>
      </n>
      <n v="5453" in="0">
        <tpls c="6">
          <tpl fld="9" item="1"/>
          <tpl fld="6" item="22"/>
          <tpl hier="55" item="2"/>
          <tpl fld="13" item="0"/>
          <tpl hier="90" item="0"/>
          <tpl hier="155" item="1"/>
        </tpls>
      </n>
      <n v="778832" in="0">
        <tpls c="6">
          <tpl hier="2" item="4294967295"/>
          <tpl fld="6" item="22"/>
          <tpl hier="55" item="2"/>
          <tpl fld="13" item="0"/>
          <tpl hier="90" item="0"/>
          <tpl hier="155" item="1"/>
        </tpls>
      </n>
      <n v="1100763" in="0">
        <tpls c="6">
          <tpl fld="9" item="0"/>
          <tpl fld="6" item="21"/>
          <tpl hier="55" item="2"/>
          <tpl fld="13" item="0"/>
          <tpl hier="90" item="0"/>
          <tpl hier="155" item="1"/>
        </tpls>
      </n>
      <n v="700023" in="0">
        <tpls c="6">
          <tpl fld="10" item="0"/>
          <tpl fld="6" item="10"/>
          <tpl hier="55" item="2"/>
          <tpl fld="13" item="0"/>
          <tpl hier="90" item="0"/>
          <tpl hier="155" item="1"/>
        </tpls>
      </n>
      <n v="1641958" in="0">
        <tpls c="6">
          <tpl fld="11" item="1"/>
          <tpl fld="6" item="31"/>
          <tpl hier="55" item="2"/>
          <tpl fld="13" item="0"/>
          <tpl hier="90" item="0"/>
          <tpl hier="155" item="1"/>
        </tpls>
      </n>
      <n v="3550" in="0">
        <tpls c="6">
          <tpl fld="9" item="5"/>
          <tpl fld="6" item="29"/>
          <tpl hier="55" item="2"/>
          <tpl fld="13" item="0"/>
          <tpl hier="90" item="0"/>
          <tpl hier="155" item="1"/>
        </tpls>
      </n>
      <n v="3634" in="0">
        <tpls c="6">
          <tpl fld="11" item="2"/>
          <tpl fld="6" item="26"/>
          <tpl hier="55" item="2"/>
          <tpl fld="13" item="0"/>
          <tpl hier="90" item="0"/>
          <tpl hier="155" item="1"/>
        </tpls>
      </n>
      <n v="1050867" in="0">
        <tpls c="6">
          <tpl fld="9" item="0"/>
          <tpl fld="6" item="9"/>
          <tpl hier="55" item="2"/>
          <tpl fld="13" item="0"/>
          <tpl hier="90" item="0"/>
          <tpl hier="155" item="1"/>
        </tpls>
      </n>
      <n v="788544" in="0">
        <tpls c="6">
          <tpl fld="10" item="0"/>
          <tpl fld="6" item="7"/>
          <tpl hier="55" item="2"/>
          <tpl fld="13" item="0"/>
          <tpl hier="90" item="0"/>
          <tpl hier="155" item="1"/>
        </tpls>
      </n>
      <m in="0">
        <tpls c="6">
          <tpl fld="9" item="3"/>
          <tpl fld="6" item="27"/>
          <tpl hier="55" item="2"/>
          <tpl fld="13" item="0"/>
          <tpl hier="90" item="0"/>
          <tpl hier="155" item="1"/>
        </tpls>
      </m>
      <n v="1632267" in="0">
        <tpls c="6">
          <tpl fld="9" item="0"/>
          <tpl fld="6" item="10"/>
          <tpl hier="55" item="2"/>
          <tpl fld="13" item="0"/>
          <tpl hier="90" item="0"/>
          <tpl hier="155" item="1"/>
        </tpls>
      </n>
      <n v="69352" in="0">
        <tpls c="6">
          <tpl fld="11" item="0"/>
          <tpl fld="6" item="9"/>
          <tpl hier="55" item="2"/>
          <tpl fld="13" item="0"/>
          <tpl hier="90" item="0"/>
          <tpl hier="155" item="1"/>
        </tpls>
      </n>
      <n v="2339998" in="0">
        <tpls c="6">
          <tpl fld="11" item="1"/>
          <tpl fld="6" item="5"/>
          <tpl hier="55" item="2"/>
          <tpl fld="13" item="0"/>
          <tpl hier="90" item="0"/>
          <tpl hier="155" item="1"/>
        </tpls>
      </n>
      <n v="3691" in="0">
        <tpls c="6">
          <tpl fld="9" item="5"/>
          <tpl fld="6" item="7"/>
          <tpl hier="55" item="2"/>
          <tpl fld="13" item="0"/>
          <tpl hier="90" item="0"/>
          <tpl hier="155" item="1"/>
        </tpls>
      </n>
      <m in="0">
        <tpls c="6">
          <tpl fld="11" item="2"/>
          <tpl fld="6" item="17"/>
          <tpl hier="55" item="2"/>
          <tpl fld="13" item="0"/>
          <tpl hier="90" item="0"/>
          <tpl hier="155" item="1"/>
        </tpls>
      </m>
      <n v="3551" in="0">
        <tpls c="6">
          <tpl fld="9" item="5"/>
          <tpl fld="6" item="24"/>
          <tpl hier="55" item="2"/>
          <tpl fld="13" item="0"/>
          <tpl hier="90" item="0"/>
          <tpl hier="155" item="1"/>
        </tpls>
      </n>
      <n v="-3161" in="0">
        <tpls c="6">
          <tpl fld="9" item="6"/>
          <tpl fld="6" item="13"/>
          <tpl hier="55" item="2"/>
          <tpl fld="13" item="0"/>
          <tpl hier="90" item="0"/>
          <tpl hier="155" item="1"/>
        </tpls>
      </n>
      <n v="7427265" in="0">
        <tpls c="6">
          <tpl fld="10" item="0"/>
          <tpl fld="3" item="1"/>
          <tpl hier="55" item="2"/>
          <tpl fld="13" item="0"/>
          <tpl hier="90" item="0"/>
          <tpl hier="155" item="1"/>
        </tpls>
      </n>
      <n v="6090" in="0">
        <tpls c="6">
          <tpl fld="9" item="2"/>
          <tpl fld="6" item="6"/>
          <tpl hier="55" item="2"/>
          <tpl fld="13" item="0"/>
          <tpl hier="90" item="0"/>
          <tpl hier="155" item="1"/>
        </tpls>
      </n>
      <n v="383741" in="0">
        <tpls c="6">
          <tpl fld="8" item="0"/>
          <tpl fld="6" item="2"/>
          <tpl hier="55" item="2"/>
          <tpl fld="13" item="0"/>
          <tpl hier="90" item="0"/>
          <tpl hier="155" item="1"/>
        </tpls>
      </n>
      <n v="17831.900000000001" in="0">
        <tpls c="6">
          <tpl fld="8" item="1"/>
          <tpl fld="3" item="1"/>
          <tpl hier="55" item="2"/>
          <tpl fld="13" item="0"/>
          <tpl hier="90" item="0"/>
          <tpl hier="155" item="1"/>
        </tpls>
      </n>
      <n v="1117" in="0">
        <tpls c="6">
          <tpl fld="8" item="1"/>
          <tpl fld="6" item="6"/>
          <tpl hier="55" item="2"/>
          <tpl fld="13" item="0"/>
          <tpl hier="90" item="0"/>
          <tpl hier="155" item="1"/>
        </tpls>
      </n>
      <n v="3961" in="0">
        <tpls c="6">
          <tpl fld="9" item="5"/>
          <tpl fld="6" item="6"/>
          <tpl hier="55" item="2"/>
          <tpl fld="13" item="0"/>
          <tpl hier="90" item="0"/>
          <tpl hier="155" item="1"/>
        </tpls>
      </n>
      <n v="903136" in="0">
        <tpls c="6">
          <tpl hier="2" item="4294967295"/>
          <tpl fld="6" item="13"/>
          <tpl hier="55" item="2"/>
          <tpl fld="13" item="0"/>
          <tpl hier="90" item="0"/>
          <tpl hier="155" item="1"/>
        </tpls>
      </n>
      <n v="99722" in="0">
        <tpls c="6">
          <tpl fld="11" item="0"/>
          <tpl fld="6" item="13"/>
          <tpl hier="55" item="2"/>
          <tpl fld="13" item="0"/>
          <tpl hier="90" item="0"/>
          <tpl hier="155" item="1"/>
        </tpls>
      </n>
      <n v="1310400" in="0">
        <tpls c="6">
          <tpl fld="9" item="0"/>
          <tpl fld="6" item="30"/>
          <tpl hier="55" item="2"/>
          <tpl fld="13" item="0"/>
          <tpl hier="90" item="0"/>
          <tpl hier="155" item="1"/>
        </tpls>
      </n>
      <m in="0">
        <tpls c="6">
          <tpl fld="9" item="3"/>
          <tpl fld="6" item="9"/>
          <tpl hier="55" item="2"/>
          <tpl fld="13" item="0"/>
          <tpl hier="90" item="0"/>
          <tpl hier="155" item="1"/>
        </tpls>
      </m>
      <n v="-3193" in="0">
        <tpls c="6">
          <tpl fld="9" item="6"/>
          <tpl fld="6" item="3"/>
          <tpl hier="55" item="2"/>
          <tpl fld="13" item="0"/>
          <tpl hier="90" item="0"/>
          <tpl hier="155" item="1"/>
        </tpls>
      </n>
      <m in="0">
        <tpls c="6">
          <tpl fld="9" item="3"/>
          <tpl fld="6" item="25"/>
          <tpl hier="55" item="2"/>
          <tpl fld="13" item="0"/>
          <tpl hier="90" item="0"/>
          <tpl hier="155" item="1"/>
        </tpls>
      </m>
      <n v="5272" in="0">
        <tpls c="6">
          <tpl fld="9" item="1"/>
          <tpl fld="6" item="16"/>
          <tpl hier="55" item="2"/>
          <tpl fld="13" item="0"/>
          <tpl hier="90" item="0"/>
          <tpl hier="155" item="1"/>
        </tpls>
      </n>
      <n v="2029" in="0">
        <tpls c="6">
          <tpl fld="11" item="2"/>
          <tpl fld="6" item="28"/>
          <tpl hier="55" item="2"/>
          <tpl fld="13" item="0"/>
          <tpl hier="90" item="0"/>
          <tpl hier="155" item="1"/>
        </tpls>
      </n>
      <n v="14087" in="0">
        <tpls c="6">
          <tpl fld="11" item="2"/>
          <tpl fld="6" item="21"/>
          <tpl hier="55" item="2"/>
          <tpl fld="13" item="0"/>
          <tpl hier="90" item="0"/>
          <tpl hier="155" item="1"/>
        </tpls>
      </n>
      <n v="840658" in="0">
        <tpls c="6">
          <tpl hier="2" item="4294967295"/>
          <tpl fld="6" item="20"/>
          <tpl hier="55" item="2"/>
          <tpl fld="13" item="0"/>
          <tpl hier="90" item="0"/>
          <tpl hier="155" item="1"/>
        </tpls>
      </n>
      <n v="2429155.0990449195" in="0">
        <tpls c="6">
          <tpl fld="11" item="1"/>
          <tpl fld="6" item="8"/>
          <tpl hier="55" item="2"/>
          <tpl fld="13" item="0"/>
          <tpl hier="90" item="0"/>
          <tpl hier="155" item="1"/>
        </tpls>
      </n>
      <m in="0">
        <tpls c="6">
          <tpl fld="9" item="3"/>
          <tpl fld="6" item="5"/>
          <tpl hier="55" item="2"/>
          <tpl fld="13" item="0"/>
          <tpl hier="90" item="0"/>
          <tpl hier="155" item="1"/>
        </tpls>
      </m>
      <n v="958620" in="0">
        <tpls c="6">
          <tpl hier="2" item="4294967295"/>
          <tpl fld="6" item="3"/>
          <tpl hier="55" item="2"/>
          <tpl fld="13" item="0"/>
          <tpl hier="90" item="0"/>
          <tpl hier="155" item="1"/>
        </tpls>
      </n>
      <n v="1424324" in="0">
        <tpls c="6">
          <tpl fld="11" item="1"/>
          <tpl fld="6" item="27"/>
          <tpl hier="55" item="2"/>
          <tpl fld="13" item="0"/>
          <tpl hier="90" item="0"/>
          <tpl hier="155" item="1"/>
        </tpls>
      </n>
      <n v="4411" in="0">
        <tpls c="6">
          <tpl fld="9" item="1"/>
          <tpl fld="6" item="5"/>
          <tpl hier="55" item="2"/>
          <tpl fld="13" item="0"/>
          <tpl hier="90" item="0"/>
          <tpl hier="155" item="1"/>
        </tpls>
      </n>
      <n v="-44921.99678561098" in="0">
        <tpls c="6">
          <tpl fld="9" item="1"/>
          <tpl fld="6" item="12"/>
          <tpl hier="55" item="2"/>
          <tpl fld="13" item="0"/>
          <tpl hier="90" item="0"/>
          <tpl hier="155" item="1"/>
        </tpls>
      </n>
      <n v="665930" in="0">
        <tpls c="6">
          <tpl fld="10" item="0"/>
          <tpl fld="6" item="30"/>
          <tpl hier="55" item="2"/>
          <tpl fld="13" item="0"/>
          <tpl hier="90" item="0"/>
          <tpl hier="155" item="1"/>
        </tpls>
      </n>
      <m in="0">
        <tpls c="6">
          <tpl fld="9" item="3"/>
          <tpl fld="6" item="31"/>
          <tpl hier="55" item="2"/>
          <tpl fld="13" item="0"/>
          <tpl hier="90" item="0"/>
          <tpl hier="155" item="1"/>
        </tpls>
      </m>
      <n v="-4663.9364807971915" in="0">
        <tpls c="6">
          <tpl fld="9" item="6"/>
          <tpl fld="6" item="12"/>
          <tpl hier="55" item="2"/>
          <tpl fld="13" item="0"/>
          <tpl hier="90" item="0"/>
          <tpl hier="155" item="1"/>
        </tpls>
      </n>
      <n v="709" in="0">
        <tpls c="6">
          <tpl fld="8" item="1"/>
          <tpl fld="6" item="1"/>
          <tpl hier="55" item="2"/>
          <tpl fld="13" item="0"/>
          <tpl hier="90" item="0"/>
          <tpl hier="155" item="1"/>
        </tpls>
      </n>
      <n v="1821463" in="0">
        <tpls c="6">
          <tpl fld="10" item="1"/>
          <tpl fld="6" item="16"/>
          <tpl hier="55" item="2"/>
          <tpl fld="13" item="0"/>
          <tpl hier="90" item="0"/>
          <tpl hier="155" item="1"/>
        </tpls>
      </n>
      <n v="2086" in="0">
        <tpls c="6">
          <tpl fld="9" item="5"/>
          <tpl fld="6" item="4"/>
          <tpl hier="55" item="2"/>
          <tpl fld="13" item="0"/>
          <tpl hier="90" item="0"/>
          <tpl hier="155" item="1"/>
        </tpls>
      </n>
      <n v="16664028.619866995" in="0">
        <tpls c="6">
          <tpl fld="11" item="1"/>
          <tpl fld="3" item="2"/>
          <tpl hier="55" item="2"/>
          <tpl fld="13" item="0"/>
          <tpl hier="90" item="0"/>
          <tpl hier="155" item="1"/>
        </tpls>
      </n>
      <n v="104045" in="0">
        <tpls c="6">
          <tpl fld="8" item="2"/>
          <tpl fld="6" item="14"/>
          <tpl hier="55" item="2"/>
          <tpl fld="13" item="0"/>
          <tpl hier="90" item="0"/>
          <tpl hier="155" item="1"/>
        </tpls>
      </n>
      <n v="826965" in="0">
        <tpls c="6">
          <tpl fld="9" item="4"/>
          <tpl fld="6" item="31"/>
          <tpl hier="55" item="2"/>
          <tpl fld="13" item="0"/>
          <tpl hier="90" item="0"/>
          <tpl hier="155" item="1"/>
        </tpls>
      </n>
      <n v="923481.1" in="0">
        <tpls c="6">
          <tpl fld="9" item="4"/>
          <tpl fld="6" item="7"/>
          <tpl hier="55" item="2"/>
          <tpl fld="13" item="0"/>
          <tpl hier="90" item="0"/>
          <tpl hier="155" item="1"/>
        </tpls>
      </n>
      <n v="79143" in="0">
        <tpls c="6">
          <tpl fld="8" item="2"/>
          <tpl fld="6" item="27"/>
          <tpl hier="55" item="2"/>
          <tpl fld="13" item="0"/>
          <tpl hier="90" item="0"/>
          <tpl hier="155" item="1"/>
        </tpls>
      </n>
      <n v="2332290" in="0">
        <tpls c="6">
          <tpl fld="10" item="1"/>
          <tpl fld="6" item="10"/>
          <tpl hier="55" item="2"/>
          <tpl fld="13" item="0"/>
          <tpl hier="90" item="0"/>
          <tpl hier="155" item="1"/>
        </tpls>
      </n>
      <n v="5271" in="0">
        <tpls c="6">
          <tpl fld="9" item="1"/>
          <tpl fld="6" item="13"/>
          <tpl hier="55" item="2"/>
          <tpl fld="13" item="0"/>
          <tpl hier="90" item="0"/>
          <tpl hier="155" item="1"/>
        </tpls>
      </n>
      <n v="8428592.5" in="0">
        <tpls c="6">
          <tpl fld="9" item="4"/>
          <tpl fld="3" item="0"/>
          <tpl hier="55" item="2"/>
          <tpl fld="13" item="0"/>
          <tpl hier="90" item="0"/>
          <tpl hier="155" item="1"/>
        </tpls>
      </n>
      <n v="76477" in="0">
        <tpls c="6">
          <tpl fld="8" item="0"/>
          <tpl fld="6" item="1"/>
          <tpl hier="55" item="2"/>
          <tpl fld="13" item="0"/>
          <tpl hier="90" item="0"/>
          <tpl hier="155" item="1"/>
        </tpls>
      </n>
      <n v="5366" in="0">
        <tpls c="6">
          <tpl fld="9" item="1"/>
          <tpl fld="6" item="11"/>
          <tpl hier="55" item="2"/>
          <tpl fld="13" item="0"/>
          <tpl hier="90" item="0"/>
          <tpl hier="155" item="1"/>
        </tpls>
      </n>
      <n v="4511243" in="0">
        <tpls c="6">
          <tpl hier="2" item="4294967295"/>
          <tpl fld="3" item="0"/>
          <tpl hier="55" item="2"/>
          <tpl fld="13" item="0"/>
          <tpl hier="90" item="0"/>
          <tpl hier="155" item="1"/>
        </tpls>
      </n>
      <n v="3738" in="0">
        <tpls c="6">
          <tpl fld="9" item="5"/>
          <tpl fld="6" item="18"/>
          <tpl hier="55" item="2"/>
          <tpl fld="13" item="0"/>
          <tpl hier="90" item="0"/>
          <tpl hier="155" item="1"/>
        </tpls>
      </n>
      <n v="619525" in="0">
        <tpls c="6">
          <tpl hier="2" item="4294967295"/>
          <tpl fld="6" item="30"/>
          <tpl hier="55" item="2"/>
          <tpl fld="13" item="0"/>
          <tpl hier="90" item="0"/>
          <tpl hier="155" item="1"/>
        </tpls>
      </n>
      <n v="431287" in="0">
        <tpls c="6">
          <tpl fld="10" item="0"/>
          <tpl fld="6" item="28"/>
          <tpl hier="55" item="2"/>
          <tpl fld="13" item="0"/>
          <tpl hier="90" item="0"/>
          <tpl hier="155" item="1"/>
        </tpls>
      </n>
      <n v="128865" in="0">
        <tpls c="6">
          <tpl fld="8" item="2"/>
          <tpl fld="6" item="30"/>
          <tpl hier="55" item="2"/>
          <tpl fld="13" item="0"/>
          <tpl hier="90" item="0"/>
          <tpl hier="155" item="1"/>
        </tpls>
      </n>
      <n v="106982" in="0">
        <tpls c="6">
          <tpl fld="11" item="0"/>
          <tpl fld="6" item="16"/>
          <tpl hier="55" item="2"/>
          <tpl fld="13" item="0"/>
          <tpl hier="90" item="0"/>
          <tpl hier="155" item="1"/>
        </tpls>
      </n>
      <n v="881615" in="0">
        <tpls c="6">
          <tpl fld="9" item="4"/>
          <tpl fld="6" item="11"/>
          <tpl hier="55" item="2"/>
          <tpl fld="13" item="0"/>
          <tpl hier="90" item="0"/>
          <tpl hier="155" item="1"/>
        </tpls>
      </n>
      <n v="4224623.6144392313" in="0">
        <tpls c="4">
          <tpl fld="11" item="2"/>
          <tpl fld="3" item="1"/>
          <tpl fld="13" item="0"/>
          <tpl fld="1" item="1"/>
        </tpls>
      </n>
      <n v="1">
        <tpls c="6">
          <tpl fld="9" item="3"/>
          <tpl fld="3" item="1"/>
          <tpl hier="55" item="2"/>
          <tpl fld="13" item="1"/>
          <tpl hier="90" item="0"/>
          <tpl hier="155" item="1"/>
        </tpls>
      </n>
      <n v="-1">
        <tpls c="6">
          <tpl fld="11" item="0"/>
          <tpl fld="3" item="0"/>
          <tpl hier="55" item="2"/>
          <tpl fld="13" item="1"/>
          <tpl hier="90" item="0"/>
          <tpl hier="155" item="1"/>
        </tpls>
      </n>
      <n v="1">
        <tpls c="6">
          <tpl fld="10" item="0"/>
          <tpl fld="3" item="1"/>
          <tpl hier="55" item="2"/>
          <tpl fld="13" item="1"/>
          <tpl hier="90" item="0"/>
          <tpl hier="155" item="1"/>
        </tpls>
      </n>
      <n v="-1">
        <tpls c="6">
          <tpl fld="9" item="0"/>
          <tpl fld="3" item="0"/>
          <tpl hier="55" item="2"/>
          <tpl fld="13" item="1"/>
          <tpl hier="90" item="0"/>
          <tpl hier="155" item="1"/>
        </tpls>
      </n>
      <n v="1">
        <tpls c="6">
          <tpl fld="9" item="5"/>
          <tpl fld="3" item="2"/>
          <tpl hier="55" item="2"/>
          <tpl fld="13" item="1"/>
          <tpl hier="90" item="0"/>
          <tpl hier="155" item="1"/>
        </tpls>
      </n>
      <n v="-1">
        <tpls c="6">
          <tpl fld="9" item="0"/>
          <tpl fld="3" item="1"/>
          <tpl hier="55" item="2"/>
          <tpl fld="13" item="1"/>
          <tpl hier="90" item="0"/>
          <tpl hier="155" item="1"/>
        </tpls>
      </n>
      <n v="0">
        <tpls c="6">
          <tpl fld="10" item="0"/>
          <tpl fld="3" item="2"/>
          <tpl hier="55" item="2"/>
          <tpl fld="13" item="1"/>
          <tpl hier="90" item="0"/>
          <tpl hier="155" item="1"/>
        </tpls>
      </n>
      <n v="1">
        <tpls c="6">
          <tpl fld="8" item="1"/>
          <tpl fld="3" item="0"/>
          <tpl hier="55" item="2"/>
          <tpl fld="13" item="1"/>
          <tpl hier="90" item="0"/>
          <tpl hier="155" item="1"/>
        </tpls>
      </n>
      <n v="-1">
        <tpls c="6">
          <tpl fld="11" item="1"/>
          <tpl fld="3" item="1"/>
          <tpl hier="55" item="2"/>
          <tpl fld="13" item="1"/>
          <tpl hier="90" item="0"/>
          <tpl hier="155" item="1"/>
        </tpls>
      </n>
      <n v="1">
        <tpls c="6">
          <tpl fld="8" item="1"/>
          <tpl fld="3" item="2"/>
          <tpl hier="55" item="2"/>
          <tpl fld="13" item="1"/>
          <tpl hier="90" item="0"/>
          <tpl hier="155" item="1"/>
        </tpls>
      </n>
      <n v="1">
        <tpls c="6">
          <tpl fld="9" item="2"/>
          <tpl fld="3" item="1"/>
          <tpl hier="55" item="2"/>
          <tpl fld="13" item="1"/>
          <tpl hier="90" item="0"/>
          <tpl hier="155" item="1"/>
        </tpls>
      </n>
      <n v="-1">
        <tpls c="6">
          <tpl fld="10" item="1"/>
          <tpl fld="3" item="1"/>
          <tpl hier="55" item="2"/>
          <tpl fld="13" item="1"/>
          <tpl hier="90" item="0"/>
          <tpl hier="155" item="1"/>
        </tpls>
      </n>
      <n v="-1">
        <tpls c="6">
          <tpl fld="11" item="1"/>
          <tpl fld="3" item="2"/>
          <tpl hier="55" item="2"/>
          <tpl fld="13" item="1"/>
          <tpl hier="90" item="0"/>
          <tpl hier="155" item="1"/>
        </tpls>
      </n>
      <n v="-1">
        <tpls c="6">
          <tpl fld="10" item="1"/>
          <tpl fld="3" item="0"/>
          <tpl hier="55" item="2"/>
          <tpl fld="13" item="1"/>
          <tpl hier="90" item="0"/>
          <tpl hier="155" item="1"/>
        </tpls>
      </n>
      <n v="1">
        <tpls c="6">
          <tpl fld="11" item="0"/>
          <tpl fld="3" item="2"/>
          <tpl hier="55" item="2"/>
          <tpl fld="13" item="1"/>
          <tpl hier="90" item="0"/>
          <tpl hier="155" item="1"/>
        </tpls>
      </n>
      <n v="-1">
        <tpls c="6">
          <tpl hier="2" item="4294967295"/>
          <tpl fld="3" item="1"/>
          <tpl hier="55" item="2"/>
          <tpl fld="13" item="1"/>
          <tpl hier="90" item="0"/>
          <tpl hier="155" item="1"/>
        </tpls>
      </n>
      <n v="1">
        <tpls c="6">
          <tpl fld="9" item="6"/>
          <tpl fld="3" item="2"/>
          <tpl hier="55" item="2"/>
          <tpl fld="13" item="1"/>
          <tpl hier="90" item="0"/>
          <tpl hier="155" item="1"/>
        </tpls>
      </n>
      <n v="-1">
        <tpls c="6">
          <tpl fld="11" item="0"/>
          <tpl fld="3" item="1"/>
          <tpl hier="55" item="2"/>
          <tpl fld="13" item="1"/>
          <tpl hier="90" item="0"/>
          <tpl hier="155" item="1"/>
        </tpls>
      </n>
      <n v="-1">
        <tpls c="6">
          <tpl fld="9" item="4"/>
          <tpl fld="3" item="1"/>
          <tpl hier="55" item="2"/>
          <tpl fld="13" item="1"/>
          <tpl hier="90" item="0"/>
          <tpl hier="155" item="1"/>
        </tpls>
      </n>
      <n v="1">
        <tpls c="6">
          <tpl fld="9" item="3"/>
          <tpl fld="3" item="0"/>
          <tpl hier="55" item="2"/>
          <tpl fld="13" item="1"/>
          <tpl hier="90" item="0"/>
          <tpl hier="155" item="1"/>
        </tpls>
      </n>
      <n v="1">
        <tpls c="6">
          <tpl fld="8" item="2"/>
          <tpl fld="3" item="0"/>
          <tpl hier="55" item="2"/>
          <tpl fld="13" item="1"/>
          <tpl hier="90" item="0"/>
          <tpl hier="155" item="1"/>
        </tpls>
      </n>
      <n v="1">
        <tpls c="6">
          <tpl fld="10" item="0"/>
          <tpl fld="3" item="0"/>
          <tpl hier="55" item="2"/>
          <tpl fld="13" item="1"/>
          <tpl hier="90" item="0"/>
          <tpl hier="155" item="1"/>
        </tpls>
      </n>
      <n v="-1">
        <tpls c="6">
          <tpl fld="11" item="2"/>
          <tpl fld="3" item="0"/>
          <tpl hier="55" item="2"/>
          <tpl fld="13" item="1"/>
          <tpl hier="90" item="0"/>
          <tpl hier="155" item="1"/>
        </tpls>
      </n>
      <n v="-1">
        <tpls c="6">
          <tpl fld="11" item="2"/>
          <tpl fld="3" item="2"/>
          <tpl hier="55" item="2"/>
          <tpl fld="13" item="1"/>
          <tpl hier="90" item="0"/>
          <tpl hier="155" item="1"/>
        </tpls>
      </n>
      <n v="-1">
        <tpls c="6">
          <tpl hier="2" item="4294967295"/>
          <tpl fld="3" item="2"/>
          <tpl hier="55" item="2"/>
          <tpl fld="13" item="1"/>
          <tpl hier="90" item="0"/>
          <tpl hier="155" item="1"/>
        </tpls>
      </n>
      <n v="1">
        <tpls c="6">
          <tpl fld="8" item="1"/>
          <tpl fld="3" item="1"/>
          <tpl hier="55" item="2"/>
          <tpl fld="13" item="1"/>
          <tpl hier="90" item="0"/>
          <tpl hier="155" item="1"/>
        </tpls>
      </n>
      <n v="1">
        <tpls c="6">
          <tpl fld="9" item="1"/>
          <tpl fld="3" item="1"/>
          <tpl hier="55" item="2"/>
          <tpl fld="13" item="1"/>
          <tpl hier="90" item="0"/>
          <tpl hier="155" item="1"/>
        </tpls>
      </n>
      <n v="-1">
        <tpls c="6">
          <tpl hier="2" item="4294967295"/>
          <tpl fld="3" item="0"/>
          <tpl hier="55" item="2"/>
          <tpl fld="13" item="1"/>
          <tpl hier="90" item="0"/>
          <tpl hier="155" item="1"/>
        </tpls>
      </n>
      <n v="-1">
        <tpls c="6">
          <tpl fld="8" item="0"/>
          <tpl fld="3" item="1"/>
          <tpl hier="55" item="2"/>
          <tpl fld="13" item="1"/>
          <tpl hier="90" item="0"/>
          <tpl hier="155" item="1"/>
        </tpls>
      </n>
      <n v="-1">
        <tpls c="6">
          <tpl fld="8" item="0"/>
          <tpl fld="3" item="2"/>
          <tpl hier="55" item="2"/>
          <tpl fld="13" item="1"/>
          <tpl hier="90" item="0"/>
          <tpl hier="155" item="1"/>
        </tpls>
      </n>
      <n v="-1">
        <tpls c="6">
          <tpl fld="8" item="0"/>
          <tpl fld="3" item="0"/>
          <tpl hier="55" item="2"/>
          <tpl fld="13" item="1"/>
          <tpl hier="90" item="0"/>
          <tpl hier="155" item="1"/>
        </tpls>
      </n>
      <n v="1">
        <tpls c="6">
          <tpl fld="9" item="6"/>
          <tpl fld="3" item="0"/>
          <tpl hier="55" item="2"/>
          <tpl fld="13" item="1"/>
          <tpl hier="90" item="0"/>
          <tpl hier="155" item="1"/>
        </tpls>
      </n>
      <n v="1">
        <tpls c="6">
          <tpl fld="9" item="5"/>
          <tpl fld="3" item="0"/>
          <tpl hier="55" item="2"/>
          <tpl fld="13" item="1"/>
          <tpl hier="90" item="0"/>
          <tpl hier="155" item="1"/>
        </tpls>
      </n>
      <n v="-1">
        <tpls c="6">
          <tpl fld="9" item="0"/>
          <tpl fld="3" item="2"/>
          <tpl hier="55" item="2"/>
          <tpl fld="13" item="1"/>
          <tpl hier="90" item="0"/>
          <tpl hier="155" item="1"/>
        </tpls>
      </n>
      <n v="1">
        <tpls c="6">
          <tpl fld="9" item="6"/>
          <tpl fld="3" item="1"/>
          <tpl hier="55" item="2"/>
          <tpl fld="13" item="1"/>
          <tpl hier="90" item="0"/>
          <tpl hier="155" item="1"/>
        </tpls>
      </n>
      <n v="1">
        <tpls c="6">
          <tpl fld="8" item="2"/>
          <tpl fld="3" item="2"/>
          <tpl hier="55" item="2"/>
          <tpl fld="13" item="1"/>
          <tpl hier="90" item="0"/>
          <tpl hier="155" item="1"/>
        </tpls>
      </n>
      <n v="-1">
        <tpls c="6">
          <tpl fld="10" item="1"/>
          <tpl fld="3" item="2"/>
          <tpl hier="55" item="2"/>
          <tpl fld="13" item="1"/>
          <tpl hier="90" item="0"/>
          <tpl hier="155" item="1"/>
        </tpls>
      </n>
      <n v="1">
        <tpls c="6">
          <tpl fld="9" item="2"/>
          <tpl fld="3" item="2"/>
          <tpl hier="55" item="2"/>
          <tpl fld="13" item="1"/>
          <tpl hier="90" item="0"/>
          <tpl hier="155" item="1"/>
        </tpls>
      </n>
      <n v="1">
        <tpls c="6">
          <tpl fld="9" item="3"/>
          <tpl fld="3" item="2"/>
          <tpl hier="55" item="2"/>
          <tpl fld="13" item="1"/>
          <tpl hier="90" item="0"/>
          <tpl hier="155" item="1"/>
        </tpls>
      </n>
      <n v="-1">
        <tpls c="6">
          <tpl fld="9" item="4"/>
          <tpl fld="3" item="2"/>
          <tpl hier="55" item="2"/>
          <tpl fld="13" item="1"/>
          <tpl hier="90" item="0"/>
          <tpl hier="155" item="1"/>
        </tpls>
      </n>
      <n v="-1">
        <tpls c="6">
          <tpl fld="11" item="1"/>
          <tpl fld="3" item="0"/>
          <tpl hier="55" item="2"/>
          <tpl fld="13" item="1"/>
          <tpl hier="90" item="0"/>
          <tpl hier="155" item="1"/>
        </tpls>
      </n>
      <n v="1">
        <tpls c="6">
          <tpl fld="9" item="1"/>
          <tpl fld="3" item="2"/>
          <tpl hier="55" item="2"/>
          <tpl fld="13" item="1"/>
          <tpl hier="90" item="0"/>
          <tpl hier="155" item="1"/>
        </tpls>
      </n>
      <n v="-1">
        <tpls c="6">
          <tpl fld="11" item="2"/>
          <tpl fld="3" item="1"/>
          <tpl hier="55" item="2"/>
          <tpl fld="13" item="1"/>
          <tpl hier="90" item="0"/>
          <tpl hier="155" item="1"/>
        </tpls>
      </n>
      <n v="1">
        <tpls c="6">
          <tpl fld="9" item="5"/>
          <tpl fld="3" item="1"/>
          <tpl hier="55" item="2"/>
          <tpl fld="13" item="1"/>
          <tpl hier="90" item="0"/>
          <tpl hier="155" item="1"/>
        </tpls>
      </n>
      <n v="1">
        <tpls c="6">
          <tpl fld="8" item="2"/>
          <tpl fld="3" item="1"/>
          <tpl hier="55" item="2"/>
          <tpl fld="13" item="1"/>
          <tpl hier="90" item="0"/>
          <tpl hier="155" item="1"/>
        </tpls>
      </n>
      <n v="-1">
        <tpls c="6">
          <tpl fld="9" item="4"/>
          <tpl fld="3" item="0"/>
          <tpl hier="55" item="2"/>
          <tpl fld="13" item="1"/>
          <tpl hier="90" item="0"/>
          <tpl hier="155" item="1"/>
        </tpls>
      </n>
      <n v="1">
        <tpls c="6">
          <tpl fld="9" item="2"/>
          <tpl fld="3" item="0"/>
          <tpl hier="55" item="2"/>
          <tpl fld="13" item="1"/>
          <tpl hier="90" item="0"/>
          <tpl hier="155" item="1"/>
        </tpls>
      </n>
      <n v="1">
        <tpls c="6">
          <tpl fld="9" item="1"/>
          <tpl fld="3" item="0"/>
          <tpl hier="55" item="2"/>
          <tpl fld="13" item="1"/>
          <tpl hier="90" item="0"/>
          <tpl hier="155" item="1"/>
        </tpls>
      </n>
      <n v="21590632" in="0">
        <tpls c="4">
          <tpl fld="12" item="1"/>
          <tpl fld="3" item="0"/>
          <tpl fld="13" item="0"/>
          <tpl hier="155" item="4294967295"/>
        </tpls>
      </n>
      <n v="6695638" in="0">
        <tpls c="4">
          <tpl fld="10" item="0"/>
          <tpl fld="3" item="0"/>
          <tpl fld="13" item="0"/>
          <tpl hier="155" item="4294967295"/>
        </tpls>
      </n>
      <n v="8428592.5" in="0">
        <tpls c="4">
          <tpl fld="9" item="4"/>
          <tpl fld="3" item="0"/>
          <tpl fld="13" item="0"/>
          <tpl hier="155" item="4294967295"/>
        </tpls>
      </n>
      <n v="587181" in="0">
        <tpls c="4">
          <tpl fld="11" item="2"/>
          <tpl fld="3" item="0"/>
          <tpl fld="13" item="0"/>
          <tpl hier="155" item="4294967295"/>
        </tpls>
      </n>
      <n v="16585.5" in="0">
        <tpls c="4">
          <tpl fld="8" item="1"/>
          <tpl fld="3" item="0"/>
          <tpl fld="13" item="0"/>
          <tpl hier="155" item="4294967295"/>
        </tpls>
      </n>
      <n v="84865" in="0">
        <tpls c="4">
          <tpl fld="9" item="3"/>
          <tpl fld="3" item="0"/>
          <tpl fld="13" item="0"/>
          <tpl hier="155" item="4294967295"/>
        </tpls>
      </n>
      <n v="921960" in="0">
        <tpls c="4">
          <tpl fld="12" item="0"/>
          <tpl fld="3" item="0"/>
          <tpl fld="13" item="0"/>
          <tpl hier="155" item="4294967295"/>
        </tpls>
      </n>
      <n v="21090700" in="0">
        <tpls c="4">
          <tpl fld="10" item="1"/>
          <tpl fld="3" item="0"/>
          <tpl fld="13" item="0"/>
          <tpl hier="155" item="4294967295"/>
        </tpls>
      </n>
      <n v="-17907.5" in="0">
        <tpls c="4">
          <tpl fld="9" item="1"/>
          <tpl fld="3" item="0"/>
          <tpl fld="13" item="0"/>
          <tpl hier="155" item="4294967295"/>
        </tpls>
      </n>
      <n v="22512592" in="0">
        <tpls c="4">
          <tpl fld="11" item="1"/>
          <tpl fld="3" item="0"/>
          <tpl fld="13" item="0"/>
          <tpl hier="155" item="4294967295"/>
        </tpls>
      </n>
      <n v="4511243" in="0">
        <tpls c="4">
          <tpl hier="2" item="4294967295"/>
          <tpl fld="3" item="0"/>
          <tpl fld="13" item="0"/>
          <tpl hier="155" item="4294967295"/>
        </tpls>
      </n>
      <n v="43836" in="0">
        <tpls c="4">
          <tpl fld="9" item="2"/>
          <tpl fld="3" item="0"/>
          <tpl fld="13" item="0"/>
          <tpl hier="155" item="4294967295"/>
        </tpls>
      </n>
      <n v="1471812" in="0">
        <tpls c="4">
          <tpl fld="8" item="2"/>
          <tpl fld="3" item="0"/>
          <tpl fld="13" item="0"/>
          <tpl hier="155" item="4294967295"/>
        </tpls>
      </n>
      <n v="-35062" in="0">
        <tpls c="4">
          <tpl fld="9" item="6"/>
          <tpl fld="3" item="0"/>
          <tpl fld="13" item="0"/>
          <tpl hier="155" item="4294967295"/>
        </tpls>
      </n>
      <n v="909079" in="0">
        <tpls c="4">
          <tpl fld="11" item="4"/>
          <tpl fld="3" item="0"/>
          <tpl fld="13" item="0"/>
          <tpl hier="155" item="4294967295"/>
        </tpls>
      </n>
      <n v="14395062" in="0">
        <tpls c="4">
          <tpl fld="9" item="0"/>
          <tpl fld="3" item="0"/>
          <tpl fld="13" item="0"/>
          <tpl hier="155" item="4294967295"/>
        </tpls>
      </n>
      <n v="5786559" in="0">
        <tpls c="4">
          <tpl fld="11" item="3"/>
          <tpl fld="3" item="0"/>
          <tpl fld="13" item="0"/>
          <tpl hier="155" item="4294967295"/>
        </tpls>
      </n>
      <n v="5966469.5" in="0">
        <tpls c="4">
          <tpl fld="8" item="0"/>
          <tpl fld="3" item="0"/>
          <tpl fld="13" item="0"/>
          <tpl hier="155" item="4294967295"/>
        </tpls>
      </n>
      <n v="28526" in="0">
        <tpls c="4">
          <tpl fld="9" item="5"/>
          <tpl fld="3" item="0"/>
          <tpl fld="13" item="0"/>
          <tpl hier="155" item="4294967295"/>
        </tpls>
      </n>
      <n v="834711" in="0">
        <tpls c="4">
          <tpl fld="11" item="0"/>
          <tpl fld="3" item="0"/>
          <tpl fld="13" item="0"/>
          <tpl hier="155" item="4294967295"/>
        </tpls>
      </n>
      <n v="-9773" in="0">
        <tpls c="6">
          <tpl fld="8" item="0"/>
          <tpl fld="6" item="0"/>
          <tpl hier="55" item="2"/>
          <tpl fld="13" item="0"/>
          <tpl hier="90" item="3"/>
          <tpl hier="155" item="1"/>
        </tpls>
      </n>
      <n v="208521.15041799395" in="0">
        <tpls c="6">
          <tpl fld="8" item="2"/>
          <tpl fld="3" item="2"/>
          <tpl hier="55" item="2"/>
          <tpl fld="13" item="0"/>
          <tpl hier="90" item="3"/>
          <tpl hier="155" item="1"/>
        </tpls>
      </n>
      <n v="-639.95935818249495" in="0">
        <tpls c="6">
          <tpl fld="9" item="6"/>
          <tpl fld="6" item="8"/>
          <tpl hier="55" item="2"/>
          <tpl fld="13" item="0"/>
          <tpl hier="90" item="3"/>
          <tpl hier="155" item="1"/>
        </tpls>
      </n>
      <n v="5409" in="0">
        <tpls c="6">
          <tpl fld="8" item="2"/>
          <tpl fld="6" item="17"/>
          <tpl hier="55" item="2"/>
          <tpl fld="13" item="0"/>
          <tpl hier="90" item="3"/>
          <tpl hier="155" item="1"/>
        </tpls>
      </n>
      <n v="53538" in="0">
        <tpls c="6">
          <tpl fld="8" item="2"/>
          <tpl fld="6" item="11"/>
          <tpl hier="55" item="2"/>
          <tpl fld="13" item="0"/>
          <tpl hier="90" item="3"/>
          <tpl hier="155" item="1"/>
        </tpls>
      </n>
      <n v="338862" in="0">
        <tpls c="6">
          <tpl fld="10" item="1"/>
          <tpl fld="6" item="23"/>
          <tpl hier="55" item="2"/>
          <tpl fld="13" item="0"/>
          <tpl hier="90" item="3"/>
          <tpl hier="155" item="1"/>
        </tpls>
      </n>
      <n v="96455" in="0">
        <tpls c="6">
          <tpl fld="9" item="4"/>
          <tpl fld="6" item="4"/>
          <tpl hier="55" item="2"/>
          <tpl fld="13" item="0"/>
          <tpl hier="90" item="3"/>
          <tpl hier="155" item="1"/>
        </tpls>
      </n>
      <n v="24243" in="0">
        <tpls c="6">
          <tpl fld="8" item="2"/>
          <tpl fld="6" item="28"/>
          <tpl hier="55" item="2"/>
          <tpl fld="13" item="0"/>
          <tpl hier="90" item="3"/>
          <tpl hier="155" item="1"/>
        </tpls>
      </n>
      <n v="135752.1" in="0">
        <tpls c="6">
          <tpl fld="8" item="0"/>
          <tpl fld="6" item="7"/>
          <tpl hier="55" item="2"/>
          <tpl fld="13" item="0"/>
          <tpl hier="90" item="3"/>
          <tpl hier="155" item="1"/>
        </tpls>
      </n>
      <n v="1">
        <tpls c="6">
          <tpl fld="9" item="3"/>
          <tpl fld="3" item="1"/>
          <tpl hier="55" item="2"/>
          <tpl fld="13" item="1"/>
          <tpl hier="90" item="3"/>
          <tpl hier="155" item="1"/>
        </tpls>
      </n>
      <n v="80939" in="0">
        <tpls c="6">
          <tpl fld="11" item="1"/>
          <tpl fld="6" item="17"/>
          <tpl hier="55" item="2"/>
          <tpl fld="13" item="0"/>
          <tpl hier="90" item="3"/>
          <tpl hier="155" item="1"/>
        </tpls>
      </n>
      <n v="1309733" in="0">
        <tpls c="6">
          <tpl hier="2" item="4294967295"/>
          <tpl fld="3" item="1"/>
          <tpl hier="55" item="2"/>
          <tpl fld="13" item="0"/>
          <tpl hier="90" item="3"/>
          <tpl hier="155" item="1"/>
        </tpls>
      </n>
      <n v="457051.39610232838" in="0">
        <tpls c="6">
          <tpl fld="10" item="1"/>
          <tpl fld="6" item="12"/>
          <tpl hier="55" item="2"/>
          <tpl fld="13" item="0"/>
          <tpl hier="90" item="3"/>
          <tpl hier="155" item="1"/>
        </tpls>
      </n>
      <n v="-1">
        <tpls c="6">
          <tpl fld="11" item="0"/>
          <tpl fld="3" item="0"/>
          <tpl hier="55" item="2"/>
          <tpl fld="13" item="1"/>
          <tpl hier="90" item="3"/>
          <tpl hier="155" item="1"/>
        </tpls>
      </n>
      <n v="46701" in="0">
        <tpls c="6">
          <tpl fld="8" item="0"/>
          <tpl fld="6" item="29"/>
          <tpl hier="55" item="2"/>
          <tpl fld="13" item="0"/>
          <tpl hier="90" item="3"/>
          <tpl hier="155" item="1"/>
        </tpls>
      </n>
      <n v="6284.3365176642073" in="0">
        <tpls c="6">
          <tpl fld="9" item="2"/>
          <tpl fld="3" item="2"/>
          <tpl hier="55" item="2"/>
          <tpl fld="13" item="0"/>
          <tpl hier="90" item="3"/>
          <tpl hier="155" item="1"/>
        </tpls>
      </n>
      <n v="413380" in="0">
        <tpls c="6">
          <tpl fld="9" item="0"/>
          <tpl fld="6" item="15"/>
          <tpl hier="55" item="2"/>
          <tpl fld="13" item="0"/>
          <tpl hier="90" item="3"/>
          <tpl hier="155" item="1"/>
        </tpls>
      </n>
      <n v="17756" in="0">
        <tpls c="6">
          <tpl fld="11" item="0"/>
          <tpl fld="6" item="26"/>
          <tpl hier="55" item="2"/>
          <tpl fld="13" item="0"/>
          <tpl hier="90" item="3"/>
          <tpl hier="155" item="1"/>
        </tpls>
      </n>
      <n v="76" in="0">
        <tpls c="6">
          <tpl fld="8" item="1"/>
          <tpl fld="6" item="30"/>
          <tpl hier="55" item="2"/>
          <tpl fld="13" item="0"/>
          <tpl hier="90" item="3"/>
          <tpl hier="155" item="1"/>
        </tpls>
      </n>
      <n v="112503" in="0">
        <tpls c="6">
          <tpl fld="9" item="4"/>
          <tpl fld="6" item="5"/>
          <tpl hier="55" item="2"/>
          <tpl fld="13" item="0"/>
          <tpl hier="90" item="3"/>
          <tpl hier="155" item="1"/>
        </tpls>
      </n>
      <n v="138" in="0">
        <tpls c="6">
          <tpl fld="8" item="1"/>
          <tpl fld="6" item="18"/>
          <tpl hier="55" item="2"/>
          <tpl fld="13" item="0"/>
          <tpl hier="90" item="3"/>
          <tpl hier="155" item="1"/>
        </tpls>
      </n>
      <n v="143754" in="0">
        <tpls c="6">
          <tpl fld="10" item="1"/>
          <tpl fld="6" item="0"/>
          <tpl hier="55" item="2"/>
          <tpl fld="13" item="0"/>
          <tpl hier="90" item="3"/>
          <tpl hier="155" item="1"/>
        </tpls>
      </n>
      <n v="-518" in="0">
        <tpls c="6">
          <tpl fld="9" item="6"/>
          <tpl fld="6" item="9"/>
          <tpl hier="55" item="2"/>
          <tpl fld="13" item="0"/>
          <tpl hier="90" item="3"/>
          <tpl hier="155" item="1"/>
        </tpls>
      </n>
      <n v="949889.74398805934" in="0">
        <tpls c="6">
          <tpl fld="10" item="0"/>
          <tpl fld="3" item="2"/>
          <tpl hier="55" item="2"/>
          <tpl fld="13" item="0"/>
          <tpl hier="90" item="3"/>
          <tpl hier="155" item="1"/>
        </tpls>
      </n>
      <n v="-676" in="0">
        <tpls c="6">
          <tpl fld="9" item="6"/>
          <tpl fld="6" item="27"/>
          <tpl hier="55" item="2"/>
          <tpl fld="13" item="0"/>
          <tpl hier="90" item="3"/>
          <tpl hier="155" item="1"/>
        </tpls>
      </n>
      <n v="547" in="0">
        <tpls c="6">
          <tpl fld="9" item="2"/>
          <tpl fld="6" item="28"/>
          <tpl hier="55" item="2"/>
          <tpl fld="13" item="0"/>
          <tpl hier="90" item="3"/>
          <tpl hier="155" item="1"/>
        </tpls>
      </n>
      <n v="291470" in="0">
        <tpls c="6">
          <tpl fld="10" item="1"/>
          <tpl fld="6" item="1"/>
          <tpl hier="55" item="2"/>
          <tpl fld="13" item="0"/>
          <tpl hier="90" item="3"/>
          <tpl hier="155" item="1"/>
        </tpls>
      </n>
      <n v="555926" in="0">
        <tpls c="6">
          <tpl fld="11" item="1"/>
          <tpl fld="6" item="11"/>
          <tpl hier="55" item="2"/>
          <tpl fld="13" item="0"/>
          <tpl hier="90" item="3"/>
          <tpl hier="155" item="1"/>
        </tpls>
      </n>
      <n v="498" in="0">
        <tpls c="6">
          <tpl fld="9" item="5"/>
          <tpl fld="6" item="25"/>
          <tpl hier="55" item="2"/>
          <tpl fld="13" item="0"/>
          <tpl hier="90" item="3"/>
          <tpl hier="155" item="1"/>
        </tpls>
      </n>
      <n v="262604" in="0">
        <tpls c="6">
          <tpl fld="8" item="0"/>
          <tpl fld="6" item="3"/>
          <tpl hier="55" item="2"/>
          <tpl fld="13" item="0"/>
          <tpl hier="90" item="3"/>
          <tpl hier="155" item="1"/>
        </tpls>
      </n>
      <n v="349" in="0">
        <tpls c="6">
          <tpl fld="9" item="5"/>
          <tpl fld="6" item="11"/>
          <tpl hier="55" item="2"/>
          <tpl fld="13" item="0"/>
          <tpl hier="90" item="3"/>
          <tpl hier="155" item="1"/>
        </tpls>
      </n>
      <n v="33066" in="0">
        <tpls c="6">
          <tpl fld="8" item="2"/>
          <tpl fld="6" item="31"/>
          <tpl hier="55" item="2"/>
          <tpl fld="13" item="0"/>
          <tpl hier="90" item="3"/>
          <tpl hier="155" item="1"/>
        </tpls>
      </n>
      <n v="217520" in="0">
        <tpls c="6">
          <tpl fld="8" item="0"/>
          <tpl fld="6" item="13"/>
          <tpl hier="55" item="2"/>
          <tpl fld="13" item="0"/>
          <tpl hier="90" item="3"/>
          <tpl hier="155" item="1"/>
        </tpls>
      </n>
      <n v="370112" in="0">
        <tpls c="6">
          <tpl fld="11" item="1"/>
          <tpl fld="6" item="19"/>
          <tpl hier="55" item="2"/>
          <tpl fld="13" item="0"/>
          <tpl hier="90" item="3"/>
          <tpl hier="155" item="1"/>
        </tpls>
      </n>
      <n v="-538" in="0">
        <tpls c="6">
          <tpl fld="9" item="6"/>
          <tpl fld="6" item="15"/>
          <tpl hier="55" item="2"/>
          <tpl fld="13" item="0"/>
          <tpl hier="90" item="3"/>
          <tpl hier="155" item="1"/>
        </tpls>
      </n>
      <n v="406232" in="0">
        <tpls c="6">
          <tpl fld="8" item="2"/>
          <tpl fld="3" item="1"/>
          <tpl hier="55" item="2"/>
          <tpl fld="13" item="0"/>
          <tpl hier="90" item="3"/>
          <tpl hier="155" item="1"/>
        </tpls>
      </n>
      <n v="506" in="0">
        <tpls c="6">
          <tpl fld="9" item="2"/>
          <tpl fld="6" item="31"/>
          <tpl hier="55" item="2"/>
          <tpl fld="13" item="0"/>
          <tpl hier="90" item="3"/>
          <tpl hier="155" item="1"/>
        </tpls>
      </n>
      <n v="100514" in="0">
        <tpls c="6">
          <tpl fld="10" item="0"/>
          <tpl fld="6" item="9"/>
          <tpl hier="55" item="2"/>
          <tpl fld="13" item="0"/>
          <tpl hier="90" item="3"/>
          <tpl hier="155" item="1"/>
        </tpls>
      </n>
      <n v="154851" in="0">
        <tpls c="6">
          <tpl fld="10" item="0"/>
          <tpl fld="6" item="16"/>
          <tpl hier="55" item="2"/>
          <tpl fld="13" item="0"/>
          <tpl hier="90" item="3"/>
          <tpl hier="155" item="1"/>
        </tpls>
      </n>
      <n v="22137" in="0">
        <tpls c="6">
          <tpl fld="11" item="0"/>
          <tpl fld="6" item="3"/>
          <tpl hier="55" item="2"/>
          <tpl fld="13" item="0"/>
          <tpl hier="90" item="3"/>
          <tpl hier="155" item="1"/>
        </tpls>
      </n>
      <n v="148343" in="0">
        <tpls c="6">
          <tpl fld="10" item="0"/>
          <tpl fld="6" item="6"/>
          <tpl hier="55" item="2"/>
          <tpl fld="13" item="0"/>
          <tpl hier="90" item="3"/>
          <tpl hier="155" item="1"/>
        </tpls>
      </n>
      <n v="31424" in="0">
        <tpls c="6">
          <tpl fld="11" item="0"/>
          <tpl fld="6" item="19"/>
          <tpl hier="55" item="2"/>
          <tpl fld="13" item="0"/>
          <tpl hier="90" item="3"/>
          <tpl hier="155" item="1"/>
        </tpls>
      </n>
      <n v="6072" in="0">
        <tpls c="6">
          <tpl fld="11" item="2"/>
          <tpl fld="6" item="24"/>
          <tpl hier="55" item="2"/>
          <tpl fld="13" item="0"/>
          <tpl hier="90" item="3"/>
          <tpl hier="155" item="1"/>
        </tpls>
      </n>
      <n v="36521" in="0">
        <tpls c="6">
          <tpl fld="10" item="0"/>
          <tpl fld="6" item="17"/>
          <tpl hier="55" item="2"/>
          <tpl fld="13" item="0"/>
          <tpl hier="90" item="3"/>
          <tpl hier="155" item="1"/>
        </tpls>
      </n>
      <n v="523725" in="0">
        <tpls c="6">
          <tpl fld="11" item="1"/>
          <tpl fld="6" item="16"/>
          <tpl hier="55" item="2"/>
          <tpl fld="13" item="0"/>
          <tpl hier="90" item="3"/>
          <tpl hier="155" item="1"/>
        </tpls>
      </n>
      <n v="82286" in="0">
        <tpls c="6">
          <tpl fld="9" item="4"/>
          <tpl fld="6" item="17"/>
          <tpl hier="55" item="2"/>
          <tpl fld="13" item="0"/>
          <tpl hier="90" item="3"/>
          <tpl hier="155" item="1"/>
        </tpls>
      </n>
      <n v="-45515" in="0">
        <tpls c="6">
          <tpl hier="2" item="4294967295"/>
          <tpl fld="6" item="17"/>
          <tpl hier="55" item="2"/>
          <tpl fld="13" item="0"/>
          <tpl hier="90" item="3"/>
          <tpl hier="155" item="1"/>
        </tpls>
      </n>
      <n v="398" in="0">
        <tpls c="6">
          <tpl fld="9" item="2"/>
          <tpl fld="6" item="17"/>
          <tpl hier="55" item="2"/>
          <tpl fld="13" item="0"/>
          <tpl hier="90" item="3"/>
          <tpl hier="155" item="1"/>
        </tpls>
      </n>
      <n v="355" in="0">
        <tpls c="6">
          <tpl fld="9" item="5"/>
          <tpl fld="6" item="2"/>
          <tpl hier="55" item="2"/>
          <tpl fld="13" item="0"/>
          <tpl hier="90" item="3"/>
          <tpl hier="155" item="1"/>
        </tpls>
      </n>
      <n v="152335" in="0">
        <tpls c="6">
          <tpl fld="9" item="4"/>
          <tpl fld="6" item="25"/>
          <tpl hier="55" item="2"/>
          <tpl fld="13" item="0"/>
          <tpl hier="90" item="3"/>
          <tpl hier="155" item="1"/>
        </tpls>
      </n>
      <n v="28" in="0">
        <tpls c="6">
          <tpl fld="11" item="2"/>
          <tpl fld="6" item="5"/>
          <tpl hier="55" item="2"/>
          <tpl fld="13" item="0"/>
          <tpl hier="90" item="3"/>
          <tpl hier="155" item="1"/>
        </tpls>
      </n>
      <n v="24372" in="0">
        <tpls c="6">
          <tpl hier="2" item="4294967295"/>
          <tpl fld="6" item="25"/>
          <tpl hier="55" item="2"/>
          <tpl fld="13" item="0"/>
          <tpl hier="90" item="3"/>
          <tpl hier="155" item="1"/>
        </tpls>
      </n>
      <n v="3417373" in="0">
        <tpls c="6">
          <tpl fld="9" item="0"/>
          <tpl fld="3" item="1"/>
          <tpl hier="55" item="2"/>
          <tpl fld="13" item="0"/>
          <tpl hier="90" item="3"/>
          <tpl hier="155" item="1"/>
        </tpls>
      </n>
      <n v="537" in="0">
        <tpls c="6">
          <tpl fld="9" item="2"/>
          <tpl fld="6" item="11"/>
          <tpl hier="55" item="2"/>
          <tpl fld="13" item="0"/>
          <tpl hier="90" item="3"/>
          <tpl hier="155" item="1"/>
        </tpls>
      </n>
      <n v="162585" in="0">
        <tpls c="6">
          <tpl fld="9" item="4"/>
          <tpl fld="6" item="10"/>
          <tpl hier="55" item="2"/>
          <tpl fld="13" item="0"/>
          <tpl hier="90" item="3"/>
          <tpl hier="155" item="1"/>
        </tpls>
      </n>
      <n v="94" in="0">
        <tpls c="6">
          <tpl fld="8" item="1"/>
          <tpl fld="6" item="13"/>
          <tpl hier="55" item="2"/>
          <tpl fld="13" item="0"/>
          <tpl hier="90" item="3"/>
          <tpl hier="155" item="1"/>
        </tpls>
      </n>
      <n v="126547" in="0">
        <tpls c="6">
          <tpl fld="9" item="4"/>
          <tpl fld="6" item="2"/>
          <tpl hier="55" item="2"/>
          <tpl fld="13" item="0"/>
          <tpl hier="90" item="3"/>
          <tpl hier="155" item="1"/>
        </tpls>
      </n>
      <n v="546" in="0">
        <tpls c="6">
          <tpl fld="9" item="2"/>
          <tpl fld="6" item="2"/>
          <tpl hier="55" item="2"/>
          <tpl fld="13" item="0"/>
          <tpl hier="90" item="3"/>
          <tpl hier="155" item="1"/>
        </tpls>
      </n>
      <n v="143229.38496233791" in="0">
        <tpls c="6">
          <tpl fld="10" item="0"/>
          <tpl fld="6" item="8"/>
          <tpl hier="55" item="2"/>
          <tpl fld="13" item="0"/>
          <tpl hier="90" item="3"/>
          <tpl hier="155" item="1"/>
        </tpls>
      </n>
      <n v="89570" in="0">
        <tpls c="6">
          <tpl hier="2" item="4294967295"/>
          <tpl fld="6" item="21"/>
          <tpl hier="55" item="2"/>
          <tpl fld="13" item="0"/>
          <tpl hier="90" item="3"/>
          <tpl hier="155" item="1"/>
        </tpls>
      </n>
      <n v="384271" in="0">
        <tpls c="6">
          <tpl fld="10" item="1"/>
          <tpl fld="6" item="9"/>
          <tpl hier="55" item="2"/>
          <tpl fld="13" item="0"/>
          <tpl hier="90" item="3"/>
          <tpl hier="155" item="1"/>
        </tpls>
      </n>
      <n v="103942" in="0">
        <tpls c="6">
          <tpl fld="9" item="4"/>
          <tpl fld="6" item="0"/>
          <tpl hier="55" item="2"/>
          <tpl fld="13" item="0"/>
          <tpl hier="90" item="3"/>
          <tpl hier="155" item="1"/>
        </tpls>
      </n>
      <n v="110243" in="0">
        <tpls c="6">
          <tpl hier="2" item="4294967295"/>
          <tpl fld="6" item="2"/>
          <tpl hier="55" item="2"/>
          <tpl fld="13" item="0"/>
          <tpl hier="90" item="3"/>
          <tpl hier="155" item="1"/>
        </tpls>
      </n>
      <n v="1">
        <tpls c="6">
          <tpl fld="10" item="0"/>
          <tpl fld="3" item="1"/>
          <tpl hier="55" item="2"/>
          <tpl fld="13" item="1"/>
          <tpl hier="90" item="3"/>
          <tpl hier="155" item="1"/>
        </tpls>
      </n>
      <n v="107115.45110224637" in="0">
        <tpls c="6">
          <tpl hier="2" item="4294967295"/>
          <tpl fld="6" item="12"/>
          <tpl hier="55" item="2"/>
          <tpl fld="13" item="0"/>
          <tpl hier="90" item="3"/>
          <tpl hier="155" item="1"/>
        </tpls>
      </n>
      <n v="-1">
        <tpls c="6">
          <tpl fld="9" item="0"/>
          <tpl fld="3" item="0"/>
          <tpl hier="55" item="2"/>
          <tpl fld="13" item="1"/>
          <tpl hier="90" item="3"/>
          <tpl hier="155" item="1"/>
        </tpls>
      </n>
      <n v="374182" in="0">
        <tpls c="6">
          <tpl fld="9" item="0"/>
          <tpl fld="6" item="11"/>
          <tpl hier="55" item="2"/>
          <tpl fld="13" item="0"/>
          <tpl hier="90" item="3"/>
          <tpl hier="155" item="1"/>
        </tpls>
      </n>
      <n v="5988" in="0">
        <tpls c="6">
          <tpl fld="9" item="2"/>
          <tpl fld="3" item="0"/>
          <tpl hier="55" item="2"/>
          <tpl fld="13" item="0"/>
          <tpl hier="90" item="3"/>
          <tpl hier="155" item="1"/>
        </tpls>
      </n>
      <n v="12651" in="0">
        <tpls c="6">
          <tpl fld="11" item="0"/>
          <tpl fld="6" item="2"/>
          <tpl hier="55" item="2"/>
          <tpl fld="13" item="0"/>
          <tpl hier="90" item="3"/>
          <tpl hier="155" item="1"/>
        </tpls>
      </n>
      <n v="443283" in="0">
        <tpls c="6">
          <tpl fld="10" item="1"/>
          <tpl fld="6" item="26"/>
          <tpl hier="55" item="2"/>
          <tpl fld="13" item="0"/>
          <tpl hier="90" item="3"/>
          <tpl hier="155" item="1"/>
        </tpls>
      </n>
      <n v="4809350" in="0">
        <tpls c="6">
          <tpl fld="11" item="1"/>
          <tpl fld="3" item="0"/>
          <tpl hier="55" item="2"/>
          <tpl fld="13" item="0"/>
          <tpl hier="90" item="3"/>
          <tpl hier="155" item="1"/>
        </tpls>
      </n>
      <n v="1">
        <tpls c="6">
          <tpl fld="9" item="5"/>
          <tpl fld="3" item="2"/>
          <tpl hier="55" item="2"/>
          <tpl fld="13" item="1"/>
          <tpl hier="90" item="3"/>
          <tpl hier="155" item="1"/>
        </tpls>
      </n>
      <n v="-504" in="0">
        <tpls c="6">
          <tpl fld="9" item="6"/>
          <tpl fld="6" item="19"/>
          <tpl hier="55" item="2"/>
          <tpl fld="13" item="0"/>
          <tpl hier="90" item="3"/>
          <tpl hier="155" item="1"/>
        </tpls>
      </n>
      <n v="-1">
        <tpls c="6">
          <tpl fld="9" item="0"/>
          <tpl fld="3" item="1"/>
          <tpl hier="55" item="2"/>
          <tpl fld="13" item="1"/>
          <tpl hier="90" item="3"/>
          <tpl hier="155" item="1"/>
        </tpls>
      </n>
      <n v="9103.2193513617567" in="0">
        <tpls c="6">
          <tpl fld="11" item="0"/>
          <tpl fld="6" item="8"/>
          <tpl hier="55" item="2"/>
          <tpl fld="13" item="0"/>
          <tpl hier="90" item="3"/>
          <tpl hier="155" item="1"/>
        </tpls>
      </n>
      <n v="1130" in="0">
        <tpls c="6">
          <tpl fld="11" item="2"/>
          <tpl fld="6" item="2"/>
          <tpl hier="55" item="2"/>
          <tpl fld="13" item="0"/>
          <tpl hier="90" item="3"/>
          <tpl hier="155" item="1"/>
        </tpls>
      </n>
      <n v="1">
        <tpls c="6">
          <tpl fld="10" item="0"/>
          <tpl fld="3" item="2"/>
          <tpl hier="55" item="2"/>
          <tpl fld="13" item="1"/>
          <tpl hier="90" item="3"/>
          <tpl hier="155" item="1"/>
        </tpls>
      </n>
      <n v="34206" in="0">
        <tpls c="6">
          <tpl fld="8" item="2"/>
          <tpl fld="6" item="19"/>
          <tpl hier="55" item="2"/>
          <tpl fld="13" item="0"/>
          <tpl hier="90" item="3"/>
          <tpl hier="155" item="1"/>
        </tpls>
      </n>
      <n v="1">
        <tpls c="6">
          <tpl fld="8" item="1"/>
          <tpl fld="3" item="0"/>
          <tpl hier="55" item="2"/>
          <tpl fld="13" item="1"/>
          <tpl hier="90" item="3"/>
          <tpl hier="155" item="1"/>
        </tpls>
      </n>
      <m in="0">
        <tpls c="6">
          <tpl fld="9" item="3"/>
          <tpl fld="6" item="11"/>
          <tpl hier="55" item="2"/>
          <tpl fld="13" item="0"/>
          <tpl hier="90" item="3"/>
          <tpl hier="155" item="1"/>
        </tpls>
      </m>
      <m in="0">
        <tpls c="6">
          <tpl fld="9" item="3"/>
          <tpl fld="6" item="19"/>
          <tpl hier="55" item="2"/>
          <tpl fld="13" item="0"/>
          <tpl hier="90" item="3"/>
          <tpl hier="155" item="1"/>
        </tpls>
      </m>
      <n v="164268" in="0">
        <tpls c="6">
          <tpl fld="9" item="4"/>
          <tpl fld="6" item="14"/>
          <tpl hier="55" item="2"/>
          <tpl fld="13" item="0"/>
          <tpl hier="90" item="3"/>
          <tpl hier="155" item="1"/>
        </tpls>
      </n>
      <n v="897" in="0">
        <tpls c="6">
          <tpl fld="9" item="1"/>
          <tpl fld="6" item="15"/>
          <tpl hier="55" item="2"/>
          <tpl fld="13" item="0"/>
          <tpl hier="90" item="3"/>
          <tpl hier="155" item="1"/>
        </tpls>
      </n>
      <m in="0">
        <tpls c="6">
          <tpl fld="11" item="2"/>
          <tpl fld="6" item="4"/>
          <tpl hier="55" item="2"/>
          <tpl fld="13" item="0"/>
          <tpl hier="90" item="3"/>
          <tpl hier="155" item="1"/>
        </tpls>
      </m>
      <n v="20400" in="0">
        <tpls c="6">
          <tpl fld="11" item="0"/>
          <tpl fld="6" item="22"/>
          <tpl hier="55" item="2"/>
          <tpl fld="13" item="0"/>
          <tpl hier="90" item="3"/>
          <tpl hier="155" item="1"/>
        </tpls>
      </n>
      <n v="675" in="0">
        <tpls c="6">
          <tpl fld="9" item="1"/>
          <tpl fld="6" item="31"/>
          <tpl hier="55" item="2"/>
          <tpl fld="13" item="0"/>
          <tpl hier="90" item="3"/>
          <tpl hier="155" item="1"/>
        </tpls>
      </n>
      <n v="314954" in="0">
        <tpls c="6">
          <tpl fld="10" item="1"/>
          <tpl fld="6" item="25"/>
          <tpl hier="55" item="2"/>
          <tpl fld="13" item="0"/>
          <tpl hier="90" item="3"/>
          <tpl hier="155" item="1"/>
        </tpls>
      </n>
      <n v="-6075.7999999999993" in="0">
        <tpls c="6">
          <tpl fld="9" item="1"/>
          <tpl fld="3" item="0"/>
          <tpl hier="55" item="2"/>
          <tpl fld="13" item="0"/>
          <tpl hier="90" item="3"/>
          <tpl hier="155" item="1"/>
        </tpls>
      </n>
      <n v="11" in="0">
        <tpls c="6">
          <tpl fld="11" item="2"/>
          <tpl fld="6" item="10"/>
          <tpl hier="55" item="2"/>
          <tpl fld="13" item="0"/>
          <tpl hier="90" item="3"/>
          <tpl hier="155" item="1"/>
        </tpls>
      </n>
      <n v="163390" in="0">
        <tpls c="6">
          <tpl fld="9" item="0"/>
          <tpl fld="6" item="18"/>
          <tpl hier="55" item="2"/>
          <tpl fld="13" item="0"/>
          <tpl hier="90" item="3"/>
          <tpl hier="155" item="1"/>
        </tpls>
      </n>
      <n v="164471" in="0">
        <tpls c="6">
          <tpl fld="8" item="0"/>
          <tpl fld="6" item="30"/>
          <tpl hier="55" item="2"/>
          <tpl fld="13" item="0"/>
          <tpl hier="90" item="3"/>
          <tpl hier="155" item="1"/>
        </tpls>
      </n>
      <n v="105605.44522716568" in="0">
        <tpls c="6">
          <tpl hier="2" item="4294967295"/>
          <tpl fld="6" item="8"/>
          <tpl hier="55" item="2"/>
          <tpl fld="13" item="0"/>
          <tpl hier="90" item="3"/>
          <tpl hier="155" item="1"/>
        </tpls>
      </n>
      <n v="-1">
        <tpls c="6">
          <tpl fld="11" item="1"/>
          <tpl fld="3" item="1"/>
          <tpl hier="55" item="2"/>
          <tpl fld="13" item="1"/>
          <tpl hier="90" item="3"/>
          <tpl hier="155" item="1"/>
        </tpls>
      </n>
      <n v="293145" in="0">
        <tpls c="6">
          <tpl fld="9" item="0"/>
          <tpl fld="6" item="16"/>
          <tpl hier="55" item="2"/>
          <tpl fld="13" item="0"/>
          <tpl hier="90" item="3"/>
          <tpl hier="155" item="1"/>
        </tpls>
      </n>
      <n v="435899.89632941206" in="0">
        <tpls c="6">
          <tpl hier="2" item="4294967295"/>
          <tpl fld="3" item="2"/>
          <tpl hier="55" item="2"/>
          <tpl fld="13" item="0"/>
          <tpl hier="90" item="3"/>
          <tpl hier="155" item="1"/>
        </tpls>
      </n>
      <n v="456" in="0">
        <tpls c="6">
          <tpl fld="9" item="2"/>
          <tpl fld="6" item="4"/>
          <tpl hier="55" item="2"/>
          <tpl fld="13" item="0"/>
          <tpl hier="90" item="3"/>
          <tpl hier="155" item="1"/>
        </tpls>
      </n>
      <n v="42356" in="0">
        <tpls c="6">
          <tpl fld="8" item="0"/>
          <tpl fld="6" item="25"/>
          <tpl hier="55" item="2"/>
          <tpl fld="13" item="0"/>
          <tpl hier="90" item="3"/>
          <tpl hier="155" item="1"/>
        </tpls>
      </n>
      <n v="1">
        <tpls c="6">
          <tpl fld="8" item="1"/>
          <tpl fld="3" item="2"/>
          <tpl hier="55" item="2"/>
          <tpl fld="13" item="1"/>
          <tpl hier="90" item="3"/>
          <tpl hier="155" item="1"/>
        </tpls>
      </n>
      <n v="799.94919772811863" in="0">
        <tpls c="6">
          <tpl fld="9" item="2"/>
          <tpl fld="6" item="8"/>
          <tpl hier="55" item="2"/>
          <tpl fld="13" item="0"/>
          <tpl hier="90" item="3"/>
          <tpl hier="155" item="1"/>
        </tpls>
      </n>
      <n v="-437" in="0">
        <tpls c="6">
          <tpl fld="9" item="6"/>
          <tpl fld="6" item="2"/>
          <tpl hier="55" item="2"/>
          <tpl fld="13" item="0"/>
          <tpl hier="90" item="3"/>
          <tpl hier="155" item="1"/>
        </tpls>
      </n>
      <n v="18125" in="0">
        <tpls c="6">
          <tpl fld="8" item="2"/>
          <tpl fld="6" item="25"/>
          <tpl hier="55" item="2"/>
          <tpl fld="13" item="0"/>
          <tpl hier="90" item="3"/>
          <tpl hier="155" item="1"/>
        </tpls>
      </n>
      <n v="158844" in="0">
        <tpls c="6">
          <tpl fld="8" item="0"/>
          <tpl fld="6" item="31"/>
          <tpl hier="55" item="2"/>
          <tpl fld="13" item="0"/>
          <tpl hier="90" item="3"/>
          <tpl hier="155" item="1"/>
        </tpls>
      </n>
      <n v="6974" in="0">
        <tpls c="6">
          <tpl fld="11" item="2"/>
          <tpl fld="6" item="20"/>
          <tpl hier="55" item="2"/>
          <tpl fld="13" item="0"/>
          <tpl hier="90" item="3"/>
          <tpl hier="155" item="1"/>
        </tpls>
      </n>
      <m in="0">
        <tpls c="6">
          <tpl fld="11" item="0"/>
          <tpl fld="6" item="15"/>
          <tpl hier="55" item="2"/>
          <tpl fld="13" item="0"/>
          <tpl hier="90" item="3"/>
          <tpl hier="155" item="1"/>
        </tpls>
      </m>
      <n v="4088.3885697207634" in="0">
        <tpls c="6">
          <tpl fld="9" item="5"/>
          <tpl fld="3" item="2"/>
          <tpl hier="55" item="2"/>
          <tpl fld="13" item="0"/>
          <tpl hier="90" item="3"/>
          <tpl hier="155" item="1"/>
        </tpls>
      </n>
      <n v="3895" in="0">
        <tpls c="6">
          <tpl fld="9" item="5"/>
          <tpl fld="3" item="0"/>
          <tpl hier="55" item="2"/>
          <tpl fld="13" item="0"/>
          <tpl hier="90" item="3"/>
          <tpl hier="155" item="1"/>
        </tpls>
      </n>
      <n v="3139" in="0">
        <tpls c="6">
          <tpl fld="11" item="2"/>
          <tpl fld="6" item="9"/>
          <tpl hier="55" item="2"/>
          <tpl fld="13" item="0"/>
          <tpl hier="90" item="3"/>
          <tpl hier="155" item="1"/>
        </tpls>
      </n>
      <n v="116683" in="0">
        <tpls c="6">
          <tpl fld="8" item="0"/>
          <tpl fld="6" item="26"/>
          <tpl hier="55" item="2"/>
          <tpl fld="13" item="0"/>
          <tpl hier="90" item="3"/>
          <tpl hier="155" item="1"/>
        </tpls>
      </n>
      <n v="399153" in="0">
        <tpls c="6">
          <tpl fld="11" item="1"/>
          <tpl fld="6" item="30"/>
          <tpl hier="55" item="2"/>
          <tpl fld="13" item="0"/>
          <tpl hier="90" item="3"/>
          <tpl hier="155" item="1"/>
        </tpls>
      </n>
      <n v="419" in="0">
        <tpls c="6">
          <tpl fld="9" item="2"/>
          <tpl fld="6" item="0"/>
          <tpl hier="55" item="2"/>
          <tpl fld="13" item="0"/>
          <tpl hier="90" item="3"/>
          <tpl hier="155" item="1"/>
        </tpls>
      </n>
      <n v="98668" in="0">
        <tpls c="6">
          <tpl fld="8" item="0"/>
          <tpl fld="6" item="4"/>
          <tpl hier="55" item="2"/>
          <tpl fld="13" item="0"/>
          <tpl hier="90" item="3"/>
          <tpl hier="155" item="1"/>
        </tpls>
      </n>
      <n v="124" in="0">
        <tpls c="6">
          <tpl fld="8" item="1"/>
          <tpl fld="6" item="15"/>
          <tpl hier="55" item="2"/>
          <tpl fld="13" item="0"/>
          <tpl hier="90" item="3"/>
          <tpl hier="155" item="1"/>
        </tpls>
      </n>
      <m in="0">
        <tpls c="6">
          <tpl fld="9" item="3"/>
          <tpl fld="6" item="15"/>
          <tpl hier="55" item="2"/>
          <tpl fld="13" item="0"/>
          <tpl hier="90" item="3"/>
          <tpl hier="155" item="1"/>
        </tpls>
      </m>
      <n v="5789.9390517056527" in="0">
        <tpls c="6">
          <tpl fld="8" item="1"/>
          <tpl fld="3" item="2"/>
          <tpl hier="55" item="2"/>
          <tpl fld="13" item="0"/>
          <tpl hier="90" item="3"/>
          <tpl hier="155" item="1"/>
        </tpls>
      </n>
      <n v="1">
        <tpls c="6">
          <tpl fld="9" item="2"/>
          <tpl fld="3" item="1"/>
          <tpl hier="55" item="2"/>
          <tpl fld="13" item="1"/>
          <tpl hier="90" item="3"/>
          <tpl hier="155" item="1"/>
        </tpls>
      </n>
      <n v="-1">
        <tpls c="6">
          <tpl fld="10" item="1"/>
          <tpl fld="3" item="1"/>
          <tpl hier="55" item="2"/>
          <tpl fld="13" item="1"/>
          <tpl hier="90" item="3"/>
          <tpl hier="155" item="1"/>
        </tpls>
      </n>
      <n v="269" in="0">
        <tpls c="6">
          <tpl fld="9" item="5"/>
          <tpl fld="6" item="30"/>
          <tpl hier="55" item="2"/>
          <tpl fld="13" item="0"/>
          <tpl hier="90" item="3"/>
          <tpl hier="155" item="1"/>
        </tpls>
      </n>
      <n v="18780" in="0">
        <tpls c="6">
          <tpl fld="11" item="2"/>
          <tpl fld="6" item="23"/>
          <tpl hier="55" item="2"/>
          <tpl fld="13" item="0"/>
          <tpl hier="90" item="3"/>
          <tpl hier="155" item="1"/>
        </tpls>
      </n>
      <n v="20554.847811505722" in="0">
        <tpls c="6">
          <tpl fld="11" item="2"/>
          <tpl fld="3" item="2"/>
          <tpl hier="55" item="2"/>
          <tpl fld="13" item="0"/>
          <tpl hier="90" item="3"/>
          <tpl hier="155" item="1"/>
        </tpls>
      </n>
      <n v="29247" in="0">
        <tpls c="6">
          <tpl fld="8" item="2"/>
          <tpl fld="6" item="24"/>
          <tpl hier="55" item="2"/>
          <tpl fld="13" item="0"/>
          <tpl hier="90" item="3"/>
          <tpl hier="155" item="1"/>
        </tpls>
      </n>
      <n v="172346.78062762466" in="0">
        <tpls c="6">
          <tpl fld="9" item="4"/>
          <tpl fld="6" item="12"/>
          <tpl hier="55" item="2"/>
          <tpl fld="13" item="0"/>
          <tpl hier="90" item="3"/>
          <tpl hier="155" item="1"/>
        </tpls>
      </n>
      <n v="66984" in="0">
        <tpls c="6">
          <tpl fld="11" item="2"/>
          <tpl fld="3" item="0"/>
          <tpl hier="55" item="2"/>
          <tpl fld="13" item="0"/>
          <tpl hier="90" item="3"/>
          <tpl hier="155" item="1"/>
        </tpls>
      </n>
      <n v="310453" in="0">
        <tpls c="6">
          <tpl fld="8" item="0"/>
          <tpl fld="6" item="20"/>
          <tpl hier="55" item="2"/>
          <tpl fld="13" item="0"/>
          <tpl hier="90" item="3"/>
          <tpl hier="155" item="1"/>
        </tpls>
      </n>
      <m in="0">
        <tpls c="6">
          <tpl fld="9" item="3"/>
          <tpl fld="6" item="20"/>
          <tpl hier="55" item="2"/>
          <tpl fld="13" item="0"/>
          <tpl hier="90" item="3"/>
          <tpl hier="155" item="1"/>
        </tpls>
      </m>
      <n v="207220" in="0">
        <tpls c="6">
          <tpl fld="9" item="0"/>
          <tpl fld="6" item="23"/>
          <tpl hier="55" item="2"/>
          <tpl fld="13" item="0"/>
          <tpl hier="90" item="3"/>
          <tpl hier="155" item="1"/>
        </tpls>
      </n>
      <n v="518624" in="0">
        <tpls c="6">
          <tpl fld="11" item="1"/>
          <tpl fld="6" item="10"/>
          <tpl hier="55" item="2"/>
          <tpl fld="13" item="0"/>
          <tpl hier="90" item="3"/>
          <tpl hier="155" item="1"/>
        </tpls>
      </n>
      <n v="520" in="0">
        <tpls c="6">
          <tpl fld="9" item="2"/>
          <tpl fld="6" item="5"/>
          <tpl hier="55" item="2"/>
          <tpl fld="13" item="0"/>
          <tpl hier="90" item="3"/>
          <tpl hier="155" item="1"/>
        </tpls>
      </n>
      <n v="259" in="0">
        <tpls c="6">
          <tpl fld="9" item="5"/>
          <tpl fld="6" item="17"/>
          <tpl hier="55" item="2"/>
          <tpl fld="13" item="0"/>
          <tpl hier="90" item="3"/>
          <tpl hier="155" item="1"/>
        </tpls>
      </n>
      <n v="421957" in="0">
        <tpls c="6">
          <tpl fld="10" item="1"/>
          <tpl fld="6" item="6"/>
          <tpl hier="55" item="2"/>
          <tpl fld="13" item="0"/>
          <tpl hier="90" item="3"/>
          <tpl hier="155" item="1"/>
        </tpls>
      </n>
      <n v="994" in="0">
        <tpls c="6">
          <tpl fld="9" item="1"/>
          <tpl fld="6" item="14"/>
          <tpl hier="55" item="2"/>
          <tpl fld="13" item="0"/>
          <tpl hier="90" item="3"/>
          <tpl hier="155" item="1"/>
        </tpls>
      </n>
      <n v="86794" in="0">
        <tpls c="6">
          <tpl hier="2" item="4294967295"/>
          <tpl fld="6" item="26"/>
          <tpl hier="55" item="2"/>
          <tpl fld="13" item="0"/>
          <tpl hier="90" item="3"/>
          <tpl hier="155" item="1"/>
        </tpls>
      </n>
      <n v="-38411" in="0">
        <tpls c="6">
          <tpl fld="8" item="0"/>
          <tpl fld="6" item="27"/>
          <tpl hier="55" item="2"/>
          <tpl fld="13" item="0"/>
          <tpl hier="90" item="3"/>
          <tpl hier="155" item="1"/>
        </tpls>
      </n>
      <n v="306476" in="0">
        <tpls c="6">
          <tpl fld="11" item="1"/>
          <tpl fld="6" item="24"/>
          <tpl hier="55" item="2"/>
          <tpl fld="13" item="0"/>
          <tpl hier="90" item="3"/>
          <tpl hier="155" item="1"/>
        </tpls>
      </n>
      <n v="-22184" in="0">
        <tpls c="6">
          <tpl hier="2" item="4294967295"/>
          <tpl fld="6" item="0"/>
          <tpl hier="55" item="2"/>
          <tpl fld="13" item="0"/>
          <tpl hier="90" item="3"/>
          <tpl hier="155" item="1"/>
        </tpls>
      </n>
      <n v="509" in="0">
        <tpls c="6">
          <tpl fld="9" item="2"/>
          <tpl fld="6" item="13"/>
          <tpl hier="55" item="2"/>
          <tpl fld="13" item="0"/>
          <tpl hier="90" item="3"/>
          <tpl hier="155" item="1"/>
        </tpls>
      </n>
      <n v="323991" in="0">
        <tpls c="6">
          <tpl fld="11" item="1"/>
          <tpl fld="6" item="25"/>
          <tpl hier="55" item="2"/>
          <tpl fld="13" item="0"/>
          <tpl hier="90" item="3"/>
          <tpl hier="155" item="1"/>
        </tpls>
      </n>
      <n v="1038" in="0">
        <tpls c="6">
          <tpl fld="9" item="1"/>
          <tpl fld="6" item="6"/>
          <tpl hier="55" item="2"/>
          <tpl fld="13" item="0"/>
          <tpl hier="90" item="3"/>
          <tpl hier="155" item="1"/>
        </tpls>
      </n>
      <n v="-601" in="0">
        <tpls c="6">
          <tpl fld="9" item="6"/>
          <tpl fld="6" item="29"/>
          <tpl hier="55" item="2"/>
          <tpl fld="13" item="0"/>
          <tpl hier="90" item="3"/>
          <tpl hier="155" item="1"/>
        </tpls>
      </n>
      <n v="78915" in="0">
        <tpls c="6">
          <tpl fld="10" item="0"/>
          <tpl fld="6" item="29"/>
          <tpl hier="55" item="2"/>
          <tpl fld="13" item="0"/>
          <tpl hier="90" item="3"/>
          <tpl hier="155" item="1"/>
        </tpls>
      </n>
      <n v="120468.3" in="0">
        <tpls c="6">
          <tpl fld="8" item="0"/>
          <tpl fld="6" item="21"/>
          <tpl hier="55" item="2"/>
          <tpl fld="13" item="0"/>
          <tpl hier="90" item="3"/>
          <tpl hier="155" item="1"/>
        </tpls>
      </n>
      <n v="749" in="0">
        <tpls c="6">
          <tpl fld="9" item="2"/>
          <tpl fld="6" item="18"/>
          <tpl hier="55" item="2"/>
          <tpl fld="13" item="0"/>
          <tpl hier="90" item="3"/>
          <tpl hier="155" item="1"/>
        </tpls>
      </n>
      <n v="15622" in="0">
        <tpls c="6">
          <tpl fld="9" item="3"/>
          <tpl fld="3" item="0"/>
          <tpl hier="55" item="2"/>
          <tpl fld="13" item="0"/>
          <tpl hier="90" item="3"/>
          <tpl hier="155" item="1"/>
        </tpls>
      </n>
      <n v="240772" in="0">
        <tpls c="6">
          <tpl fld="10" item="1"/>
          <tpl fld="6" item="18"/>
          <tpl hier="55" item="2"/>
          <tpl fld="13" item="0"/>
          <tpl hier="90" item="3"/>
          <tpl hier="155" item="1"/>
        </tpls>
      </n>
      <n v="157" in="0">
        <tpls c="6">
          <tpl fld="8" item="1"/>
          <tpl fld="6" item="24"/>
          <tpl hier="55" item="2"/>
          <tpl fld="13" item="0"/>
          <tpl hier="90" item="3"/>
          <tpl hier="155" item="1"/>
        </tpls>
      </n>
      <n v="98481.8" in="0">
        <tpls c="6">
          <tpl fld="8" item="0"/>
          <tpl fld="6" item="23"/>
          <tpl hier="55" item="2"/>
          <tpl fld="13" item="0"/>
          <tpl hier="90" item="3"/>
          <tpl hier="155" item="1"/>
        </tpls>
      </n>
      <n v="112" in="0">
        <tpls c="6">
          <tpl fld="8" item="1"/>
          <tpl fld="6" item="22"/>
          <tpl hier="55" item="2"/>
          <tpl fld="13" item="0"/>
          <tpl hier="90" item="3"/>
          <tpl hier="155" item="1"/>
        </tpls>
      </n>
      <n v="-365" in="0">
        <tpls c="6">
          <tpl fld="9" item="6"/>
          <tpl fld="6" item="4"/>
          <tpl hier="55" item="2"/>
          <tpl fld="13" item="0"/>
          <tpl hier="90" item="3"/>
          <tpl hier="155" item="1"/>
        </tpls>
      </n>
      <n v="-12810.426956174941" in="0">
        <tpls c="6">
          <tpl fld="9" item="1"/>
          <tpl fld="6" item="8"/>
          <tpl hier="55" item="2"/>
          <tpl fld="13" item="0"/>
          <tpl hier="90" item="3"/>
          <tpl hier="155" item="1"/>
        </tpls>
      </n>
      <n v="176185" in="0">
        <tpls c="6">
          <tpl fld="9" item="4"/>
          <tpl fld="6" item="26"/>
          <tpl hier="55" item="2"/>
          <tpl fld="13" item="0"/>
          <tpl hier="90" item="3"/>
          <tpl hier="155" item="1"/>
        </tpls>
      </n>
      <n v="790" in="0">
        <tpls c="6">
          <tpl fld="9" item="2"/>
          <tpl fld="6" item="7"/>
          <tpl hier="55" item="2"/>
          <tpl fld="13" item="0"/>
          <tpl hier="90" item="3"/>
          <tpl hier="155" item="1"/>
        </tpls>
      </n>
      <n v="116" in="0">
        <tpls c="6">
          <tpl fld="8" item="1"/>
          <tpl fld="6" item="19"/>
          <tpl hier="55" item="2"/>
          <tpl fld="13" item="0"/>
          <tpl hier="90" item="3"/>
          <tpl hier="155" item="1"/>
        </tpls>
      </n>
      <m in="0">
        <tpls c="6">
          <tpl fld="11" item="0"/>
          <tpl fld="6" item="4"/>
          <tpl hier="55" item="2"/>
          <tpl fld="13" item="0"/>
          <tpl hier="90" item="3"/>
          <tpl hier="155" item="1"/>
        </tpls>
      </m>
      <n v="188902" in="0">
        <tpls c="6">
          <tpl hier="2" item="4294967295"/>
          <tpl fld="6" item="11"/>
          <tpl hier="55" item="2"/>
          <tpl fld="13" item="0"/>
          <tpl hier="90" item="3"/>
          <tpl hier="155" item="1"/>
        </tpls>
      </n>
      <n v="8999" in="0">
        <tpls c="6">
          <tpl fld="11" item="0"/>
          <tpl fld="6" item="25"/>
          <tpl hier="55" item="2"/>
          <tpl fld="13" item="0"/>
          <tpl hier="90" item="3"/>
          <tpl hier="155" item="1"/>
        </tpls>
      </n>
      <n v="1003" in="0">
        <tpls c="6">
          <tpl fld="9" item="1"/>
          <tpl fld="6" item="29"/>
          <tpl hier="55" item="2"/>
          <tpl fld="13" item="0"/>
          <tpl hier="90" item="3"/>
          <tpl hier="155" item="1"/>
        </tpls>
      </n>
      <n v="125871" in="0">
        <tpls c="6">
          <tpl hier="2" item="4294967295"/>
          <tpl fld="6" item="31"/>
          <tpl hier="55" item="2"/>
          <tpl fld="13" item="0"/>
          <tpl hier="90" item="3"/>
          <tpl hier="155" item="1"/>
        </tpls>
      </n>
      <n v="693023" in="0">
        <tpls c="6">
          <tpl fld="11" item="1"/>
          <tpl fld="6" item="20"/>
          <tpl hier="55" item="2"/>
          <tpl fld="13" item="0"/>
          <tpl hier="90" item="3"/>
          <tpl hier="155" item="1"/>
        </tpls>
      </n>
      <n v="430145" in="0">
        <tpls c="6">
          <tpl fld="11" item="1"/>
          <tpl fld="6" item="2"/>
          <tpl hier="55" item="2"/>
          <tpl fld="13" item="0"/>
          <tpl hier="90" item="3"/>
          <tpl hier="155" item="1"/>
        </tpls>
      </n>
      <n v="-599" in="0">
        <tpls c="6">
          <tpl fld="9" item="6"/>
          <tpl fld="6" item="20"/>
          <tpl hier="55" item="2"/>
          <tpl fld="13" item="0"/>
          <tpl hier="90" item="3"/>
          <tpl hier="155" item="1"/>
        </tpls>
      </n>
      <n v="328220" in="0">
        <tpls c="6">
          <tpl fld="8" item="0"/>
          <tpl fld="6" item="5"/>
          <tpl hier="55" item="2"/>
          <tpl fld="13" item="0"/>
          <tpl hier="90" item="3"/>
          <tpl hier="155" item="1"/>
        </tpls>
      </n>
      <n v="840" in="0">
        <tpls c="6">
          <tpl fld="9" item="1"/>
          <tpl fld="6" item="19"/>
          <tpl hier="55" item="2"/>
          <tpl fld="13" item="0"/>
          <tpl hier="90" item="3"/>
          <tpl hier="155" item="1"/>
        </tpls>
      </n>
      <n v="41679" in="0">
        <tpls c="6">
          <tpl fld="8" item="2"/>
          <tpl fld="6" item="16"/>
          <tpl hier="55" item="2"/>
          <tpl fld="13" item="0"/>
          <tpl hier="90" item="3"/>
          <tpl hier="155" item="1"/>
        </tpls>
      </n>
      <n v="811.38731993608917" in="0">
        <tpls c="6">
          <tpl fld="9" item="2"/>
          <tpl fld="6" item="12"/>
          <tpl hier="55" item="2"/>
          <tpl fld="13" item="0"/>
          <tpl hier="90" item="3"/>
          <tpl hier="155" item="1"/>
        </tpls>
      </n>
      <n v="845" in="0">
        <tpls c="6">
          <tpl fld="9" item="2"/>
          <tpl fld="6" item="27"/>
          <tpl hier="55" item="2"/>
          <tpl fld="13" item="0"/>
          <tpl hier="90" item="3"/>
          <tpl hier="155" item="1"/>
        </tpls>
      </n>
      <n v="-6260" in="0">
        <tpls c="6">
          <tpl fld="9" item="6"/>
          <tpl fld="3" item="1"/>
          <tpl hier="55" item="2"/>
          <tpl fld="13" item="0"/>
          <tpl hier="90" item="3"/>
          <tpl hier="155" item="1"/>
        </tpls>
      </n>
      <n v="4656.7469728990236" in="0">
        <tpls c="6">
          <tpl fld="11" item="2"/>
          <tpl fld="6" item="12"/>
          <tpl hier="55" item="2"/>
          <tpl fld="13" item="0"/>
          <tpl hier="90" item="3"/>
          <tpl hier="155" item="1"/>
        </tpls>
      </n>
      <n v="32384" in="0">
        <tpls c="6">
          <tpl fld="11" item="0"/>
          <tpl fld="6" item="20"/>
          <tpl hier="55" item="2"/>
          <tpl fld="13" item="0"/>
          <tpl hier="90" item="3"/>
          <tpl hier="155" item="1"/>
        </tpls>
      </n>
      <n v="1">
        <tpls c="6">
          <tpl fld="11" item="1"/>
          <tpl fld="3" item="2"/>
          <tpl hier="55" item="2"/>
          <tpl fld="13" item="1"/>
          <tpl hier="90" item="3"/>
          <tpl hier="155" item="1"/>
        </tpls>
      </n>
      <n v="999" in="0">
        <tpls c="6">
          <tpl fld="9" item="1"/>
          <tpl fld="6" item="18"/>
          <tpl hier="55" item="2"/>
          <tpl fld="13" item="0"/>
          <tpl hier="90" item="3"/>
          <tpl hier="155" item="1"/>
        </tpls>
      </n>
      <n v="440723" in="0">
        <tpls c="6">
          <tpl fld="9" item="0"/>
          <tpl fld="6" item="5"/>
          <tpl hier="55" item="2"/>
          <tpl fld="13" item="0"/>
          <tpl hier="90" item="3"/>
          <tpl hier="155" item="1"/>
        </tpls>
      </n>
      <n v="-356" in="0">
        <tpls c="6">
          <tpl fld="9" item="6"/>
          <tpl fld="6" item="23"/>
          <tpl hier="55" item="2"/>
          <tpl fld="13" item="0"/>
          <tpl hier="90" item="3"/>
          <tpl hier="155" item="1"/>
        </tpls>
      </n>
      <n v="379962" in="0">
        <tpls c="6">
          <tpl fld="10" item="1"/>
          <tpl fld="6" item="30"/>
          <tpl hier="55" item="2"/>
          <tpl fld="13" item="0"/>
          <tpl hier="90" item="3"/>
          <tpl hier="155" item="1"/>
        </tpls>
      </n>
      <n v="155" in="0">
        <tpls c="6">
          <tpl fld="8" item="1"/>
          <tpl fld="6" item="27"/>
          <tpl hier="55" item="2"/>
          <tpl fld="13" item="0"/>
          <tpl hier="90" item="3"/>
          <tpl hier="155" item="1"/>
        </tpls>
      </n>
      <m in="0">
        <tpls c="6">
          <tpl fld="9" item="3"/>
          <tpl fld="6" item="24"/>
          <tpl hier="55" item="2"/>
          <tpl fld="13" item="0"/>
          <tpl hier="90" item="3"/>
          <tpl hier="155" item="1"/>
        </tpls>
      </m>
      <n v="-622" in="0">
        <tpls c="6">
          <tpl fld="9" item="6"/>
          <tpl fld="6" item="26"/>
          <tpl hier="55" item="2"/>
          <tpl fld="13" item="0"/>
          <tpl hier="90" item="3"/>
          <tpl hier="155" item="1"/>
        </tpls>
      </n>
      <n v="195123" in="0">
        <tpls c="6">
          <tpl fld="9" item="0"/>
          <tpl fld="6" item="4"/>
          <tpl hier="55" item="2"/>
          <tpl fld="13" item="0"/>
          <tpl hier="90" item="3"/>
          <tpl hier="155" item="1"/>
        </tpls>
      </n>
      <n v="344703" in="0">
        <tpls c="6">
          <tpl fld="9" item="0"/>
          <tpl fld="6" item="13"/>
          <tpl hier="55" item="2"/>
          <tpl fld="13" item="0"/>
          <tpl hier="90" item="3"/>
          <tpl hier="155" item="1"/>
        </tpls>
      </n>
      <n v="126546" in="0">
        <tpls c="6">
          <tpl fld="9" item="4"/>
          <tpl fld="6" item="19"/>
          <tpl hier="55" item="2"/>
          <tpl fld="13" item="0"/>
          <tpl hier="90" item="3"/>
          <tpl hier="155" item="1"/>
        </tpls>
      </n>
      <n v="303556" in="0">
        <tpls c="6">
          <tpl fld="9" item="0"/>
          <tpl fld="6" item="7"/>
          <tpl hier="55" item="2"/>
          <tpl fld="13" item="0"/>
          <tpl hier="90" item="3"/>
          <tpl hier="155" item="1"/>
        </tpls>
      </n>
      <n v="-1">
        <tpls c="6">
          <tpl fld="10" item="1"/>
          <tpl fld="3" item="0"/>
          <tpl hier="55" item="2"/>
          <tpl fld="13" item="1"/>
          <tpl hier="90" item="3"/>
          <tpl hier="155" item="1"/>
        </tpls>
      </n>
      <n v="7824" in="0">
        <tpls c="6">
          <tpl fld="9" item="2"/>
          <tpl fld="3" item="1"/>
          <tpl hier="55" item="2"/>
          <tpl fld="13" item="0"/>
          <tpl hier="90" item="3"/>
          <tpl hier="155" item="1"/>
        </tpls>
      </n>
      <n v="414" in="0">
        <tpls c="6">
          <tpl fld="9" item="2"/>
          <tpl fld="6" item="30"/>
          <tpl hier="55" item="2"/>
          <tpl fld="13" item="0"/>
          <tpl hier="90" item="3"/>
          <tpl hier="155" item="1"/>
        </tpls>
      </n>
      <n v="458528" in="0">
        <tpls c="6">
          <tpl fld="11" item="1"/>
          <tpl fld="6" item="7"/>
          <tpl hier="55" item="2"/>
          <tpl fld="13" item="0"/>
          <tpl hier="90" item="3"/>
          <tpl hier="155" item="1"/>
        </tpls>
      </n>
      <n v="1827048.8" in="0">
        <tpls c="6">
          <tpl fld="8" item="0"/>
          <tpl fld="3" item="0"/>
          <tpl hier="55" item="2"/>
          <tpl fld="13" item="0"/>
          <tpl hier="90" item="3"/>
          <tpl hier="155" item="1"/>
        </tpls>
      </n>
      <m in="0">
        <tpls c="6">
          <tpl fld="9" item="3"/>
          <tpl fld="6" item="28"/>
          <tpl hier="55" item="2"/>
          <tpl fld="13" item="0"/>
          <tpl hier="90" item="3"/>
          <tpl hier="155" item="1"/>
        </tpls>
      </m>
      <n v="253504" in="0">
        <tpls c="6">
          <tpl fld="9" item="0"/>
          <tpl fld="6" item="19"/>
          <tpl hier="55" item="2"/>
          <tpl fld="13" item="0"/>
          <tpl hier="90" item="3"/>
          <tpl hier="155" item="1"/>
        </tpls>
      </n>
      <n v="169592" in="0">
        <tpls c="6">
          <tpl fld="9" item="4"/>
          <tpl fld="6" item="27"/>
          <tpl hier="55" item="2"/>
          <tpl fld="13" item="0"/>
          <tpl hier="90" item="3"/>
          <tpl hier="155" item="1"/>
        </tpls>
      </n>
      <n v="1645.2000000000007" in="0">
        <tpls c="6">
          <tpl fld="8" item="1"/>
          <tpl fld="6" item="23"/>
          <tpl hier="55" item="2"/>
          <tpl fld="13" item="0"/>
          <tpl hier="90" item="3"/>
          <tpl hier="155" item="1"/>
        </tpls>
      </n>
      <n v="35432" in="0">
        <tpls c="6">
          <tpl fld="11" item="0"/>
          <tpl fld="6" item="21"/>
          <tpl hier="55" item="2"/>
          <tpl fld="13" item="0"/>
          <tpl hier="90" item="3"/>
          <tpl hier="155" item="1"/>
        </tpls>
      </n>
      <n v="139427.25644898228" in="0">
        <tpls c="6">
          <tpl fld="8" item="0"/>
          <tpl fld="6" item="12"/>
          <tpl hier="55" item="2"/>
          <tpl fld="13" item="0"/>
          <tpl hier="90" item="3"/>
          <tpl hier="155" item="1"/>
        </tpls>
      </n>
      <n v="673" in="0">
        <tpls c="6">
          <tpl fld="9" item="1"/>
          <tpl fld="6" item="1"/>
          <tpl hier="55" item="2"/>
          <tpl fld="13" item="0"/>
          <tpl hier="90" item="3"/>
          <tpl hier="155" item="1"/>
        </tpls>
      </n>
      <n v="97" in="0">
        <tpls c="6">
          <tpl fld="8" item="1"/>
          <tpl fld="6" item="11"/>
          <tpl hier="55" item="2"/>
          <tpl fld="13" item="0"/>
          <tpl hier="90" item="3"/>
          <tpl hier="155" item="1"/>
        </tpls>
      </n>
      <n v="413303" in="0">
        <tpls c="6">
          <tpl fld="11" item="1"/>
          <tpl fld="6" item="14"/>
          <tpl hier="55" item="2"/>
          <tpl fld="13" item="0"/>
          <tpl hier="90" item="3"/>
          <tpl hier="155" item="1"/>
        </tpls>
      </n>
      <n v="88738" in="0">
        <tpls c="6">
          <tpl fld="10" item="0"/>
          <tpl fld="6" item="1"/>
          <tpl hier="55" item="2"/>
          <tpl fld="13" item="0"/>
          <tpl hier="90" item="3"/>
          <tpl hier="155" item="1"/>
        </tpls>
      </n>
      <n v="3201" in="0">
        <tpls c="6">
          <tpl fld="11" item="2"/>
          <tpl fld="6" item="31"/>
          <tpl hier="55" item="2"/>
          <tpl fld="13" item="0"/>
          <tpl hier="90" item="3"/>
          <tpl hier="155" item="1"/>
        </tpls>
      </n>
      <n v="110530" in="0">
        <tpls c="6">
          <tpl fld="9" item="4"/>
          <tpl fld="6" item="22"/>
          <tpl hier="55" item="2"/>
          <tpl fld="13" item="0"/>
          <tpl hier="90" item="3"/>
          <tpl hier="155" item="1"/>
        </tpls>
      </n>
      <n v="59147" in="0">
        <tpls c="6">
          <tpl fld="10" item="0"/>
          <tpl fld="6" item="27"/>
          <tpl hier="55" item="2"/>
          <tpl fld="13" item="0"/>
          <tpl hier="90" item="3"/>
          <tpl hier="155" item="1"/>
        </tpls>
      </n>
      <n v="5097786" in="0">
        <tpls c="6">
          <tpl fld="11" item="1"/>
          <tpl fld="3" item="1"/>
          <tpl hier="55" item="2"/>
          <tpl fld="13" item="0"/>
          <tpl hier="90" item="3"/>
          <tpl hier="155" item="1"/>
        </tpls>
      </n>
      <n v="1">
        <tpls c="6">
          <tpl fld="11" item="0"/>
          <tpl fld="3" item="2"/>
          <tpl hier="55" item="2"/>
          <tpl fld="13" item="1"/>
          <tpl hier="90" item="3"/>
          <tpl hier="155" item="1"/>
        </tpls>
      </n>
      <n v="109367" in="0">
        <tpls c="6">
          <tpl hier="2" item="4294967295"/>
          <tpl fld="6" item="9"/>
          <tpl hier="55" item="2"/>
          <tpl fld="13" item="0"/>
          <tpl hier="90" item="3"/>
          <tpl hier="155" item="1"/>
        </tpls>
      </n>
      <n v="416364" in="0">
        <tpls c="6">
          <tpl fld="10" item="1"/>
          <tpl fld="6" item="2"/>
          <tpl hier="55" item="2"/>
          <tpl fld="13" item="0"/>
          <tpl hier="90" item="3"/>
          <tpl hier="155" item="1"/>
        </tpls>
      </n>
      <n v="85031" in="0">
        <tpls c="6">
          <tpl fld="10" item="0"/>
          <tpl fld="6" item="19"/>
          <tpl hier="55" item="2"/>
          <tpl fld="13" item="0"/>
          <tpl hier="90" item="3"/>
          <tpl hier="155" item="1"/>
        </tpls>
      </n>
      <n v="526374" in="0">
        <tpls c="6">
          <tpl fld="11" item="1"/>
          <tpl fld="6" item="3"/>
          <tpl hier="55" item="2"/>
          <tpl fld="13" item="0"/>
          <tpl hier="90" item="3"/>
          <tpl hier="155" item="1"/>
        </tpls>
      </n>
      <n v="124754" in="0">
        <tpls c="6">
          <tpl fld="10" item="0"/>
          <tpl fld="6" item="22"/>
          <tpl hier="55" item="2"/>
          <tpl fld="13" item="0"/>
          <tpl hier="90" item="3"/>
          <tpl hier="155" item="1"/>
        </tpls>
      </n>
      <n v="146716" in="0">
        <tpls c="6">
          <tpl fld="10" item="0"/>
          <tpl fld="6" item="15"/>
          <tpl hier="55" item="2"/>
          <tpl fld="13" item="0"/>
          <tpl hier="90" item="3"/>
          <tpl hier="155" item="1"/>
        </tpls>
      </n>
      <n v="486" in="0">
        <tpls c="6">
          <tpl fld="9" item="5"/>
          <tpl fld="6" item="20"/>
          <tpl hier="55" item="2"/>
          <tpl fld="13" item="0"/>
          <tpl hier="90" item="3"/>
          <tpl hier="155" item="1"/>
        </tpls>
      </n>
      <n v="1712668.3" in="0">
        <tpls c="6">
          <tpl fld="8" item="0"/>
          <tpl fld="3" item="1"/>
          <tpl hier="55" item="2"/>
          <tpl fld="13" item="0"/>
          <tpl hier="90" item="3"/>
          <tpl hier="155" item="1"/>
        </tpls>
      </n>
      <n v="1715.1084627357923" in="0">
        <tpls c="6">
          <tpl fld="8" item="1"/>
          <tpl fld="6" item="12"/>
          <tpl hier="55" item="2"/>
          <tpl fld="13" item="0"/>
          <tpl hier="90" item="3"/>
          <tpl hier="155" item="1"/>
        </tpls>
      </n>
      <n v="458238" in="0">
        <tpls c="6">
          <tpl fld="11" item="1"/>
          <tpl fld="6" item="13"/>
          <tpl hier="55" item="2"/>
          <tpl fld="13" item="0"/>
          <tpl hier="90" item="3"/>
          <tpl hier="155" item="1"/>
        </tpls>
      </n>
      <n v="164952" in="0">
        <tpls c="6">
          <tpl fld="9" item="4"/>
          <tpl fld="6" item="18"/>
          <tpl hier="55" item="2"/>
          <tpl fld="13" item="0"/>
          <tpl hier="90" item="3"/>
          <tpl hier="155" item="1"/>
        </tpls>
      </n>
      <n v="425194" in="0">
        <tpls c="6">
          <tpl fld="11" item="1"/>
          <tpl fld="6" item="21"/>
          <tpl hier="55" item="2"/>
          <tpl fld="13" item="0"/>
          <tpl hier="90" item="3"/>
          <tpl hier="155" item="1"/>
        </tpls>
      </n>
      <n v="170262" in="0">
        <tpls c="6">
          <tpl fld="10" item="0"/>
          <tpl fld="6" item="20"/>
          <tpl hier="55" item="2"/>
          <tpl fld="13" item="0"/>
          <tpl hier="90" item="3"/>
          <tpl hier="155" item="1"/>
        </tpls>
      </n>
      <n v="131181" in="0">
        <tpls c="6">
          <tpl fld="9" item="0"/>
          <tpl fld="6" item="27"/>
          <tpl hier="55" item="2"/>
          <tpl fld="13" item="0"/>
          <tpl hier="90" item="3"/>
          <tpl hier="155" item="1"/>
        </tpls>
      </n>
      <n v="68953.60163772307" in="0">
        <tpls c="6">
          <tpl fld="11" item="0"/>
          <tpl fld="3" item="2"/>
          <tpl hier="55" item="2"/>
          <tpl fld="13" item="0"/>
          <tpl hier="90" item="3"/>
          <tpl hier="155" item="1"/>
        </tpls>
      </n>
      <n v="0">
        <tpls c="6">
          <tpl hier="2" item="4294967295"/>
          <tpl fld="3" item="1"/>
          <tpl hier="55" item="2"/>
          <tpl fld="13" item="1"/>
          <tpl hier="90" item="3"/>
          <tpl hier="155" item="1"/>
        </tpls>
      </n>
      <n v="92868" in="0">
        <tpls c="6">
          <tpl hier="2" item="4294967295"/>
          <tpl fld="6" item="19"/>
          <tpl hier="55" item="2"/>
          <tpl fld="13" item="0"/>
          <tpl hier="90" item="3"/>
          <tpl hier="155" item="1"/>
        </tpls>
      </n>
      <n v="527.91529423689849" in="0">
        <tpls c="6">
          <tpl fld="9" item="5"/>
          <tpl fld="6" item="12"/>
          <tpl hier="55" item="2"/>
          <tpl fld="13" item="0"/>
          <tpl hier="90" item="3"/>
          <tpl hier="155" item="1"/>
        </tpls>
      </n>
      <n v="-438" in="0">
        <tpls c="6">
          <tpl fld="9" item="6"/>
          <tpl fld="6" item="28"/>
          <tpl hier="55" item="2"/>
          <tpl fld="13" item="0"/>
          <tpl hier="90" item="3"/>
          <tpl hier="155" item="1"/>
        </tpls>
      </n>
      <n v="673" in="0">
        <tpls c="6">
          <tpl fld="9" item="2"/>
          <tpl fld="6" item="15"/>
          <tpl hier="55" item="2"/>
          <tpl fld="13" item="0"/>
          <tpl hier="90" item="3"/>
          <tpl hier="155" item="1"/>
        </tpls>
      </n>
      <n v="120263" in="0">
        <tpls c="6">
          <tpl fld="10" item="0"/>
          <tpl fld="6" item="25"/>
          <tpl hier="55" item="2"/>
          <tpl fld="13" item="0"/>
          <tpl hier="90" item="3"/>
          <tpl hier="155" item="1"/>
        </tpls>
      </n>
      <n v="95" in="0">
        <tpls c="6">
          <tpl fld="8" item="1"/>
          <tpl fld="6" item="5"/>
          <tpl hier="55" item="2"/>
          <tpl fld="13" item="0"/>
          <tpl hier="90" item="3"/>
          <tpl hier="155" item="1"/>
        </tpls>
      </n>
      <n v="141" in="0">
        <tpls c="6">
          <tpl fld="8" item="1"/>
          <tpl fld="6" item="25"/>
          <tpl hier="55" item="2"/>
          <tpl fld="13" item="0"/>
          <tpl hier="90" item="3"/>
          <tpl hier="155" item="1"/>
        </tpls>
      </n>
      <m in="0">
        <tpls c="6">
          <tpl fld="9" item="3"/>
          <tpl fld="6" item="13"/>
          <tpl hier="55" item="2"/>
          <tpl fld="13" item="0"/>
          <tpl hier="90" item="3"/>
          <tpl hier="155" item="1"/>
        </tpls>
      </m>
      <n v="97025" in="0">
        <tpls c="6">
          <tpl fld="8" item="0"/>
          <tpl fld="6" item="6"/>
          <tpl hier="55" item="2"/>
          <tpl fld="13" item="0"/>
          <tpl hier="90" item="3"/>
          <tpl hier="155" item="1"/>
        </tpls>
      </n>
      <n v="361376" in="0">
        <tpls c="6">
          <tpl fld="10" item="1"/>
          <tpl fld="6" item="31"/>
          <tpl hier="55" item="2"/>
          <tpl fld="13" item="0"/>
          <tpl hier="90" item="3"/>
          <tpl hier="155" item="1"/>
        </tpls>
      </n>
      <n v="5" in="0">
        <tpls c="6">
          <tpl fld="11" item="2"/>
          <tpl fld="6" item="18"/>
          <tpl hier="55" item="2"/>
          <tpl fld="13" item="0"/>
          <tpl hier="90" item="3"/>
          <tpl hier="155" item="1"/>
        </tpls>
      </n>
      <n v="202732" in="0">
        <tpls c="6">
          <tpl fld="9" item="0"/>
          <tpl fld="6" item="1"/>
          <tpl hier="55" item="2"/>
          <tpl fld="13" item="0"/>
          <tpl hier="90" item="3"/>
          <tpl hier="155" item="1"/>
        </tpls>
      </n>
      <n v="417519" in="0">
        <tpls c="6">
          <tpl fld="11" item="1"/>
          <tpl fld="6" item="9"/>
          <tpl hier="55" item="2"/>
          <tpl fld="13" item="0"/>
          <tpl hier="90" item="3"/>
          <tpl hier="155" item="1"/>
        </tpls>
      </n>
      <n v="161864" in="0">
        <tpls c="6">
          <tpl fld="9" item="0"/>
          <tpl fld="6" item="28"/>
          <tpl hier="55" item="2"/>
          <tpl fld="13" item="0"/>
          <tpl hier="90" item="3"/>
          <tpl hier="155" item="1"/>
        </tpls>
      </n>
      <n v="103" in="0">
        <tpls c="6">
          <tpl fld="8" item="1"/>
          <tpl fld="6" item="16"/>
          <tpl hier="55" item="2"/>
          <tpl fld="13" item="0"/>
          <tpl hier="90" item="3"/>
          <tpl hier="155" item="1"/>
        </tpls>
      </n>
      <n v="331" in="0">
        <tpls c="6">
          <tpl fld="9" item="5"/>
          <tpl fld="6" item="13"/>
          <tpl hier="55" item="2"/>
          <tpl fld="13" item="0"/>
          <tpl hier="90" item="3"/>
          <tpl hier="155" item="1"/>
        </tpls>
      </n>
      <n v="30432" in="0">
        <tpls c="6">
          <tpl fld="8" item="2"/>
          <tpl fld="6" item="1"/>
          <tpl hier="55" item="2"/>
          <tpl fld="13" item="0"/>
          <tpl hier="90" item="3"/>
          <tpl hier="155" item="1"/>
        </tpls>
      </n>
      <n v="1669.8999999999996" in="0">
        <tpls c="6">
          <tpl fld="8" item="1"/>
          <tpl fld="6" item="7"/>
          <tpl hier="55" item="2"/>
          <tpl fld="13" item="0"/>
          <tpl hier="90" item="3"/>
          <tpl hier="155" item="1"/>
        </tpls>
      </n>
      <n v="96545" in="0">
        <tpls c="6">
          <tpl hier="2" item="4294967295"/>
          <tpl fld="6" item="14"/>
          <tpl hier="55" item="2"/>
          <tpl fld="13" item="0"/>
          <tpl hier="90" item="3"/>
          <tpl hier="155" item="1"/>
        </tpls>
      </n>
      <n v="127334" in="0">
        <tpls c="6">
          <tpl fld="9" item="4"/>
          <tpl fld="6" item="16"/>
          <tpl hier="55" item="2"/>
          <tpl fld="13" item="0"/>
          <tpl hier="90" item="3"/>
          <tpl hier="155" item="1"/>
        </tpls>
      </n>
      <n v="1">
        <tpls c="6">
          <tpl fld="9" item="6"/>
          <tpl fld="3" item="2"/>
          <tpl hier="55" item="2"/>
          <tpl fld="13" item="1"/>
          <tpl hier="90" item="3"/>
          <tpl hier="155" item="1"/>
        </tpls>
      </n>
      <n v="-5028.0692141313666" in="0">
        <tpls c="6">
          <tpl fld="9" item="6"/>
          <tpl fld="3" item="2"/>
          <tpl hier="55" item="2"/>
          <tpl fld="13" item="0"/>
          <tpl hier="90" item="3"/>
          <tpl hier="155" item="1"/>
        </tpls>
      </n>
      <n v="-40180" in="0">
        <tpls c="6">
          <tpl fld="8" item="0"/>
          <tpl fld="6" item="17"/>
          <tpl hier="55" item="2"/>
          <tpl fld="13" item="0"/>
          <tpl hier="90" item="3"/>
          <tpl hier="155" item="1"/>
        </tpls>
      </n>
      <m in="0">
        <tpls c="6">
          <tpl fld="9" item="3"/>
          <tpl fld="6" item="4"/>
          <tpl hier="55" item="2"/>
          <tpl fld="13" item="0"/>
          <tpl hier="90" item="3"/>
          <tpl hier="155" item="1"/>
        </tpls>
      </m>
      <n v="540" in="0">
        <tpls c="6">
          <tpl fld="9" item="2"/>
          <tpl fld="6" item="3"/>
          <tpl hier="55" item="2"/>
          <tpl fld="13" item="0"/>
          <tpl hier="90" item="3"/>
          <tpl hier="155" item="1"/>
        </tpls>
      </n>
      <n v="-6324.2999999999993" in="0">
        <tpls c="6">
          <tpl fld="9" item="1"/>
          <tpl fld="3" item="1"/>
          <tpl hier="55" item="2"/>
          <tpl fld="13" item="0"/>
          <tpl hier="90" item="3"/>
          <tpl hier="155" item="1"/>
        </tpls>
      </n>
      <n v="114800" in="0">
        <tpls c="6">
          <tpl fld="10" item="0"/>
          <tpl fld="6" item="14"/>
          <tpl hier="55" item="2"/>
          <tpl fld="13" item="0"/>
          <tpl hier="90" item="3"/>
          <tpl hier="155" item="1"/>
        </tpls>
      </n>
      <n v="46291.080794314206" in="0">
        <tpls c="6">
          <tpl fld="9" item="3"/>
          <tpl fld="3" item="2"/>
          <tpl hier="55" item="2"/>
          <tpl fld="13" item="0"/>
          <tpl hier="90" item="3"/>
          <tpl hier="155" item="1"/>
        </tpls>
      </n>
      <n v="68602" in="0">
        <tpls c="6">
          <tpl hier="2" item="4294967295"/>
          <tpl fld="6" item="4"/>
          <tpl hier="55" item="2"/>
          <tpl fld="13" item="0"/>
          <tpl hier="90" item="3"/>
          <tpl hier="155" item="1"/>
        </tpls>
      </n>
      <n v="11152" in="0">
        <tpls c="6">
          <tpl fld="11" item="0"/>
          <tpl fld="6" item="5"/>
          <tpl hier="55" item="2"/>
          <tpl fld="13" item="0"/>
          <tpl hier="90" item="3"/>
          <tpl hier="155" item="1"/>
        </tpls>
      </n>
      <n v="1951.7000000000007" in="0">
        <tpls c="6">
          <tpl fld="8" item="1"/>
          <tpl fld="6" item="21"/>
          <tpl hier="55" item="2"/>
          <tpl fld="13" item="0"/>
          <tpl hier="90" item="3"/>
          <tpl hier="155" item="1"/>
        </tpls>
      </n>
      <n v="-1">
        <tpls c="6">
          <tpl fld="11" item="0"/>
          <tpl fld="3" item="1"/>
          <tpl hier="55" item="2"/>
          <tpl fld="13" item="1"/>
          <tpl hier="90" item="3"/>
          <tpl hier="155" item="1"/>
        </tpls>
      </n>
      <n v="145277.35902572144" in="0">
        <tpls c="6">
          <tpl fld="10" item="0"/>
          <tpl fld="6" item="12"/>
          <tpl hier="55" item="2"/>
          <tpl fld="13" item="0"/>
          <tpl hier="90" item="3"/>
          <tpl hier="155" item="1"/>
        </tpls>
      </n>
      <n v="-599" in="0">
        <tpls c="6">
          <tpl fld="9" item="6"/>
          <tpl fld="6" item="18"/>
          <tpl hier="55" item="2"/>
          <tpl fld="13" item="0"/>
          <tpl hier="90" item="3"/>
          <tpl hier="155" item="1"/>
        </tpls>
      </n>
      <n v="505" in="0">
        <tpls c="6">
          <tpl fld="9" item="2"/>
          <tpl fld="6" item="1"/>
          <tpl hier="55" item="2"/>
          <tpl fld="13" item="0"/>
          <tpl hier="90" item="3"/>
          <tpl hier="155" item="1"/>
        </tpls>
      </n>
      <n v="324068" in="0">
        <tpls c="6">
          <tpl fld="9" item="0"/>
          <tpl fld="6" item="22"/>
          <tpl hier="55" item="2"/>
          <tpl fld="13" item="0"/>
          <tpl hier="90" item="3"/>
          <tpl hier="155" item="1"/>
        </tpls>
      </n>
      <n v="574340" in="0">
        <tpls c="6">
          <tpl fld="10" item="1"/>
          <tpl fld="6" item="5"/>
          <tpl hier="55" item="2"/>
          <tpl fld="13" item="0"/>
          <tpl hier="90" item="3"/>
          <tpl hier="155" item="1"/>
        </tpls>
      </n>
      <n v="-33277.124580533746" in="0">
        <tpls c="6">
          <tpl fld="9" item="1"/>
          <tpl fld="3" item="2"/>
          <tpl hier="55" item="2"/>
          <tpl fld="13" item="0"/>
          <tpl hier="90" item="3"/>
          <tpl hier="155" item="1"/>
        </tpls>
      </n>
      <n v="126958" in="0">
        <tpls c="6">
          <tpl fld="8" item="0"/>
          <tpl fld="6" item="19"/>
          <tpl hier="55" item="2"/>
          <tpl fld="13" item="0"/>
          <tpl hier="90" item="3"/>
          <tpl hier="155" item="1"/>
        </tpls>
      </n>
      <n v="190328" in="0">
        <tpls c="6">
          <tpl fld="10" item="1"/>
          <tpl fld="6" item="27"/>
          <tpl hier="55" item="2"/>
          <tpl fld="13" item="0"/>
          <tpl hier="90" item="3"/>
          <tpl hier="155" item="1"/>
        </tpls>
      </n>
      <m in="0">
        <tpls c="6">
          <tpl fld="9" item="3"/>
          <tpl fld="6" item="22"/>
          <tpl hier="55" item="2"/>
          <tpl fld="13" item="0"/>
          <tpl hier="90" item="3"/>
          <tpl hier="155" item="1"/>
        </tpls>
      </m>
      <n v="116234" in="0">
        <tpls c="6">
          <tpl fld="10" item="0"/>
          <tpl fld="6" item="3"/>
          <tpl hier="55" item="2"/>
          <tpl fld="13" item="0"/>
          <tpl hier="90" item="3"/>
          <tpl hier="155" item="1"/>
        </tpls>
      </n>
      <n v="4136" in="0">
        <tpls c="6">
          <tpl fld="11" item="0"/>
          <tpl fld="6" item="1"/>
          <tpl hier="55" item="2"/>
          <tpl fld="13" item="0"/>
          <tpl hier="90" item="3"/>
          <tpl hier="155" item="1"/>
        </tpls>
      </n>
      <n v="-596" in="0">
        <tpls c="6">
          <tpl fld="9" item="6"/>
          <tpl fld="6" item="14"/>
          <tpl hier="55" item="2"/>
          <tpl fld="13" item="0"/>
          <tpl hier="90" item="3"/>
          <tpl hier="155" item="1"/>
        </tpls>
      </n>
      <n v="307378.96033614781" in="0">
        <tpls c="6">
          <tpl fld="9" item="0"/>
          <tpl fld="6" item="8"/>
          <tpl hier="55" item="2"/>
          <tpl fld="13" item="0"/>
          <tpl hier="90" item="3"/>
          <tpl hier="155" item="1"/>
        </tpls>
      </n>
      <n v="104292" in="0">
        <tpls c="6">
          <tpl hier="2" item="4294967295"/>
          <tpl fld="6" item="7"/>
          <tpl hier="55" item="2"/>
          <tpl fld="13" item="0"/>
          <tpl hier="90" item="3"/>
          <tpl hier="155" item="1"/>
        </tpls>
      </n>
      <n v="290" in="0">
        <tpls c="6">
          <tpl fld="9" item="5"/>
          <tpl fld="6" item="23"/>
          <tpl hier="55" item="2"/>
          <tpl fld="13" item="0"/>
          <tpl hier="90" item="3"/>
          <tpl hier="155" item="1"/>
        </tpls>
      </n>
      <n v="566282" in="0">
        <tpls c="6">
          <tpl fld="11" item="1"/>
          <tpl fld="6" item="15"/>
          <tpl hier="55" item="2"/>
          <tpl fld="13" item="0"/>
          <tpl hier="90" item="3"/>
          <tpl hier="155" item="1"/>
        </tpls>
      </n>
      <n v="2672" in="0">
        <tpls c="6">
          <tpl fld="11" item="0"/>
          <tpl fld="6" item="29"/>
          <tpl hier="55" item="2"/>
          <tpl fld="13" item="0"/>
          <tpl hier="90" item="3"/>
          <tpl hier="155" item="1"/>
        </tpls>
      </n>
      <n v="2663.2000000000007" in="0">
        <tpls c="6">
          <tpl fld="8" item="1"/>
          <tpl fld="3" item="0"/>
          <tpl hier="55" item="2"/>
          <tpl fld="13" item="0"/>
          <tpl hier="90" item="3"/>
          <tpl hier="155" item="1"/>
        </tpls>
      </n>
      <n v="438" in="0">
        <tpls c="6">
          <tpl fld="9" item="5"/>
          <tpl fld="6" item="15"/>
          <tpl hier="55" item="2"/>
          <tpl fld="13" item="0"/>
          <tpl hier="90" item="3"/>
          <tpl hier="155" item="1"/>
        </tpls>
      </n>
      <m in="0">
        <tpls c="6">
          <tpl fld="9" item="3"/>
          <tpl fld="6" item="30"/>
          <tpl hier="55" item="2"/>
          <tpl fld="13" item="0"/>
          <tpl hier="90" item="3"/>
          <tpl hier="155" item="1"/>
        </tpls>
      </m>
      <n v="94169" in="0">
        <tpls c="6">
          <tpl fld="9" item="0"/>
          <tpl fld="6" item="0"/>
          <tpl hier="55" item="2"/>
          <tpl fld="13" item="0"/>
          <tpl hier="90" item="3"/>
          <tpl hier="155" item="1"/>
        </tpls>
      </n>
      <n v="388978" in="0">
        <tpls c="6">
          <tpl fld="10" item="1"/>
          <tpl fld="6" item="21"/>
          <tpl hier="55" item="2"/>
          <tpl fld="13" item="0"/>
          <tpl hier="90" item="3"/>
          <tpl hier="155" item="1"/>
        </tpls>
      </n>
      <n v="1148" in="0">
        <tpls c="6">
          <tpl fld="9" item="1"/>
          <tpl fld="6" item="24"/>
          <tpl hier="55" item="2"/>
          <tpl fld="13" item="0"/>
          <tpl hier="90" item="3"/>
          <tpl hier="155" item="1"/>
        </tpls>
      </n>
      <n v="3189448" in="0">
        <tpls c="6">
          <tpl fld="9" item="0"/>
          <tpl fld="3" item="0"/>
          <tpl hier="55" item="2"/>
          <tpl fld="13" item="0"/>
          <tpl hier="90" item="3"/>
          <tpl hier="155" item="1"/>
        </tpls>
      </n>
      <n v="445004" in="0">
        <tpls c="6">
          <tpl fld="10" item="1"/>
          <tpl fld="6" item="7"/>
          <tpl hier="55" item="2"/>
          <tpl fld="13" item="0"/>
          <tpl hier="90" item="3"/>
          <tpl hier="155" item="1"/>
        </tpls>
      </n>
      <n v="471474" in="0">
        <tpls c="6">
          <tpl fld="11" item="1"/>
          <tpl fld="6" item="22"/>
          <tpl hier="55" item="2"/>
          <tpl fld="13" item="0"/>
          <tpl hier="90" item="3"/>
          <tpl hier="155" item="1"/>
        </tpls>
      </n>
      <n v="75635" in="0">
        <tpls c="6">
          <tpl hier="2" item="4294967295"/>
          <tpl fld="6" item="23"/>
          <tpl hier="55" item="2"/>
          <tpl fld="13" item="0"/>
          <tpl hier="90" item="3"/>
          <tpl hier="155" item="1"/>
        </tpls>
      </n>
      <n v="269704" in="0">
        <tpls c="6">
          <tpl hier="2" item="4294967295"/>
          <tpl fld="6" item="5"/>
          <tpl hier="55" item="2"/>
          <tpl fld="13" item="0"/>
          <tpl hier="90" item="3"/>
          <tpl hier="155" item="1"/>
        </tpls>
      </n>
      <n v="67664" in="0">
        <tpls c="6">
          <tpl hier="2" item="4294967295"/>
          <tpl fld="6" item="6"/>
          <tpl hier="55" item="2"/>
          <tpl fld="13" item="0"/>
          <tpl hier="90" item="3"/>
          <tpl hier="155" item="1"/>
        </tpls>
      </n>
      <n v="-16097.3" in="0">
        <tpls c="6">
          <tpl fld="9" item="1"/>
          <tpl fld="6" item="21"/>
          <tpl hier="55" item="2"/>
          <tpl fld="13" item="0"/>
          <tpl hier="90" item="3"/>
          <tpl hier="155" item="1"/>
        </tpls>
      </n>
      <n v="209333" in="0">
        <tpls c="6">
          <tpl hier="2" item="4294967295"/>
          <tpl fld="6" item="15"/>
          <tpl hier="55" item="2"/>
          <tpl fld="13" item="0"/>
          <tpl hier="90" item="3"/>
          <tpl hier="155" item="1"/>
        </tpls>
      </n>
      <n v="445" in="0">
        <tpls c="6">
          <tpl fld="9" item="2"/>
          <tpl fld="6" item="23"/>
          <tpl hier="55" item="2"/>
          <tpl fld="13" item="0"/>
          <tpl hier="90" item="3"/>
          <tpl hier="155" item="1"/>
        </tpls>
      </n>
      <n v="23210" in="0">
        <tpls c="6">
          <tpl hier="2" item="4294967295"/>
          <tpl fld="6" item="24"/>
          <tpl hier="55" item="2"/>
          <tpl fld="13" item="0"/>
          <tpl hier="90" item="3"/>
          <tpl hier="155" item="1"/>
        </tpls>
      </n>
      <n v="-612" in="0">
        <tpls c="6">
          <tpl fld="9" item="6"/>
          <tpl fld="6" item="25"/>
          <tpl hier="55" item="2"/>
          <tpl fld="13" item="0"/>
          <tpl hier="90" item="3"/>
          <tpl hier="155" item="1"/>
        </tpls>
      </n>
      <n v="748" in="0">
        <tpls c="6">
          <tpl fld="9" item="2"/>
          <tpl fld="6" item="20"/>
          <tpl hier="55" item="2"/>
          <tpl fld="13" item="0"/>
          <tpl hier="90" item="3"/>
          <tpl hier="155" item="1"/>
        </tpls>
      </n>
      <n v="28863" in="0">
        <tpls c="6">
          <tpl fld="11" item="2"/>
          <tpl fld="3" item="1"/>
          <tpl hier="55" item="2"/>
          <tpl fld="13" item="0"/>
          <tpl hier="90" item="3"/>
          <tpl hier="155" item="1"/>
        </tpls>
      </n>
      <n v="22786" in="0">
        <tpls c="6">
          <tpl fld="11" item="0"/>
          <tpl fld="6" item="31"/>
          <tpl hier="55" item="2"/>
          <tpl fld="13" item="0"/>
          <tpl hier="90" item="3"/>
          <tpl hier="155" item="1"/>
        </tpls>
      </n>
      <n v="28151" in="0">
        <tpls c="6">
          <tpl fld="11" item="0"/>
          <tpl fld="6" item="28"/>
          <tpl hier="55" item="2"/>
          <tpl fld="13" item="0"/>
          <tpl hier="90" item="3"/>
          <tpl hier="155" item="1"/>
        </tpls>
      </n>
      <n v="-1">
        <tpls c="6">
          <tpl fld="9" item="4"/>
          <tpl fld="3" item="1"/>
          <tpl hier="55" item="2"/>
          <tpl fld="13" item="1"/>
          <tpl hier="90" item="3"/>
          <tpl hier="155" item="1"/>
        </tpls>
      </n>
      <m in="0">
        <tpls c="6">
          <tpl fld="9" item="3"/>
          <tpl fld="6" item="3"/>
          <tpl hier="55" item="2"/>
          <tpl fld="13" item="0"/>
          <tpl hier="90" item="3"/>
          <tpl hier="155" item="1"/>
        </tpls>
      </m>
      <n v="10754" in="0">
        <tpls c="6">
          <tpl fld="11" item="2"/>
          <tpl fld="6" item="3"/>
          <tpl hier="55" item="2"/>
          <tpl fld="13" item="0"/>
          <tpl hier="90" item="3"/>
          <tpl hier="155" item="1"/>
        </tpls>
      </n>
      <m in="0">
        <tpls c="6">
          <tpl fld="9" item="3"/>
          <tpl fld="6" item="16"/>
          <tpl hier="55" item="2"/>
          <tpl fld="13" item="0"/>
          <tpl hier="90" item="3"/>
          <tpl hier="155" item="1"/>
        </tpls>
      </m>
      <n v="32850" in="0">
        <tpls c="6">
          <tpl fld="8" item="2"/>
          <tpl fld="6" item="21"/>
          <tpl hier="55" item="2"/>
          <tpl fld="13" item="0"/>
          <tpl hier="90" item="3"/>
          <tpl hier="155" item="1"/>
        </tpls>
      </n>
      <n v="338535" in="0">
        <tpls c="6">
          <tpl fld="10" item="1"/>
          <tpl fld="6" item="19"/>
          <tpl hier="55" item="2"/>
          <tpl fld="13" item="0"/>
          <tpl hier="90" item="3"/>
          <tpl hier="155" item="1"/>
        </tpls>
      </n>
      <n v="231968" in="0">
        <tpls c="6">
          <tpl fld="11" item="0"/>
          <tpl fld="3" item="1"/>
          <tpl hier="55" item="2"/>
          <tpl fld="13" item="0"/>
          <tpl hier="90" item="3"/>
          <tpl hier="155" item="1"/>
        </tpls>
      </n>
      <n v="37216" in="0">
        <tpls c="6">
          <tpl fld="8" item="2"/>
          <tpl fld="6" item="15"/>
          <tpl hier="55" item="2"/>
          <tpl fld="13" item="0"/>
          <tpl hier="90" item="3"/>
          <tpl hier="155" item="1"/>
        </tpls>
      </n>
      <n v="728" in="0">
        <tpls c="6">
          <tpl fld="9" item="1"/>
          <tpl fld="6" item="2"/>
          <tpl hier="55" item="2"/>
          <tpl fld="13" item="0"/>
          <tpl hier="90" item="3"/>
          <tpl hier="155" item="1"/>
        </tpls>
      </n>
      <n v="321" in="0">
        <tpls c="6">
          <tpl fld="9" item="5"/>
          <tpl fld="6" item="21"/>
          <tpl hier="55" item="2"/>
          <tpl fld="13" item="0"/>
          <tpl hier="90" item="3"/>
          <tpl hier="155" item="1"/>
        </tpls>
      </n>
      <n v="546307" in="0">
        <tpls c="6">
          <tpl fld="10" item="1"/>
          <tpl fld="6" item="11"/>
          <tpl hier="55" item="2"/>
          <tpl fld="13" item="0"/>
          <tpl hier="90" item="3"/>
          <tpl hier="155" item="1"/>
        </tpls>
      </n>
      <n v="-416" in="0">
        <tpls c="6">
          <tpl fld="9" item="6"/>
          <tpl fld="6" item="5"/>
          <tpl hier="55" item="2"/>
          <tpl fld="13" item="0"/>
          <tpl hier="90" item="3"/>
          <tpl hier="155" item="1"/>
        </tpls>
      </n>
      <n v="194691" in="0">
        <tpls c="6">
          <tpl fld="9" item="0"/>
          <tpl fld="6" item="25"/>
          <tpl hier="55" item="2"/>
          <tpl fld="13" item="0"/>
          <tpl hier="90" item="3"/>
          <tpl hier="155" item="1"/>
        </tpls>
      </n>
      <n v="49359" in="0">
        <tpls c="6">
          <tpl fld="8" item="2"/>
          <tpl fld="6" item="20"/>
          <tpl hier="55" item="2"/>
          <tpl fld="13" item="0"/>
          <tpl hier="90" item="3"/>
          <tpl hier="155" item="1"/>
        </tpls>
      </n>
      <n v="149244" in="0">
        <tpls c="6">
          <tpl fld="10" item="0"/>
          <tpl fld="6" item="21"/>
          <tpl hier="55" item="2"/>
          <tpl fld="13" item="0"/>
          <tpl hier="90" item="3"/>
          <tpl hier="155" item="1"/>
        </tpls>
      </n>
      <n v="1036" in="0">
        <tpls c="6">
          <tpl fld="9" item="1"/>
          <tpl fld="6" item="26"/>
          <tpl hier="55" item="2"/>
          <tpl fld="13" item="0"/>
          <tpl hier="90" item="3"/>
          <tpl hier="155" item="1"/>
        </tpls>
      </n>
      <n v="531" in="0">
        <tpls c="6">
          <tpl fld="9" item="1"/>
          <tpl fld="6" item="17"/>
          <tpl hier="55" item="2"/>
          <tpl fld="13" item="0"/>
          <tpl hier="90" item="3"/>
          <tpl hier="155" item="1"/>
        </tpls>
      </n>
      <n v="33547.236608522246" in="0">
        <tpls c="6">
          <tpl fld="8" item="2"/>
          <tpl fld="6" item="8"/>
          <tpl hier="55" item="2"/>
          <tpl fld="13" item="0"/>
          <tpl hier="90" item="3"/>
          <tpl hier="155" item="1"/>
        </tpls>
      </n>
      <n v="997" in="0">
        <tpls c="6">
          <tpl fld="9" item="1"/>
          <tpl fld="6" item="20"/>
          <tpl hier="55" item="2"/>
          <tpl fld="13" item="0"/>
          <tpl hier="90" item="3"/>
          <tpl hier="155" item="1"/>
        </tpls>
      </n>
      <n v="425802" in="0">
        <tpls c="6">
          <tpl fld="8" item="2"/>
          <tpl fld="3" item="0"/>
          <tpl hier="55" item="2"/>
          <tpl fld="13" item="0"/>
          <tpl hier="90" item="3"/>
          <tpl hier="155" item="1"/>
        </tpls>
      </n>
      <m in="0">
        <tpls c="6">
          <tpl fld="9" item="3"/>
          <tpl fld="6" item="17"/>
          <tpl hier="55" item="2"/>
          <tpl fld="13" item="0"/>
          <tpl hier="90" item="3"/>
          <tpl hier="155" item="1"/>
        </tpls>
      </m>
      <n v="31678" in="0">
        <tpls c="6">
          <tpl fld="11" item="2"/>
          <tpl fld="6" item="16"/>
          <tpl hier="55" item="2"/>
          <tpl fld="13" item="0"/>
          <tpl hier="90" item="3"/>
          <tpl hier="155" item="1"/>
        </tpls>
      </n>
      <n v="1">
        <tpls c="6">
          <tpl fld="9" item="3"/>
          <tpl fld="3" item="0"/>
          <tpl hier="55" item="2"/>
          <tpl fld="13" item="1"/>
          <tpl hier="90" item="3"/>
          <tpl hier="155" item="1"/>
        </tpls>
      </n>
      <n v="99" in="0">
        <tpls c="6">
          <tpl fld="8" item="1"/>
          <tpl fld="6" item="3"/>
          <tpl hier="55" item="2"/>
          <tpl fld="13" item="0"/>
          <tpl hier="90" item="3"/>
          <tpl hier="155" item="1"/>
        </tpls>
      </n>
      <n v="137461.75124671808" in="0">
        <tpls c="6">
          <tpl fld="8" item="0"/>
          <tpl fld="6" item="8"/>
          <tpl hier="55" item="2"/>
          <tpl fld="13" item="0"/>
          <tpl hier="90" item="3"/>
          <tpl hier="155" item="1"/>
        </tpls>
      </n>
      <n v="560096" in="0">
        <tpls c="6">
          <tpl fld="10" item="1"/>
          <tpl fld="6" item="15"/>
          <tpl hier="55" item="2"/>
          <tpl fld="13" item="0"/>
          <tpl hier="90" item="3"/>
          <tpl hier="155" item="1"/>
        </tpls>
      </n>
      <n v="4591.1008386066969" in="0">
        <tpls c="6">
          <tpl fld="11" item="2"/>
          <tpl fld="6" item="8"/>
          <tpl hier="55" item="2"/>
          <tpl fld="13" item="0"/>
          <tpl hier="90" item="3"/>
          <tpl hier="155" item="1"/>
        </tpls>
      </n>
      <n v="1690.9305889698553" in="0">
        <tpls c="6">
          <tpl fld="8" item="1"/>
          <tpl fld="6" item="8"/>
          <tpl hier="55" item="2"/>
          <tpl fld="13" item="0"/>
          <tpl hier="90" item="3"/>
          <tpl hier="155" item="1"/>
        </tpls>
      </n>
      <n v="40623" in="0">
        <tpls c="6">
          <tpl fld="8" item="2"/>
          <tpl fld="6" item="9"/>
          <tpl hier="55" item="2"/>
          <tpl fld="13" item="0"/>
          <tpl hier="90" item="3"/>
          <tpl hier="155" item="1"/>
        </tpls>
      </n>
      <n v="12486" in="0">
        <tpls c="6">
          <tpl fld="11" item="0"/>
          <tpl fld="6" item="6"/>
          <tpl hier="55" item="2"/>
          <tpl fld="13" item="0"/>
          <tpl hier="90" item="3"/>
          <tpl hier="155" item="1"/>
        </tpls>
      </n>
      <n v="1020" in="0">
        <tpls c="6">
          <tpl fld="9" item="1"/>
          <tpl fld="6" item="25"/>
          <tpl hier="55" item="2"/>
          <tpl fld="13" item="0"/>
          <tpl hier="90" item="3"/>
          <tpl hier="155" item="1"/>
        </tpls>
      </n>
      <n v="31790" in="0">
        <tpls c="6">
          <tpl fld="8" item="0"/>
          <tpl fld="6" item="28"/>
          <tpl hier="55" item="2"/>
          <tpl fld="13" item="0"/>
          <tpl hier="90" item="3"/>
          <tpl hier="155" item="1"/>
        </tpls>
      </n>
      <n v="273362" in="0">
        <tpls c="6">
          <tpl fld="10" item="1"/>
          <tpl fld="6" item="24"/>
          <tpl hier="55" item="2"/>
          <tpl fld="13" item="0"/>
          <tpl hier="90" item="3"/>
          <tpl hier="155" item="1"/>
        </tpls>
      </n>
      <n v="559" in="0">
        <tpls c="6">
          <tpl fld="9" item="1"/>
          <tpl fld="6" item="0"/>
          <tpl hier="55" item="2"/>
          <tpl fld="13" item="0"/>
          <tpl hier="90" item="3"/>
          <tpl hier="155" item="1"/>
        </tpls>
      </n>
      <n v="4836955" in="0">
        <tpls c="6">
          <tpl fld="10" item="1"/>
          <tpl fld="3" item="1"/>
          <tpl hier="55" item="2"/>
          <tpl fld="13" item="0"/>
          <tpl hier="90" item="3"/>
          <tpl hier="155" item="1"/>
        </tpls>
      </n>
      <n v="52300" in="0">
        <tpls c="6">
          <tpl fld="8" item="0"/>
          <tpl fld="6" item="24"/>
          <tpl hier="55" item="2"/>
          <tpl fld="13" item="0"/>
          <tpl hier="90" item="3"/>
          <tpl hier="155" item="1"/>
        </tpls>
      </n>
      <n v="242343" in="0">
        <tpls c="6">
          <tpl fld="8" item="0"/>
          <tpl fld="6" item="11"/>
          <tpl hier="55" item="2"/>
          <tpl fld="13" item="0"/>
          <tpl hier="90" item="3"/>
          <tpl hier="155" item="1"/>
        </tpls>
      </n>
      <n v="15986" in="0">
        <tpls c="6">
          <tpl fld="8" item="2"/>
          <tpl fld="6" item="18"/>
          <tpl hier="55" item="2"/>
          <tpl fld="13" item="0"/>
          <tpl hier="90" item="3"/>
          <tpl hier="155" item="1"/>
        </tpls>
      </n>
      <n v="277639" in="0">
        <tpls c="6">
          <tpl fld="10" item="1"/>
          <tpl fld="6" item="29"/>
          <tpl hier="55" item="2"/>
          <tpl fld="13" item="0"/>
          <tpl hier="90" item="3"/>
          <tpl hier="155" item="1"/>
        </tpls>
      </n>
      <n v="7653" in="0">
        <tpls c="6">
          <tpl fld="11" item="0"/>
          <tpl fld="6" item="14"/>
          <tpl hier="55" item="2"/>
          <tpl fld="13" item="0"/>
          <tpl hier="90" item="3"/>
          <tpl hier="155" item="1"/>
        </tpls>
      </n>
      <n v="15420.792825571545" in="0">
        <tpls c="6">
          <tpl fld="9" item="3"/>
          <tpl fld="6" item="8"/>
          <tpl hier="55" item="2"/>
          <tpl fld="13" item="0"/>
          <tpl hier="90" item="3"/>
          <tpl hier="155" item="1"/>
        </tpls>
      </n>
      <n v="722" in="0">
        <tpls c="6">
          <tpl fld="9" item="2"/>
          <tpl fld="6" item="10"/>
          <tpl hier="55" item="2"/>
          <tpl fld="13" item="0"/>
          <tpl hier="90" item="3"/>
          <tpl hier="155" item="1"/>
        </tpls>
      </n>
      <n v="4579152" in="0">
        <tpls c="6">
          <tpl fld="10" item="1"/>
          <tpl fld="3" item="0"/>
          <tpl hier="55" item="2"/>
          <tpl fld="13" item="0"/>
          <tpl hier="90" item="3"/>
          <tpl hier="155" item="1"/>
        </tpls>
      </n>
      <n v="273614" in="0">
        <tpls c="6">
          <tpl fld="9" item="0"/>
          <tpl fld="6" item="6"/>
          <tpl hier="55" item="2"/>
          <tpl fld="13" item="0"/>
          <tpl hier="90" item="3"/>
          <tpl hier="155" item="1"/>
        </tpls>
      </n>
      <n v="15641.287968742661" in="0">
        <tpls c="6">
          <tpl fld="9" item="3"/>
          <tpl fld="6" item="12"/>
          <tpl hier="55" item="2"/>
          <tpl fld="13" item="0"/>
          <tpl hier="90" item="3"/>
          <tpl hier="155" item="1"/>
        </tpls>
      </n>
      <n v="1363" in="0">
        <tpls c="6">
          <tpl fld="11" item="2"/>
          <tpl fld="6" item="11"/>
          <tpl hier="55" item="2"/>
          <tpl fld="13" item="0"/>
          <tpl hier="90" item="3"/>
          <tpl hier="155" item="1"/>
        </tpls>
      </n>
      <n v="-52284" in="0">
        <tpls c="6">
          <tpl hier="2" item="4294967295"/>
          <tpl fld="6" item="27"/>
          <tpl hier="55" item="2"/>
          <tpl fld="13" item="0"/>
          <tpl hier="90" item="3"/>
          <tpl hier="155" item="1"/>
        </tpls>
      </n>
      <n v="421" in="0">
        <tpls c="6">
          <tpl fld="9" item="5"/>
          <tpl fld="6" item="9"/>
          <tpl hier="55" item="2"/>
          <tpl fld="13" item="0"/>
          <tpl hier="90" item="3"/>
          <tpl hier="155" item="1"/>
        </tpls>
      </n>
      <n v="132" in="0">
        <tpls c="6">
          <tpl fld="8" item="1"/>
          <tpl fld="6" item="10"/>
          <tpl hier="55" item="2"/>
          <tpl fld="13" item="0"/>
          <tpl hier="90" item="3"/>
          <tpl hier="155" item="1"/>
        </tpls>
      </n>
      <m in="0">
        <tpls c="6">
          <tpl fld="9" item="3"/>
          <tpl fld="6" item="29"/>
          <tpl hier="55" item="2"/>
          <tpl fld="13" item="0"/>
          <tpl hier="90" item="3"/>
          <tpl hier="155" item="1"/>
        </tpls>
      </m>
      <n v="745" in="0">
        <tpls c="6">
          <tpl fld="9" item="2"/>
          <tpl fld="6" item="14"/>
          <tpl hier="55" item="2"/>
          <tpl fld="13" item="0"/>
          <tpl hier="90" item="3"/>
          <tpl hier="155" item="1"/>
        </tpls>
      </n>
      <n v="1">
        <tpls c="6">
          <tpl fld="8" item="2"/>
          <tpl fld="3" item="0"/>
          <tpl hier="55" item="2"/>
          <tpl fld="13" item="1"/>
          <tpl hier="90" item="3"/>
          <tpl hier="155" item="1"/>
        </tpls>
      </n>
      <n v="297861" in="0">
        <tpls c="6">
          <tpl fld="11" item="1"/>
          <tpl fld="6" item="1"/>
          <tpl hier="55" item="2"/>
          <tpl fld="13" item="0"/>
          <tpl hier="90" item="3"/>
          <tpl hier="155" item="1"/>
        </tpls>
      </n>
      <n v="153" in="0">
        <tpls c="6">
          <tpl fld="11" item="2"/>
          <tpl fld="6" item="19"/>
          <tpl hier="55" item="2"/>
          <tpl fld="13" item="0"/>
          <tpl hier="90" item="3"/>
          <tpl hier="155" item="1"/>
        </tpls>
      </n>
      <n v="311774.03707660694" in="0">
        <tpls c="6">
          <tpl fld="9" item="0"/>
          <tpl fld="6" item="12"/>
          <tpl hier="55" item="2"/>
          <tpl fld="13" item="0"/>
          <tpl hier="90" item="3"/>
          <tpl hier="155" item="1"/>
        </tpls>
      </n>
      <n v="1337803.8897170543" in="0">
        <tpls c="6">
          <tpl fld="9" item="4"/>
          <tpl fld="3" item="2"/>
          <tpl hier="55" item="2"/>
          <tpl fld="13" item="0"/>
          <tpl hier="90" item="3"/>
          <tpl hier="155" item="1"/>
        </tpls>
      </n>
      <n v="2926324.7414008141" in="0">
        <tpls c="6">
          <tpl fld="10" item="1"/>
          <tpl fld="3" item="2"/>
          <tpl hier="55" item="2"/>
          <tpl fld="13" item="0"/>
          <tpl hier="90" item="3"/>
          <tpl hier="155" item="1"/>
        </tpls>
      </n>
      <n v="1">
        <tpls c="6">
          <tpl fld="10" item="0"/>
          <tpl fld="3" item="0"/>
          <tpl hier="55" item="2"/>
          <tpl fld="13" item="1"/>
          <tpl hier="90" item="3"/>
          <tpl hier="155" item="1"/>
        </tpls>
      </n>
      <n v="209264" in="0">
        <tpls c="6">
          <tpl fld="8" item="0"/>
          <tpl fld="6" item="10"/>
          <tpl hier="55" item="2"/>
          <tpl fld="13" item="0"/>
          <tpl hier="90" item="3"/>
          <tpl hier="155" item="1"/>
        </tpls>
      </n>
      <n v="93" in="0">
        <tpls c="6">
          <tpl fld="8" item="1"/>
          <tpl fld="6" item="31"/>
          <tpl hier="55" item="2"/>
          <tpl fld="13" item="0"/>
          <tpl hier="90" item="3"/>
          <tpl hier="155" item="1"/>
        </tpls>
      </n>
      <n v="6186" in="0">
        <tpls c="6">
          <tpl fld="11" item="2"/>
          <tpl fld="6" item="15"/>
          <tpl hier="55" item="2"/>
          <tpl fld="13" item="0"/>
          <tpl hier="90" item="3"/>
          <tpl hier="155" item="1"/>
        </tpls>
      </n>
      <n v="163214" in="0">
        <tpls c="6">
          <tpl fld="11" item="0"/>
          <tpl fld="3" item="0"/>
          <tpl hier="55" item="2"/>
          <tpl fld="13" item="0"/>
          <tpl hier="90" item="3"/>
          <tpl hier="155" item="1"/>
        </tpls>
      </n>
      <n v="166955" in="0">
        <tpls c="6">
          <tpl fld="9" item="4"/>
          <tpl fld="6" item="15"/>
          <tpl hier="55" item="2"/>
          <tpl fld="13" item="0"/>
          <tpl hier="90" item="3"/>
          <tpl hier="155" item="1"/>
        </tpls>
      </n>
      <n v="19190" in="0">
        <tpls c="6">
          <tpl fld="11" item="0"/>
          <tpl fld="6" item="30"/>
          <tpl hier="55" item="2"/>
          <tpl fld="13" item="0"/>
          <tpl hier="90" item="3"/>
          <tpl hier="155" item="1"/>
        </tpls>
      </n>
      <n v="-1562" in="0">
        <tpls c="6">
          <tpl fld="8" item="0"/>
          <tpl fld="6" item="18"/>
          <tpl hier="55" item="2"/>
          <tpl fld="13" item="0"/>
          <tpl hier="90" item="3"/>
          <tpl hier="155" item="1"/>
        </tpls>
      </n>
      <n v="862" in="0">
        <tpls c="6">
          <tpl fld="9" item="1"/>
          <tpl fld="6" item="9"/>
          <tpl hier="55" item="2"/>
          <tpl fld="13" item="0"/>
          <tpl hier="90" item="3"/>
          <tpl hier="155" item="1"/>
        </tpls>
      </n>
      <n v="140806" in="0">
        <tpls c="6">
          <tpl fld="10" item="0"/>
          <tpl fld="6" item="2"/>
          <tpl hier="55" item="2"/>
          <tpl fld="13" item="0"/>
          <tpl hier="90" item="3"/>
          <tpl hier="155" item="1"/>
        </tpls>
      </n>
      <n v="552" in="0">
        <tpls c="6">
          <tpl fld="9" item="1"/>
          <tpl fld="6" item="30"/>
          <tpl hier="55" item="2"/>
          <tpl fld="13" item="0"/>
          <tpl hier="90" item="3"/>
          <tpl hier="155" item="1"/>
        </tpls>
      </n>
      <n v="123488" in="0">
        <tpls c="6">
          <tpl fld="9" item="4"/>
          <tpl fld="6" item="1"/>
          <tpl hier="55" item="2"/>
          <tpl fld="13" item="0"/>
          <tpl hier="90" item="3"/>
          <tpl hier="155" item="1"/>
        </tpls>
      </n>
      <n v="-13465.8" in="0">
        <tpls c="6">
          <tpl fld="9" item="1"/>
          <tpl fld="6" item="23"/>
          <tpl hier="55" item="2"/>
          <tpl fld="13" item="0"/>
          <tpl hier="90" item="3"/>
          <tpl hier="155" item="1"/>
        </tpls>
      </n>
      <n v="4721" in="0">
        <tpls c="6">
          <tpl fld="11" item="0"/>
          <tpl fld="6" item="18"/>
          <tpl hier="55" item="2"/>
          <tpl fld="13" item="0"/>
          <tpl hier="90" item="3"/>
          <tpl hier="155" item="1"/>
        </tpls>
      </n>
      <n v="338" in="0">
        <tpls c="6">
          <tpl fld="9" item="5"/>
          <tpl fld="6" item="5"/>
          <tpl hier="55" item="2"/>
          <tpl fld="13" item="0"/>
          <tpl hier="90" item="3"/>
          <tpl hier="155" item="1"/>
        </tpls>
      </n>
      <n v="720" in="0">
        <tpls c="6">
          <tpl fld="9" item="1"/>
          <tpl fld="6" item="3"/>
          <tpl hier="55" item="2"/>
          <tpl fld="13" item="0"/>
          <tpl hier="90" item="3"/>
          <tpl hier="155" item="1"/>
        </tpls>
      </n>
      <n v="-318" in="0">
        <tpls c="6">
          <tpl fld="9" item="6"/>
          <tpl fld="6" item="17"/>
          <tpl hier="55" item="2"/>
          <tpl fld="13" item="0"/>
          <tpl hier="90" item="3"/>
          <tpl hier="155" item="1"/>
        </tpls>
      </n>
      <n v="143" in="0">
        <tpls c="6">
          <tpl fld="8" item="1"/>
          <tpl fld="6" item="26"/>
          <tpl hier="55" item="2"/>
          <tpl fld="13" item="0"/>
          <tpl hier="90" item="3"/>
          <tpl hier="155" item="1"/>
        </tpls>
      </n>
      <n v="506" in="0">
        <tpls c="6">
          <tpl fld="9" item="5"/>
          <tpl fld="6" item="26"/>
          <tpl hier="55" item="2"/>
          <tpl fld="13" item="0"/>
          <tpl hier="90" item="3"/>
          <tpl hier="155" item="1"/>
        </tpls>
      </n>
      <n v="557" in="0">
        <tpls c="6">
          <tpl fld="9" item="2"/>
          <tpl fld="6" item="16"/>
          <tpl hier="55" item="2"/>
          <tpl fld="13" item="0"/>
          <tpl hier="90" item="3"/>
          <tpl hier="155" item="1"/>
        </tpls>
      </n>
      <n v="362" in="0">
        <tpls c="6">
          <tpl fld="9" item="5"/>
          <tpl fld="6" item="16"/>
          <tpl hier="55" item="2"/>
          <tpl fld="13" item="0"/>
          <tpl hier="90" item="3"/>
          <tpl hier="155" item="1"/>
        </tpls>
      </n>
      <n v="290901" in="0">
        <tpls c="6">
          <tpl fld="10" item="1"/>
          <tpl fld="6" item="28"/>
          <tpl hier="55" item="2"/>
          <tpl fld="13" item="0"/>
          <tpl hier="90" item="3"/>
          <tpl hier="155" item="1"/>
        </tpls>
      </n>
      <n v="114645" in="0">
        <tpls c="6">
          <tpl fld="9" item="4"/>
          <tpl fld="6" item="3"/>
          <tpl hier="55" item="2"/>
          <tpl fld="13" item="0"/>
          <tpl hier="90" item="3"/>
          <tpl hier="155" item="1"/>
        </tpls>
      </n>
      <n v="351" in="0">
        <tpls c="6">
          <tpl fld="9" item="5"/>
          <tpl fld="6" item="3"/>
          <tpl hier="55" item="2"/>
          <tpl fld="13" item="0"/>
          <tpl hier="90" item="3"/>
          <tpl hier="155" item="1"/>
        </tpls>
      </n>
      <m in="0">
        <tpls c="6">
          <tpl fld="11" item="2"/>
          <tpl fld="6" item="0"/>
          <tpl hier="55" item="2"/>
          <tpl fld="13" item="0"/>
          <tpl hier="90" item="3"/>
          <tpl hier="155" item="1"/>
        </tpls>
      </m>
      <n v="124235" in="0">
        <tpls c="6">
          <tpl hier="2" item="4294967295"/>
          <tpl fld="6" item="16"/>
          <tpl hier="55" item="2"/>
          <tpl fld="13" item="0"/>
          <tpl hier="90" item="3"/>
          <tpl hier="155" item="1"/>
        </tpls>
      </n>
      <n v="-1">
        <tpls c="6">
          <tpl fld="11" item="2"/>
          <tpl fld="3" item="0"/>
          <tpl hier="55" item="2"/>
          <tpl fld="13" item="1"/>
          <tpl hier="90" item="3"/>
          <tpl hier="155" item="1"/>
        </tpls>
      </n>
      <n v="133885" in="0">
        <tpls c="6">
          <tpl fld="9" item="4"/>
          <tpl fld="6" item="9"/>
          <tpl hier="55" item="2"/>
          <tpl fld="13" item="0"/>
          <tpl hier="90" item="3"/>
          <tpl hier="155" item="1"/>
        </tpls>
      </n>
      <n v="-404" in="0">
        <tpls c="6">
          <tpl fld="9" item="6"/>
          <tpl fld="6" item="1"/>
          <tpl hier="55" item="2"/>
          <tpl fld="13" item="0"/>
          <tpl hier="90" item="3"/>
          <tpl hier="155" item="1"/>
        </tpls>
      </n>
      <n v="-1">
        <tpls c="6">
          <tpl fld="11" item="2"/>
          <tpl fld="3" item="2"/>
          <tpl hier="55" item="2"/>
          <tpl fld="13" item="1"/>
          <tpl hier="90" item="3"/>
          <tpl hier="155" item="1"/>
        </tpls>
      </n>
      <m in="0">
        <tpls c="6">
          <tpl fld="9" item="3"/>
          <tpl fld="6" item="10"/>
          <tpl hier="55" item="2"/>
          <tpl fld="13" item="0"/>
          <tpl hier="90" item="3"/>
          <tpl hier="155" item="1"/>
        </tpls>
      </m>
      <n v="49585" in="0">
        <tpls c="6">
          <tpl fld="10" item="0"/>
          <tpl fld="6" item="0"/>
          <tpl hier="55" item="2"/>
          <tpl fld="13" item="0"/>
          <tpl hier="90" item="3"/>
          <tpl hier="155" item="1"/>
        </tpls>
      </n>
      <n v="1" in="0">
        <tpls c="6">
          <tpl fld="11" item="2"/>
          <tpl fld="6" item="27"/>
          <tpl hier="55" item="2"/>
          <tpl fld="13" item="0"/>
          <tpl hier="90" item="3"/>
          <tpl hier="155" item="1"/>
        </tpls>
      </n>
      <n v="80493" in="0">
        <tpls c="6">
          <tpl fld="10" item="0"/>
          <tpl fld="6" item="24"/>
          <tpl hier="55" item="2"/>
          <tpl fld="13" item="0"/>
          <tpl hier="90" item="3"/>
          <tpl hier="155" item="1"/>
        </tpls>
      </n>
      <n v="-1">
        <tpls c="6">
          <tpl hier="2" item="4294967295"/>
          <tpl fld="3" item="2"/>
          <tpl hier="55" item="2"/>
          <tpl fld="13" item="1"/>
          <tpl hier="90" item="3"/>
          <tpl hier="155" item="1"/>
        </tpls>
      </n>
      <n v="46077" in="0">
        <tpls c="6">
          <tpl fld="8" item="2"/>
          <tpl fld="6" item="3"/>
          <tpl hier="55" item="2"/>
          <tpl fld="13" item="0"/>
          <tpl hier="90" item="3"/>
          <tpl hier="155" item="1"/>
        </tpls>
      </n>
      <m in="0">
        <tpls c="6">
          <tpl fld="9" item="3"/>
          <tpl fld="6" item="1"/>
          <tpl hier="55" item="2"/>
          <tpl fld="13" item="0"/>
          <tpl hier="90" item="3"/>
          <tpl hier="155" item="1"/>
        </tpls>
      </m>
      <n v="9233.3822863613186" in="0">
        <tpls c="6">
          <tpl fld="11" item="0"/>
          <tpl fld="6" item="12"/>
          <tpl hier="55" item="2"/>
          <tpl fld="13" item="0"/>
          <tpl hier="90" item="3"/>
          <tpl hier="155" item="1"/>
        </tpls>
      </n>
      <n v="355" in="0">
        <tpls c="6">
          <tpl fld="9" item="5"/>
          <tpl fld="6" item="28"/>
          <tpl hier="55" item="2"/>
          <tpl fld="13" item="0"/>
          <tpl hier="90" item="3"/>
          <tpl hier="155" item="1"/>
        </tpls>
      </n>
      <n v="1">
        <tpls c="6">
          <tpl fld="8" item="1"/>
          <tpl fld="3" item="1"/>
          <tpl hier="55" item="2"/>
          <tpl fld="13" item="1"/>
          <tpl hier="90" item="3"/>
          <tpl hier="155" item="1"/>
        </tpls>
      </n>
      <n v="111" in="0">
        <tpls c="6">
          <tpl fld="11" item="2"/>
          <tpl fld="6" item="13"/>
          <tpl hier="55" item="2"/>
          <tpl fld="13" item="0"/>
          <tpl hier="90" item="3"/>
          <tpl hier="155" item="1"/>
        </tpls>
      </n>
      <n v="39504" in="0">
        <tpls c="6">
          <tpl fld="8" item="2"/>
          <tpl fld="6" item="10"/>
          <tpl hier="55" item="2"/>
          <tpl fld="13" item="0"/>
          <tpl hier="90" item="3"/>
          <tpl hier="155" item="1"/>
        </tpls>
      </n>
      <m in="0">
        <tpls c="6">
          <tpl fld="9" item="3"/>
          <tpl fld="6" item="14"/>
          <tpl hier="55" item="2"/>
          <tpl fld="13" item="0"/>
          <tpl hier="90" item="3"/>
          <tpl hier="155" item="1"/>
        </tpls>
      </m>
      <n v="176589" in="0">
        <tpls c="6">
          <tpl fld="9" item="4"/>
          <tpl fld="6" item="6"/>
          <tpl hier="55" item="2"/>
          <tpl fld="13" item="0"/>
          <tpl hier="90" item="3"/>
          <tpl hier="155" item="1"/>
        </tpls>
      </n>
      <n v="1">
        <tpls c="6">
          <tpl fld="9" item="1"/>
          <tpl fld="3" item="1"/>
          <tpl hier="55" item="2"/>
          <tpl fld="13" item="1"/>
          <tpl hier="90" item="3"/>
          <tpl hier="155" item="1"/>
        </tpls>
      </n>
      <n v="172950" in="0">
        <tpls c="6">
          <tpl fld="9" item="4"/>
          <tpl fld="6" item="20"/>
          <tpl hier="55" item="2"/>
          <tpl fld="13" item="0"/>
          <tpl hier="90" item="3"/>
          <tpl hier="155" item="1"/>
        </tpls>
      </n>
      <n v="520.47327548386465" in="0">
        <tpls c="6">
          <tpl fld="9" item="5"/>
          <tpl fld="6" item="8"/>
          <tpl hier="55" item="2"/>
          <tpl fld="13" item="0"/>
          <tpl hier="90" item="3"/>
          <tpl hier="155" item="1"/>
        </tpls>
      </n>
      <n v="6729" in="0">
        <tpls c="6">
          <tpl fld="11" item="2"/>
          <tpl fld="6" item="6"/>
          <tpl hier="55" item="2"/>
          <tpl fld="13" item="0"/>
          <tpl hier="90" item="3"/>
          <tpl hier="155" item="1"/>
        </tpls>
      </n>
      <n v="-624" in="0">
        <tpls c="6">
          <tpl fld="9" item="6"/>
          <tpl fld="6" item="6"/>
          <tpl hier="55" item="2"/>
          <tpl fld="13" item="0"/>
          <tpl hier="90" item="3"/>
          <tpl hier="155" item="1"/>
        </tpls>
      </n>
      <n v="169892" in="0">
        <tpls c="6">
          <tpl hier="2" item="4294967295"/>
          <tpl fld="6" item="10"/>
          <tpl hier="55" item="2"/>
          <tpl fld="13" item="0"/>
          <tpl hier="90" item="3"/>
          <tpl hier="155" item="1"/>
        </tpls>
      </n>
      <n v="33130" in="0">
        <tpls c="6">
          <tpl fld="8" item="2"/>
          <tpl fld="6" item="7"/>
          <tpl hier="55" item="2"/>
          <tpl fld="13" item="0"/>
          <tpl hier="90" item="3"/>
          <tpl hier="155" item="1"/>
        </tpls>
      </n>
      <n v="861" in="0">
        <tpls c="6">
          <tpl fld="9" item="2"/>
          <tpl fld="6" item="24"/>
          <tpl hier="55" item="2"/>
          <tpl fld="13" item="0"/>
          <tpl hier="90" item="3"/>
          <tpl hier="155" item="1"/>
        </tpls>
      </n>
      <n v="280655" in="0">
        <tpls c="6">
          <tpl fld="11" item="1"/>
          <tpl fld="6" item="29"/>
          <tpl hier="55" item="2"/>
          <tpl fld="13" item="0"/>
          <tpl hier="90" item="3"/>
          <tpl hier="155" item="1"/>
        </tpls>
      </n>
      <n v="26256" in="0">
        <tpls c="6">
          <tpl hier="2" item="4294967295"/>
          <tpl fld="6" item="29"/>
          <tpl hier="55" item="2"/>
          <tpl fld="13" item="0"/>
          <tpl hier="90" item="3"/>
          <tpl hier="155" item="1"/>
        </tpls>
      </n>
      <n v="100" in="0">
        <tpls c="6">
          <tpl fld="8" item="1"/>
          <tpl fld="6" item="2"/>
          <tpl hier="55" item="2"/>
          <tpl fld="13" item="0"/>
          <tpl hier="90" item="3"/>
          <tpl hier="155" item="1"/>
        </tpls>
      </n>
      <n v="2252" in="0">
        <tpls c="6">
          <tpl fld="11" item="2"/>
          <tpl fld="6" item="22"/>
          <tpl hier="55" item="2"/>
          <tpl fld="13" item="0"/>
          <tpl hier="90" item="3"/>
          <tpl hier="155" item="1"/>
        </tpls>
      </n>
      <n v="30150" in="0">
        <tpls c="6">
          <tpl fld="8" item="2"/>
          <tpl fld="6" item="4"/>
          <tpl hier="55" item="2"/>
          <tpl fld="13" item="0"/>
          <tpl hier="90" item="3"/>
          <tpl hier="155" item="1"/>
        </tpls>
      </n>
      <n v="-4790" in="0">
        <tpls c="6">
          <tpl fld="9" item="6"/>
          <tpl fld="3" item="0"/>
          <tpl hier="55" item="2"/>
          <tpl fld="13" item="0"/>
          <tpl hier="90" item="3"/>
          <tpl hier="155" item="1"/>
        </tpls>
      </n>
      <n v="8256" in="0">
        <tpls c="6">
          <tpl fld="11" item="0"/>
          <tpl fld="6" item="11"/>
          <tpl hier="55" item="2"/>
          <tpl fld="13" item="0"/>
          <tpl hier="90" item="3"/>
          <tpl hier="155" item="1"/>
        </tpls>
      </n>
      <n v="38" in="0">
        <tpls c="6">
          <tpl fld="11" item="2"/>
          <tpl fld="6" item="25"/>
          <tpl hier="55" item="2"/>
          <tpl fld="13" item="0"/>
          <tpl hier="90" item="3"/>
          <tpl hier="155" item="1"/>
        </tpls>
      </n>
      <m in="0">
        <tpls c="6">
          <tpl fld="9" item="3"/>
          <tpl fld="6" item="26"/>
          <tpl hier="55" item="2"/>
          <tpl fld="13" item="0"/>
          <tpl hier="90" item="3"/>
          <tpl hier="155" item="1"/>
        </tpls>
      </m>
      <n v="6747" in="0">
        <tpls c="6">
          <tpl fld="11" item="0"/>
          <tpl fld="6" item="23"/>
          <tpl hier="55" item="2"/>
          <tpl fld="13" item="0"/>
          <tpl hier="90" item="3"/>
          <tpl hier="155" item="1"/>
        </tpls>
      </n>
      <n v="-430" in="0">
        <tpls c="6">
          <tpl fld="9" item="6"/>
          <tpl fld="6" item="11"/>
          <tpl hier="55" item="2"/>
          <tpl fld="13" item="0"/>
          <tpl hier="90" item="3"/>
          <tpl hier="155" item="1"/>
        </tpls>
      </n>
      <n v="246425" in="0">
        <tpls c="6">
          <tpl fld="8" item="0"/>
          <tpl fld="6" item="15"/>
          <tpl hier="55" item="2"/>
          <tpl fld="13" item="0"/>
          <tpl hier="90" item="3"/>
          <tpl hier="155" item="1"/>
        </tpls>
      </n>
      <n v="126582" in="0">
        <tpls c="6">
          <tpl fld="8" item="0"/>
          <tpl fld="6" item="14"/>
          <tpl hier="55" item="2"/>
          <tpl fld="13" item="0"/>
          <tpl hier="90" item="3"/>
          <tpl hier="155" item="1"/>
        </tpls>
      </n>
      <n v="27042" in="0">
        <tpls c="6">
          <tpl fld="11" item="0"/>
          <tpl fld="6" item="24"/>
          <tpl hier="55" item="2"/>
          <tpl fld="13" item="0"/>
          <tpl hier="90" item="3"/>
          <tpl hier="155" item="1"/>
        </tpls>
      </n>
      <n v="128545" in="0">
        <tpls c="6">
          <tpl fld="10" item="0"/>
          <tpl fld="6" item="4"/>
          <tpl hier="55" item="2"/>
          <tpl fld="13" item="0"/>
          <tpl hier="90" item="3"/>
          <tpl hier="155" item="1"/>
        </tpls>
      </n>
      <n v="344" in="0">
        <tpls c="6">
          <tpl fld="11" item="2"/>
          <tpl fld="6" item="29"/>
          <tpl hier="55" item="2"/>
          <tpl fld="13" item="0"/>
          <tpl hier="90" item="3"/>
          <tpl hier="155" item="1"/>
        </tpls>
      </n>
      <m in="0">
        <tpls c="6">
          <tpl fld="9" item="3"/>
          <tpl fld="6" item="18"/>
          <tpl hier="55" item="2"/>
          <tpl fld="13" item="0"/>
          <tpl hier="90" item="3"/>
          <tpl hier="155" item="1"/>
        </tpls>
      </m>
      <n v="136" in="0">
        <tpls c="6">
          <tpl fld="8" item="1"/>
          <tpl fld="6" item="20"/>
          <tpl hier="55" item="2"/>
          <tpl fld="13" item="0"/>
          <tpl hier="90" item="3"/>
          <tpl hier="155" item="1"/>
        </tpls>
      </n>
      <n v="-395" in="0">
        <tpls c="6">
          <tpl fld="9" item="6"/>
          <tpl fld="6" item="21"/>
          <tpl hier="55" item="2"/>
          <tpl fld="13" item="0"/>
          <tpl hier="90" item="3"/>
          <tpl hier="155" item="1"/>
        </tpls>
      </n>
      <n v="292868" in="0">
        <tpls c="6">
          <tpl fld="9" item="0"/>
          <tpl fld="6" item="26"/>
          <tpl hier="55" item="2"/>
          <tpl fld="13" item="0"/>
          <tpl hier="90" item="3"/>
          <tpl hier="155" item="1"/>
        </tpls>
      </n>
      <n v="1" in="0">
        <tpls c="6">
          <tpl fld="11" item="2"/>
          <tpl fld="6" item="30"/>
          <tpl hier="55" item="2"/>
          <tpl fld="13" item="0"/>
          <tpl hier="90" item="3"/>
          <tpl hier="155" item="1"/>
        </tpls>
      </n>
      <n v="729" in="0">
        <tpls c="6">
          <tpl fld="9" item="1"/>
          <tpl fld="6" item="28"/>
          <tpl hier="55" item="2"/>
          <tpl fld="13" item="0"/>
          <tpl hier="90" item="3"/>
          <tpl hier="155" item="1"/>
        </tpls>
      </n>
      <n v="143754" in="0">
        <tpls c="6">
          <tpl fld="11" item="1"/>
          <tpl fld="6" item="0"/>
          <tpl hier="55" item="2"/>
          <tpl fld="13" item="0"/>
          <tpl hier="90" item="3"/>
          <tpl hier="155" item="1"/>
        </tpls>
      </n>
      <n v="0">
        <tpls c="6">
          <tpl hier="2" item="4294967295"/>
          <tpl fld="3" item="0"/>
          <tpl hier="55" item="2"/>
          <tpl fld="13" item="1"/>
          <tpl hier="90" item="3"/>
          <tpl hier="155" item="1"/>
        </tpls>
      </n>
      <n v="319052" in="0">
        <tpls c="6">
          <tpl fld="11" item="1"/>
          <tpl fld="6" item="28"/>
          <tpl hier="55" item="2"/>
          <tpl fld="13" item="0"/>
          <tpl hier="90" item="3"/>
          <tpl hier="155" item="1"/>
        </tpls>
      </n>
      <n v="-1">
        <tpls c="6">
          <tpl fld="8" item="0"/>
          <tpl fld="3" item="1"/>
          <tpl hier="55" item="2"/>
          <tpl fld="13" item="1"/>
          <tpl hier="90" item="3"/>
          <tpl hier="155" item="1"/>
        </tpls>
      </n>
      <n v="1976434.9974127547" in="0">
        <tpls c="6">
          <tpl fld="9" item="0"/>
          <tpl fld="3" item="2"/>
          <tpl hier="55" item="2"/>
          <tpl fld="13" item="0"/>
          <tpl hier="90" item="3"/>
          <tpl hier="155" item="1"/>
        </tpls>
      </n>
      <n v="-1">
        <tpls c="6">
          <tpl fld="8" item="0"/>
          <tpl fld="3" item="2"/>
          <tpl hier="55" item="2"/>
          <tpl fld="13" item="1"/>
          <tpl hier="90" item="3"/>
          <tpl hier="155" item="1"/>
        </tpls>
      </n>
      <n v="-17410" in="0">
        <tpls c="6">
          <tpl hier="2" item="4294967295"/>
          <tpl fld="6" item="18"/>
          <tpl hier="55" item="2"/>
          <tpl fld="13" item="0"/>
          <tpl hier="90" item="3"/>
          <tpl hier="155" item="1"/>
        </tpls>
      </n>
      <n v="1389704" in="0">
        <tpls c="6">
          <tpl fld="10" item="0"/>
          <tpl fld="3" item="0"/>
          <tpl hier="55" item="2"/>
          <tpl fld="13" item="0"/>
          <tpl hier="90" item="3"/>
          <tpl hier="155" item="1"/>
        </tpls>
      </n>
      <n v="106815" in="0">
        <tpls c="6">
          <tpl fld="10" item="0"/>
          <tpl fld="6" item="13"/>
          <tpl hier="55" item="2"/>
          <tpl fld="13" item="0"/>
          <tpl hier="90" item="3"/>
          <tpl hier="155" item="1"/>
        </tpls>
      </n>
      <n v="653665" in="0">
        <tpls c="6">
          <tpl fld="10" item="1"/>
          <tpl fld="6" item="20"/>
          <tpl hier="55" item="2"/>
          <tpl fld="13" item="0"/>
          <tpl hier="90" item="3"/>
          <tpl hier="155" item="1"/>
        </tpls>
      </n>
      <n v="485" in="0">
        <tpls c="6">
          <tpl fld="9" item="5"/>
          <tpl fld="6" item="14"/>
          <tpl hier="55" item="2"/>
          <tpl fld="13" item="0"/>
          <tpl hier="90" item="3"/>
          <tpl hier="155" item="1"/>
        </tpls>
      </n>
      <n v="198724" in="0">
        <tpls c="6">
          <tpl fld="9" item="0"/>
          <tpl fld="6" item="29"/>
          <tpl hier="55" item="2"/>
          <tpl fld="13" item="0"/>
          <tpl hier="90" item="3"/>
          <tpl hier="155" item="1"/>
        </tpls>
      </n>
      <n v="448822" in="0">
        <tpls c="6">
          <tpl fld="10" item="1"/>
          <tpl fld="6" item="22"/>
          <tpl hier="55" item="2"/>
          <tpl fld="13" item="0"/>
          <tpl hier="90" item="3"/>
          <tpl hier="155" item="1"/>
        </tpls>
      </n>
      <n v="127183" in="0">
        <tpls c="6">
          <tpl fld="9" item="4"/>
          <tpl fld="6" item="13"/>
          <tpl hier="55" item="2"/>
          <tpl fld="13" item="0"/>
          <tpl hier="90" item="3"/>
          <tpl hier="155" item="1"/>
        </tpls>
      </n>
      <n v="-445" in="0">
        <tpls c="6">
          <tpl fld="9" item="6"/>
          <tpl fld="6" item="16"/>
          <tpl hier="55" item="2"/>
          <tpl fld="13" item="0"/>
          <tpl hier="90" item="3"/>
          <tpl hier="155" item="1"/>
        </tpls>
      </n>
      <n v="18617" in="0">
        <tpls c="6">
          <tpl fld="9" item="3"/>
          <tpl fld="6" item="21"/>
          <tpl hier="55" item="2"/>
          <tpl fld="13" item="0"/>
          <tpl hier="90" item="3"/>
          <tpl hier="155" item="1"/>
        </tpls>
      </n>
      <n v="140569" in="0">
        <tpls c="6">
          <tpl fld="9" item="4"/>
          <tpl fld="6" item="24"/>
          <tpl hier="55" item="2"/>
          <tpl fld="13" item="0"/>
          <tpl hier="90" item="3"/>
          <tpl hier="155" item="1"/>
        </tpls>
      </n>
      <n v="150415" in="0">
        <tpls c="6">
          <tpl fld="10" item="0"/>
          <tpl fld="6" item="26"/>
          <tpl hier="55" item="2"/>
          <tpl fld="13" item="0"/>
          <tpl hier="90" item="3"/>
          <tpl hier="155" item="1"/>
        </tpls>
      </n>
      <n v="494" in="0">
        <tpls c="6">
          <tpl fld="9" item="2"/>
          <tpl fld="6" item="21"/>
          <tpl hier="55" item="2"/>
          <tpl fld="13" item="0"/>
          <tpl hier="90" item="3"/>
          <tpl hier="155" item="1"/>
        </tpls>
      </n>
      <n v="1704704.7" in="0">
        <tpls c="6">
          <tpl fld="9" item="4"/>
          <tpl fld="3" item="1"/>
          <tpl hier="55" item="2"/>
          <tpl fld="13" item="0"/>
          <tpl hier="90" item="3"/>
          <tpl hier="155" item="1"/>
        </tpls>
      </n>
      <n v="78627" in="0">
        <tpls c="6">
          <tpl fld="10" item="1"/>
          <tpl fld="6" item="17"/>
          <tpl hier="55" item="2"/>
          <tpl fld="13" item="0"/>
          <tpl hier="90" item="3"/>
          <tpl hier="155" item="1"/>
        </tpls>
      </n>
      <n v="7768" in="0">
        <tpls c="6">
          <tpl fld="11" item="0"/>
          <tpl fld="6" item="27"/>
          <tpl hier="55" item="2"/>
          <tpl fld="13" item="0"/>
          <tpl hier="90" item="3"/>
          <tpl hier="155" item="1"/>
        </tpls>
      </n>
      <n v="273" in="0">
        <tpls c="6">
          <tpl fld="9" item="5"/>
          <tpl fld="6" item="0"/>
          <tpl hier="55" item="2"/>
          <tpl fld="13" item="0"/>
          <tpl hier="90" item="3"/>
          <tpl hier="155" item="1"/>
        </tpls>
      </n>
      <n v="34026.913809471691" in="0">
        <tpls c="6">
          <tpl fld="8" item="2"/>
          <tpl fld="6" item="12"/>
          <tpl hier="55" item="2"/>
          <tpl fld="13" item="0"/>
          <tpl hier="90" item="3"/>
          <tpl hier="155" item="1"/>
        </tpls>
      </n>
      <n v="-488" in="0">
        <tpls c="6">
          <tpl fld="9" item="6"/>
          <tpl fld="6" item="22"/>
          <tpl hier="55" item="2"/>
          <tpl fld="13" item="0"/>
          <tpl hier="90" item="3"/>
          <tpl hier="155" item="1"/>
        </tpls>
      </n>
      <n v="12489" in="0">
        <tpls c="6">
          <tpl fld="8" item="2"/>
          <tpl fld="6" item="0"/>
          <tpl hier="55" item="2"/>
          <tpl fld="13" item="0"/>
          <tpl hier="90" item="3"/>
          <tpl hier="155" item="1"/>
        </tpls>
      </n>
      <m in="0">
        <tpls c="6">
          <tpl fld="9" item="3"/>
          <tpl fld="6" item="6"/>
          <tpl hier="55" item="2"/>
          <tpl fld="13" item="0"/>
          <tpl hier="90" item="3"/>
          <tpl hier="155" item="1"/>
        </tpls>
      </m>
      <n v="42106" in="0">
        <tpls c="6">
          <tpl fld="9" item="0"/>
          <tpl fld="6" item="17"/>
          <tpl hier="55" item="2"/>
          <tpl fld="13" item="0"/>
          <tpl hier="90" item="3"/>
          <tpl hier="155" item="1"/>
        </tpls>
      </n>
      <n v="245498" in="0">
        <tpls c="6">
          <tpl fld="11" item="1"/>
          <tpl fld="6" item="18"/>
          <tpl hier="55" item="2"/>
          <tpl fld="13" item="0"/>
          <tpl hier="90" item="3"/>
          <tpl hier="155" item="1"/>
        </tpls>
      </n>
      <n v="470941.52536158869" in="0">
        <tpls c="6">
          <tpl fld="11" item="1"/>
          <tpl fld="6" item="12"/>
          <tpl hier="55" item="2"/>
          <tpl fld="13" item="0"/>
          <tpl hier="90" item="3"/>
          <tpl hier="155" item="1"/>
        </tpls>
      </n>
      <n v="78998" in="0">
        <tpls c="6">
          <tpl fld="10" item="0"/>
          <tpl fld="6" item="31"/>
          <tpl hier="55" item="2"/>
          <tpl fld="13" item="0"/>
          <tpl hier="90" item="3"/>
          <tpl hier="155" item="1"/>
        </tpls>
      </n>
      <n v="-1">
        <tpls c="6">
          <tpl fld="8" item="0"/>
          <tpl fld="3" item="0"/>
          <tpl hier="55" item="2"/>
          <tpl fld="13" item="1"/>
          <tpl hier="90" item="3"/>
          <tpl hier="155" item="1"/>
        </tpls>
      </n>
      <m in="0">
        <tpls c="6">
          <tpl fld="9" item="3"/>
          <tpl fld="6" item="2"/>
          <tpl hier="55" item="2"/>
          <tpl fld="13" item="0"/>
          <tpl hier="90" item="3"/>
          <tpl hier="155" item="1"/>
        </tpls>
      </m>
      <n v="131642" in="0">
        <tpls c="6">
          <tpl fld="10" item="0"/>
          <tpl fld="6" item="23"/>
          <tpl hier="55" item="2"/>
          <tpl fld="13" item="0"/>
          <tpl hier="90" item="3"/>
          <tpl hier="155" item="1"/>
        </tpls>
      </n>
      <n v="-12651.1" in="0">
        <tpls c="6">
          <tpl fld="9" item="1"/>
          <tpl fld="6" item="7"/>
          <tpl hier="55" item="2"/>
          <tpl fld="13" item="0"/>
          <tpl hier="90" item="3"/>
          <tpl hier="155" item="1"/>
        </tpls>
      </n>
      <n v="-335" in="0">
        <tpls c="6">
          <tpl fld="9" item="6"/>
          <tpl fld="6" item="0"/>
          <tpl hier="55" item="2"/>
          <tpl fld="13" item="0"/>
          <tpl hier="90" item="3"/>
          <tpl hier="155" item="1"/>
        </tpls>
      </n>
      <n v="275558" in="0">
        <tpls c="6">
          <tpl fld="9" item="0"/>
          <tpl fld="6" item="2"/>
          <tpl hier="55" item="2"/>
          <tpl fld="13" item="0"/>
          <tpl hier="90" item="3"/>
          <tpl hier="155" item="1"/>
        </tpls>
      </n>
      <n v="169917.20908942973" in="0">
        <tpls c="6">
          <tpl fld="9" item="4"/>
          <tpl fld="6" item="8"/>
          <tpl hier="55" item="2"/>
          <tpl fld="13" item="0"/>
          <tpl hier="90" item="3"/>
          <tpl hier="155" item="1"/>
        </tpls>
      </n>
      <n v="5088" in="0">
        <tpls c="6">
          <tpl fld="9" item="5"/>
          <tpl fld="3" item="1"/>
          <tpl hier="55" item="2"/>
          <tpl fld="13" item="0"/>
          <tpl hier="90" item="3"/>
          <tpl hier="155" item="1"/>
        </tpls>
      </n>
      <n v="410" in="0">
        <tpls c="6">
          <tpl fld="9" item="5"/>
          <tpl fld="6" item="19"/>
          <tpl hier="55" item="2"/>
          <tpl fld="13" item="0"/>
          <tpl hier="90" item="3"/>
          <tpl hier="155" item="1"/>
        </tpls>
      </n>
      <n v="493483" in="0">
        <tpls c="6">
          <tpl fld="10" item="1"/>
          <tpl fld="6" item="3"/>
          <tpl hier="55" item="2"/>
          <tpl fld="13" item="0"/>
          <tpl hier="90" item="3"/>
          <tpl hier="155" item="1"/>
        </tpls>
      </n>
      <n v="647" in="0">
        <tpls c="6">
          <tpl fld="9" item="2"/>
          <tpl fld="6" item="9"/>
          <tpl hier="55" item="2"/>
          <tpl fld="13" item="0"/>
          <tpl hier="90" item="3"/>
          <tpl hier="155" item="1"/>
        </tpls>
      </n>
      <n v="165811" in="0">
        <tpls c="6">
          <tpl fld="8" item="0"/>
          <tpl fld="6" item="16"/>
          <tpl hier="55" item="2"/>
          <tpl fld="13" item="0"/>
          <tpl hier="90" item="3"/>
          <tpl hier="155" item="1"/>
        </tpls>
      </n>
      <n v="99" in="0">
        <tpls c="6">
          <tpl fld="8" item="1"/>
          <tpl fld="6" item="28"/>
          <tpl hier="55" item="2"/>
          <tpl fld="13" item="0"/>
          <tpl hier="90" item="3"/>
          <tpl hier="155" item="1"/>
        </tpls>
      </n>
      <n v="1">
        <tpls c="6">
          <tpl fld="9" item="6"/>
          <tpl fld="3" item="0"/>
          <tpl hier="55" item="2"/>
          <tpl fld="13" item="1"/>
          <tpl hier="90" item="3"/>
          <tpl hier="155" item="1"/>
        </tpls>
      </n>
      <n v="29503" in="0">
        <tpls c="6">
          <tpl fld="8" item="2"/>
          <tpl fld="6" item="6"/>
          <tpl hier="55" item="2"/>
          <tpl fld="13" item="0"/>
          <tpl hier="90" item="3"/>
          <tpl hier="155" item="1"/>
        </tpls>
      </n>
      <n v="323668" in="0">
        <tpls c="6">
          <tpl fld="11" item="1"/>
          <tpl fld="6" item="4"/>
          <tpl hier="55" item="2"/>
          <tpl fld="13" item="0"/>
          <tpl hier="90" item="3"/>
          <tpl hier="155" item="1"/>
        </tpls>
      </n>
      <m in="0">
        <tpls c="6">
          <tpl fld="11" item="0"/>
          <tpl fld="6" item="0"/>
          <tpl hier="55" item="2"/>
          <tpl fld="13" item="0"/>
          <tpl hier="90" item="3"/>
          <tpl hier="155" item="1"/>
        </tpls>
      </m>
      <n v="15229" in="0">
        <tpls c="6">
          <tpl fld="9" item="3"/>
          <tpl fld="6" item="7"/>
          <tpl hier="55" item="2"/>
          <tpl fld="13" item="0"/>
          <tpl hier="90" item="3"/>
          <tpl hier="155" item="1"/>
        </tpls>
      </n>
      <n v="18617" in="0">
        <tpls c="6">
          <tpl fld="9" item="3"/>
          <tpl fld="3" item="1"/>
          <tpl hier="55" item="2"/>
          <tpl fld="13" item="0"/>
          <tpl hier="90" item="3"/>
          <tpl hier="155" item="1"/>
        </tpls>
      </n>
      <n v="1">
        <tpls c="6">
          <tpl fld="9" item="5"/>
          <tpl fld="3" item="0"/>
          <tpl hier="55" item="2"/>
          <tpl fld="13" item="1"/>
          <tpl hier="90" item="3"/>
          <tpl hier="155" item="1"/>
        </tpls>
      </n>
      <n v="74" in="0">
        <tpls c="6">
          <tpl fld="8" item="1"/>
          <tpl fld="6" item="17"/>
          <tpl hier="55" item="2"/>
          <tpl fld="13" item="0"/>
          <tpl hier="90" item="3"/>
          <tpl hier="155" item="1"/>
        </tpls>
      </n>
      <m in="0">
        <tpls c="6">
          <tpl fld="11" item="2"/>
          <tpl fld="6" item="14"/>
          <tpl hier="55" item="2"/>
          <tpl fld="13" item="0"/>
          <tpl hier="90" item="3"/>
          <tpl hier="155" item="1"/>
        </tpls>
      </m>
      <n v="450608.34529848571" in="0">
        <tpls c="6">
          <tpl fld="10" item="1"/>
          <tpl fld="6" item="8"/>
          <tpl hier="55" item="2"/>
          <tpl fld="13" item="0"/>
          <tpl hier="90" item="3"/>
          <tpl hier="155" item="1"/>
        </tpls>
      </n>
      <n v="329" in="0">
        <tpls c="6">
          <tpl fld="9" item="5"/>
          <tpl fld="6" item="31"/>
          <tpl hier="55" item="2"/>
          <tpl fld="13" item="0"/>
          <tpl hier="90" item="3"/>
          <tpl hier="155" item="1"/>
        </tpls>
      </n>
      <n v="38868" in="0">
        <tpls c="6">
          <tpl fld="8" item="2"/>
          <tpl fld="6" item="2"/>
          <tpl hier="55" item="2"/>
          <tpl fld="13" item="0"/>
          <tpl hier="90" item="3"/>
          <tpl hier="155" item="1"/>
        </tpls>
      </n>
      <n v="777" in="0">
        <tpls c="6">
          <tpl fld="9" item="2"/>
          <tpl fld="6" item="26"/>
          <tpl hier="55" item="2"/>
          <tpl fld="13" item="0"/>
          <tpl hier="90" item="3"/>
          <tpl hier="155" item="1"/>
        </tpls>
      </n>
      <n v="78" in="0">
        <tpls c="6">
          <tpl fld="8" item="1"/>
          <tpl fld="6" item="0"/>
          <tpl hier="55" item="2"/>
          <tpl fld="13" item="0"/>
          <tpl hier="90" item="3"/>
          <tpl hier="155" item="1"/>
        </tpls>
      </n>
      <n v="97042" in="0">
        <tpls c="6">
          <tpl fld="9" item="4"/>
          <tpl fld="6" item="30"/>
          <tpl hier="55" item="2"/>
          <tpl fld="13" item="0"/>
          <tpl hier="90" item="3"/>
          <tpl hier="155" item="1"/>
        </tpls>
      </n>
      <n v="630" in="0">
        <tpls c="6">
          <tpl fld="9" item="2"/>
          <tpl fld="6" item="19"/>
          <tpl hier="55" item="2"/>
          <tpl fld="13" item="0"/>
          <tpl hier="90" item="3"/>
          <tpl hier="155" item="1"/>
        </tpls>
      </n>
      <n v="58611" in="0">
        <tpls c="6">
          <tpl fld="8" item="2"/>
          <tpl fld="6" item="5"/>
          <tpl hier="55" item="2"/>
          <tpl fld="13" item="0"/>
          <tpl hier="90" item="3"/>
          <tpl hier="155" item="1"/>
        </tpls>
      </n>
      <n v="172125" in="0">
        <tpls c="6">
          <tpl fld="10" item="0"/>
          <tpl fld="6" item="11"/>
          <tpl hier="55" item="2"/>
          <tpl fld="13" item="0"/>
          <tpl hier="90" item="3"/>
          <tpl hier="155" item="1"/>
        </tpls>
      </n>
      <n v="8990" in="0">
        <tpls c="6">
          <tpl fld="11" item="0"/>
          <tpl fld="6" item="7"/>
          <tpl hier="55" item="2"/>
          <tpl fld="13" item="0"/>
          <tpl hier="90" item="3"/>
          <tpl hier="155" item="1"/>
        </tpls>
      </n>
      <n v="2255" in="0">
        <tpls c="6">
          <tpl fld="11" item="2"/>
          <tpl fld="6" item="1"/>
          <tpl hier="55" item="2"/>
          <tpl fld="13" item="0"/>
          <tpl hier="90" item="3"/>
          <tpl hier="155" item="1"/>
        </tpls>
      </n>
      <n v="-405" in="0">
        <tpls c="6">
          <tpl fld="9" item="6"/>
          <tpl fld="6" item="31"/>
          <tpl hier="55" item="2"/>
          <tpl fld="13" item="0"/>
          <tpl hier="90" item="3"/>
          <tpl hier="155" item="1"/>
        </tpls>
      </n>
      <n v="24492" in="0">
        <tpls c="6">
          <tpl fld="8" item="2"/>
          <tpl fld="6" item="23"/>
          <tpl hier="55" item="2"/>
          <tpl fld="13" item="0"/>
          <tpl hier="90" item="3"/>
          <tpl hier="155" item="1"/>
        </tpls>
      </n>
      <n v="-1">
        <tpls c="6">
          <tpl fld="9" item="0"/>
          <tpl fld="3" item="2"/>
          <tpl hier="55" item="2"/>
          <tpl fld="13" item="1"/>
          <tpl hier="90" item="3"/>
          <tpl hier="155" item="1"/>
        </tpls>
      </n>
      <n v="549" in="0">
        <tpls c="6">
          <tpl fld="9" item="5"/>
          <tpl fld="6" item="27"/>
          <tpl hier="55" item="2"/>
          <tpl fld="13" item="0"/>
          <tpl hier="90" item="3"/>
          <tpl hier="155" item="1"/>
        </tpls>
      </n>
      <n v="765" in="0">
        <tpls c="6">
          <tpl fld="9" item="2"/>
          <tpl fld="6" item="25"/>
          <tpl hier="55" item="2"/>
          <tpl fld="13" item="0"/>
          <tpl hier="90" item="3"/>
          <tpl hier="155" item="1"/>
        </tpls>
      </n>
      <n v="469" in="0">
        <tpls c="6">
          <tpl fld="9" item="5"/>
          <tpl fld="6" item="10"/>
          <tpl hier="55" item="2"/>
          <tpl fld="13" item="0"/>
          <tpl hier="90" item="3"/>
          <tpl hier="155" item="1"/>
        </tpls>
      </n>
      <n v="1">
        <tpls c="6">
          <tpl fld="9" item="6"/>
          <tpl fld="3" item="1"/>
          <tpl hier="55" item="2"/>
          <tpl fld="13" item="1"/>
          <tpl hier="90" item="3"/>
          <tpl hier="155" item="1"/>
        </tpls>
      </n>
      <n v="-577" in="0">
        <tpls c="6">
          <tpl fld="9" item="6"/>
          <tpl fld="6" item="10"/>
          <tpl hier="55" item="2"/>
          <tpl fld="13" item="0"/>
          <tpl hier="90" item="3"/>
          <tpl hier="155" item="1"/>
        </tpls>
      </n>
      <n v="610" in="0">
        <tpls c="6">
          <tpl fld="9" item="2"/>
          <tpl fld="6" item="22"/>
          <tpl hier="55" item="2"/>
          <tpl fld="13" item="0"/>
          <tpl hier="90" item="3"/>
          <tpl hier="155" item="1"/>
        </tpls>
      </n>
      <n v="-632" in="0">
        <tpls c="6">
          <tpl fld="9" item="6"/>
          <tpl fld="6" item="7"/>
          <tpl hier="55" item="2"/>
          <tpl fld="13" item="0"/>
          <tpl hier="90" item="3"/>
          <tpl hier="155" item="1"/>
        </tpls>
      </n>
      <n v="751" in="0">
        <tpls c="6">
          <tpl fld="9" item="2"/>
          <tpl fld="6" item="29"/>
          <tpl hier="55" item="2"/>
          <tpl fld="13" item="0"/>
          <tpl hier="90" item="3"/>
          <tpl hier="155" item="1"/>
        </tpls>
      </n>
      <n v="213538" in="0">
        <tpls c="6">
          <tpl fld="8" item="0"/>
          <tpl fld="6" item="22"/>
          <tpl hier="55" item="2"/>
          <tpl fld="13" item="0"/>
          <tpl hier="90" item="3"/>
          <tpl hier="155" item="1"/>
        </tpls>
      </n>
      <n v="84" in="0">
        <tpls c="6">
          <tpl fld="8" item="1"/>
          <tpl fld="6" item="4"/>
          <tpl hier="55" item="2"/>
          <tpl fld="13" item="0"/>
          <tpl hier="90" item="3"/>
          <tpl hier="155" item="1"/>
        </tpls>
      </n>
      <n v="-689" in="0">
        <tpls c="6">
          <tpl fld="9" item="6"/>
          <tpl fld="6" item="24"/>
          <tpl hier="55" item="2"/>
          <tpl fld="13" item="0"/>
          <tpl hier="90" item="3"/>
          <tpl hier="155" item="1"/>
        </tpls>
      </n>
      <n v="9785" in="0">
        <tpls c="6">
          <tpl fld="11" item="0"/>
          <tpl fld="6" item="10"/>
          <tpl hier="55" item="2"/>
          <tpl fld="13" item="0"/>
          <tpl hier="90" item="3"/>
          <tpl hier="155" item="1"/>
        </tpls>
      </n>
      <n v="290850" in="0">
        <tpls c="6">
          <tpl fld="9" item="0"/>
          <tpl fld="6" item="14"/>
          <tpl hier="55" item="2"/>
          <tpl fld="13" item="0"/>
          <tpl hier="90" item="3"/>
          <tpl hier="155" item="1"/>
        </tpls>
      </n>
      <n v="108738.2" in="0">
        <tpls c="6">
          <tpl fld="9" item="4"/>
          <tpl fld="6" item="23"/>
          <tpl hier="55" item="2"/>
          <tpl fld="13" item="0"/>
          <tpl hier="90" item="3"/>
          <tpl hier="155" item="1"/>
        </tpls>
      </n>
      <n v="282378" in="0">
        <tpls c="6">
          <tpl fld="9" item="0"/>
          <tpl fld="6" item="31"/>
          <tpl hier="55" item="2"/>
          <tpl fld="13" item="0"/>
          <tpl hier="90" item="3"/>
          <tpl hier="155" item="1"/>
        </tpls>
      </n>
      <n v="461670" in="0">
        <tpls c="6">
          <tpl fld="11" item="1"/>
          <tpl fld="6" item="26"/>
          <tpl hier="55" item="2"/>
          <tpl fld="13" item="0"/>
          <tpl hier="90" item="3"/>
          <tpl hier="155" item="1"/>
        </tpls>
      </n>
      <n v="20585" in="0">
        <tpls c="6">
          <tpl fld="8" item="2"/>
          <tpl fld="6" item="29"/>
          <tpl hier="55" item="2"/>
          <tpl fld="13" item="0"/>
          <tpl hier="90" item="3"/>
          <tpl hier="155" item="1"/>
        </tpls>
      </n>
      <n v="152023" in="0">
        <tpls c="6">
          <tpl fld="9" item="4"/>
          <tpl fld="6" item="29"/>
          <tpl hier="55" item="2"/>
          <tpl fld="13" item="0"/>
          <tpl hier="90" item="3"/>
          <tpl hier="155" item="1"/>
        </tpls>
      </n>
      <n v="48905" in="0">
        <tpls c="6">
          <tpl hier="2" item="4294967295"/>
          <tpl fld="6" item="1"/>
          <tpl hier="55" item="2"/>
          <tpl fld="13" item="0"/>
          <tpl hier="90" item="3"/>
          <tpl hier="155" item="1"/>
        </tpls>
      </n>
      <n v="30032" in="0">
        <tpls c="6">
          <tpl fld="8" item="2"/>
          <tpl fld="6" item="26"/>
          <tpl hier="55" item="2"/>
          <tpl fld="13" item="0"/>
          <tpl hier="90" item="3"/>
          <tpl hier="155" item="1"/>
        </tpls>
      </n>
      <n v="130074" in="0">
        <tpls c="6">
          <tpl fld="9" item="4"/>
          <tpl fld="6" item="28"/>
          <tpl hier="55" item="2"/>
          <tpl fld="13" item="0"/>
          <tpl hier="90" item="3"/>
          <tpl hier="155" item="1"/>
        </tpls>
      </n>
      <n v="45492" in="0">
        <tpls c="6">
          <tpl fld="8" item="2"/>
          <tpl fld="6" item="22"/>
          <tpl hier="55" item="2"/>
          <tpl fld="13" item="0"/>
          <tpl hier="90" item="3"/>
          <tpl hier="155" item="1"/>
        </tpls>
      </n>
      <n v="192869" in="0">
        <tpls c="6">
          <tpl fld="9" item="0"/>
          <tpl fld="6" item="24"/>
          <tpl hier="55" item="2"/>
          <tpl fld="13" item="0"/>
          <tpl hier="90" item="3"/>
          <tpl hier="155" item="1"/>
        </tpls>
      </n>
      <n v="608" in="0">
        <tpls c="6">
          <tpl fld="9" item="1"/>
          <tpl fld="6" item="4"/>
          <tpl hier="55" item="2"/>
          <tpl fld="13" item="0"/>
          <tpl hier="90" item="3"/>
          <tpl hier="155" item="1"/>
        </tpls>
      </n>
      <n v="4534" in="0">
        <tpls c="6">
          <tpl fld="11" item="2"/>
          <tpl fld="6" item="7"/>
          <tpl hier="55" item="2"/>
          <tpl fld="13" item="0"/>
          <tpl hier="90" item="3"/>
          <tpl hier="155" item="1"/>
        </tpls>
      </n>
      <n v="44406" in="0">
        <tpls c="6">
          <tpl fld="8" item="2"/>
          <tpl fld="6" item="13"/>
          <tpl hier="55" item="2"/>
          <tpl fld="13" item="0"/>
          <tpl hier="90" item="3"/>
          <tpl hier="155" item="1"/>
        </tpls>
      </n>
      <n v="119265.7" in="0">
        <tpls c="6">
          <tpl fld="9" item="4"/>
          <tpl fld="6" item="21"/>
          <tpl hier="55" item="2"/>
          <tpl fld="13" item="0"/>
          <tpl hier="90" item="3"/>
          <tpl hier="155" item="1"/>
        </tpls>
      </n>
      <n v="364389" in="0">
        <tpls c="6">
          <tpl fld="11" item="1"/>
          <tpl fld="6" item="23"/>
          <tpl hier="55" item="2"/>
          <tpl fld="13" item="0"/>
          <tpl hier="90" item="3"/>
          <tpl hier="155" item="1"/>
        </tpls>
      </n>
      <n v="1127" in="0">
        <tpls c="6">
          <tpl fld="9" item="1"/>
          <tpl fld="6" item="27"/>
          <tpl hier="55" item="2"/>
          <tpl fld="13" item="0"/>
          <tpl hier="90" item="3"/>
          <tpl hier="155" item="1"/>
        </tpls>
      </n>
      <n v="7646" in="0">
        <tpls c="6">
          <tpl hier="2" item="4294967295"/>
          <tpl fld="6" item="28"/>
          <tpl hier="55" item="2"/>
          <tpl fld="13" item="0"/>
          <tpl hier="90" item="3"/>
          <tpl hier="155" item="1"/>
        </tpls>
      </n>
      <n v="638631.10769570037" in="0">
        <tpls c="6">
          <tpl fld="8" item="0"/>
          <tpl fld="3" item="2"/>
          <tpl hier="55" item="2"/>
          <tpl fld="13" item="0"/>
          <tpl hier="90" item="3"/>
          <tpl hier="155" item="1"/>
        </tpls>
      </n>
      <n v="441172" in="0">
        <tpls c="6">
          <tpl fld="11" item="1"/>
          <tpl fld="6" item="6"/>
          <tpl hier="55" item="2"/>
          <tpl fld="13" item="0"/>
          <tpl hier="90" item="3"/>
          <tpl hier="155" item="1"/>
        </tpls>
      </n>
      <n v="140" in="0">
        <tpls c="6">
          <tpl fld="8" item="1"/>
          <tpl fld="6" item="29"/>
          <tpl hier="55" item="2"/>
          <tpl fld="13" item="0"/>
          <tpl hier="90" item="3"/>
          <tpl hier="155" item="1"/>
        </tpls>
      </n>
      <n v="1">
        <tpls c="6">
          <tpl fld="8" item="2"/>
          <tpl fld="3" item="2"/>
          <tpl hier="55" item="2"/>
          <tpl fld="13" item="1"/>
          <tpl hier="90" item="3"/>
          <tpl hier="155" item="1"/>
        </tpls>
      </n>
      <n v="0">
        <tpls c="6">
          <tpl fld="10" item="1"/>
          <tpl fld="3" item="2"/>
          <tpl hier="55" item="2"/>
          <tpl fld="13" item="1"/>
          <tpl hier="90" item="3"/>
          <tpl hier="155" item="1"/>
        </tpls>
      </n>
      <n v="2312" in="0">
        <tpls c="6">
          <tpl fld="11" item="0"/>
          <tpl fld="6" item="17"/>
          <tpl hier="55" item="2"/>
          <tpl fld="13" item="0"/>
          <tpl hier="90" item="3"/>
          <tpl hier="155" item="1"/>
        </tpls>
      </n>
      <n v="377249" in="0">
        <tpls c="6">
          <tpl fld="9" item="0"/>
          <tpl fld="6" item="3"/>
          <tpl hier="55" item="2"/>
          <tpl fld="13" item="0"/>
          <tpl hier="90" item="3"/>
          <tpl hier="155" item="1"/>
        </tpls>
      </n>
      <n v="118" in="0">
        <tpls c="6">
          <tpl fld="8" item="1"/>
          <tpl fld="6" item="9"/>
          <tpl hier="55" item="2"/>
          <tpl fld="13" item="0"/>
          <tpl hier="90" item="3"/>
          <tpl hier="155" item="1"/>
        </tpls>
      </n>
      <n v="77382" in="0">
        <tpls c="6">
          <tpl fld="10" item="0"/>
          <tpl fld="6" item="18"/>
          <tpl hier="55" item="2"/>
          <tpl fld="13" item="0"/>
          <tpl hier="90" item="3"/>
          <tpl hier="155" item="1"/>
        </tpls>
      </n>
      <n v="397" in="0">
        <tpls c="6">
          <tpl fld="9" item="5"/>
          <tpl fld="6" item="22"/>
          <tpl hier="55" item="2"/>
          <tpl fld="13" item="0"/>
          <tpl hier="90" item="3"/>
          <tpl hier="155" item="1"/>
        </tpls>
      </n>
      <n v="451518" in="0">
        <tpls c="6">
          <tpl fld="10" item="1"/>
          <tpl fld="6" item="13"/>
          <tpl hier="55" item="2"/>
          <tpl fld="13" item="0"/>
          <tpl hier="90" item="3"/>
          <tpl hier="155" item="1"/>
        </tpls>
      </n>
      <n v="138" in="0">
        <tpls c="6">
          <tpl fld="8" item="1"/>
          <tpl fld="6" item="14"/>
          <tpl hier="55" item="2"/>
          <tpl fld="13" item="0"/>
          <tpl hier="90" item="3"/>
          <tpl hier="155" item="1"/>
        </tpls>
      </n>
      <n v="1">
        <tpls c="6">
          <tpl fld="9" item="2"/>
          <tpl fld="3" item="2"/>
          <tpl hier="55" item="2"/>
          <tpl fld="13" item="1"/>
          <tpl hier="90" item="3"/>
          <tpl hier="155" item="1"/>
        </tpls>
      </n>
      <n v="483403" in="0">
        <tpls c="6">
          <tpl fld="9" item="0"/>
          <tpl fld="6" item="20"/>
          <tpl hier="55" item="2"/>
          <tpl fld="13" item="0"/>
          <tpl hier="90" item="3"/>
          <tpl hier="155" item="1"/>
        </tpls>
      </n>
      <n v="15622" in="0">
        <tpls c="6">
          <tpl fld="9" item="3"/>
          <tpl fld="6" item="23"/>
          <tpl hier="55" item="2"/>
          <tpl fld="13" item="0"/>
          <tpl hier="90" item="3"/>
          <tpl hier="155" item="1"/>
        </tpls>
      </n>
      <n v="1">
        <tpls c="6">
          <tpl fld="9" item="3"/>
          <tpl fld="3" item="2"/>
          <tpl hier="55" item="2"/>
          <tpl fld="13" item="1"/>
          <tpl hier="90" item="3"/>
          <tpl hier="155" item="1"/>
        </tpls>
      </n>
      <n v="149872" in="0">
        <tpls c="6">
          <tpl fld="8" item="0"/>
          <tpl fld="6" item="9"/>
          <tpl hier="55" item="2"/>
          <tpl fld="13" item="0"/>
          <tpl hier="90" item="3"/>
          <tpl hier="155" item="1"/>
        </tpls>
      </n>
      <m in="0">
        <tpls c="6">
          <tpl fld="9" item="3"/>
          <tpl fld="6" item="0"/>
          <tpl hier="55" item="2"/>
          <tpl fld="13" item="0"/>
          <tpl hier="90" item="3"/>
          <tpl hier="155" item="1"/>
        </tpls>
      </m>
      <n v="962" in="0">
        <tpls c="6">
          <tpl fld="9" item="1"/>
          <tpl fld="6" item="10"/>
          <tpl hier="55" item="2"/>
          <tpl fld="13" item="0"/>
          <tpl hier="90" item="3"/>
          <tpl hier="155" item="1"/>
        </tpls>
      </n>
      <n v="323668" in="0">
        <tpls c="6">
          <tpl fld="10" item="1"/>
          <tpl fld="6" item="4"/>
          <tpl hier="55" item="2"/>
          <tpl fld="13" item="0"/>
          <tpl hier="90" item="3"/>
          <tpl hier="155" item="1"/>
        </tpls>
      </n>
      <n v="329" in="0">
        <tpls c="6">
          <tpl fld="9" item="5"/>
          <tpl fld="6" item="1"/>
          <tpl hier="55" item="2"/>
          <tpl fld="13" item="0"/>
          <tpl hier="90" item="3"/>
          <tpl hier="155" item="1"/>
        </tpls>
      </n>
      <n v="-1">
        <tpls c="6">
          <tpl fld="9" item="4"/>
          <tpl fld="3" item="2"/>
          <tpl hier="55" item="2"/>
          <tpl fld="13" item="1"/>
          <tpl hier="90" item="3"/>
          <tpl hier="155" item="1"/>
        </tpls>
      </n>
      <n v="405650" in="0">
        <tpls c="6">
          <tpl fld="10" item="1"/>
          <tpl fld="6" item="14"/>
          <tpl hier="55" item="2"/>
          <tpl fld="13" item="0"/>
          <tpl hier="90" item="3"/>
          <tpl hier="155" item="1"/>
        </tpls>
      </n>
      <n v="-331" in="0">
        <tpls c="6">
          <tpl fld="9" item="6"/>
          <tpl fld="6" item="30"/>
          <tpl hier="55" item="2"/>
          <tpl fld="13" item="0"/>
          <tpl hier="90" item="3"/>
          <tpl hier="155" item="1"/>
        </tpls>
      </n>
      <n v="133617" in="0">
        <tpls c="6">
          <tpl fld="10" item="0"/>
          <tpl fld="6" item="5"/>
          <tpl hier="55" item="2"/>
          <tpl fld="13" item="0"/>
          <tpl hier="90" item="3"/>
          <tpl hier="155" item="1"/>
        </tpls>
      </n>
      <n v="813" in="0">
        <tpls c="6">
          <tpl fld="9" item="1"/>
          <tpl fld="6" item="22"/>
          <tpl hier="55" item="2"/>
          <tpl fld="13" item="0"/>
          <tpl hier="90" item="3"/>
          <tpl hier="155" item="1"/>
        </tpls>
      </n>
      <n v="168158" in="0">
        <tpls c="6">
          <tpl hier="2" item="4294967295"/>
          <tpl fld="6" item="22"/>
          <tpl hier="55" item="2"/>
          <tpl fld="13" item="0"/>
          <tpl hier="90" item="3"/>
          <tpl hier="155" item="1"/>
        </tpls>
      </n>
      <n v="239734" in="0">
        <tpls c="6">
          <tpl fld="9" item="0"/>
          <tpl fld="6" item="21"/>
          <tpl hier="55" item="2"/>
          <tpl fld="13" item="0"/>
          <tpl hier="90" item="3"/>
          <tpl hier="155" item="1"/>
        </tpls>
      </n>
      <n v="136979" in="0">
        <tpls c="6">
          <tpl fld="10" item="0"/>
          <tpl fld="6" item="10"/>
          <tpl hier="55" item="2"/>
          <tpl fld="13" item="0"/>
          <tpl hier="90" item="3"/>
          <tpl hier="155" item="1"/>
        </tpls>
      </n>
      <n v="387363" in="0">
        <tpls c="6">
          <tpl fld="11" item="1"/>
          <tpl fld="6" item="31"/>
          <tpl hier="55" item="2"/>
          <tpl fld="13" item="0"/>
          <tpl hier="90" item="3"/>
          <tpl hier="155" item="1"/>
        </tpls>
      </n>
      <n v="-1">
        <tpls c="6">
          <tpl fld="11" item="1"/>
          <tpl fld="3" item="0"/>
          <tpl hier="55" item="2"/>
          <tpl fld="13" item="1"/>
          <tpl hier="90" item="3"/>
          <tpl hier="155" item="1"/>
        </tpls>
      </n>
      <n v="489" in="0">
        <tpls c="6">
          <tpl fld="9" item="5"/>
          <tpl fld="6" item="29"/>
          <tpl hier="55" item="2"/>
          <tpl fld="13" item="0"/>
          <tpl hier="90" item="3"/>
          <tpl hier="155" item="1"/>
        </tpls>
      </n>
      <n v="631" in="0">
        <tpls c="6">
          <tpl fld="11" item="2"/>
          <tpl fld="6" item="26"/>
          <tpl hier="55" item="2"/>
          <tpl fld="13" item="0"/>
          <tpl hier="90" item="3"/>
          <tpl hier="155" item="1"/>
        </tpls>
      </n>
      <n v="283757" in="0">
        <tpls c="6">
          <tpl fld="9" item="0"/>
          <tpl fld="6" item="9"/>
          <tpl hier="55" item="2"/>
          <tpl fld="13" item="0"/>
          <tpl hier="90" item="3"/>
          <tpl hier="155" item="1"/>
        </tpls>
      </n>
      <n v="141448" in="0">
        <tpls c="6">
          <tpl fld="10" item="0"/>
          <tpl fld="6" item="7"/>
          <tpl hier="55" item="2"/>
          <tpl fld="13" item="0"/>
          <tpl hier="90" item="3"/>
          <tpl hier="155" item="1"/>
        </tpls>
      </n>
      <n v="1">
        <tpls c="6">
          <tpl fld="9" item="1"/>
          <tpl fld="3" item="2"/>
          <tpl hier="55" item="2"/>
          <tpl fld="13" item="1"/>
          <tpl hier="90" item="3"/>
          <tpl hier="155" item="1"/>
        </tpls>
      </n>
      <n v="-1">
        <tpls c="6">
          <tpl fld="11" item="2"/>
          <tpl fld="3" item="1"/>
          <tpl hier="55" item="2"/>
          <tpl fld="13" item="1"/>
          <tpl hier="90" item="3"/>
          <tpl hier="155" item="1"/>
        </tpls>
      </n>
      <m in="0">
        <tpls c="6">
          <tpl fld="9" item="3"/>
          <tpl fld="6" item="27"/>
          <tpl hier="55" item="2"/>
          <tpl fld="13" item="0"/>
          <tpl hier="90" item="3"/>
          <tpl hier="155" item="1"/>
        </tpls>
      </m>
      <n v="371849" in="0">
        <tpls c="6">
          <tpl fld="9" item="0"/>
          <tpl fld="6" item="10"/>
          <tpl hier="55" item="2"/>
          <tpl fld="13" item="0"/>
          <tpl hier="90" item="3"/>
          <tpl hier="155" item="1"/>
        </tpls>
      </n>
      <n v="30109" in="0">
        <tpls c="6">
          <tpl fld="11" item="0"/>
          <tpl fld="6" item="9"/>
          <tpl hier="55" item="2"/>
          <tpl fld="13" item="0"/>
          <tpl hier="90" item="3"/>
          <tpl hier="155" item="1"/>
        </tpls>
      </n>
      <n v="585520" in="0">
        <tpls c="6">
          <tpl fld="11" item="1"/>
          <tpl fld="6" item="5"/>
          <tpl hier="55" item="2"/>
          <tpl fld="13" item="0"/>
          <tpl hier="90" item="3"/>
          <tpl hier="155" item="1"/>
        </tpls>
      </n>
      <n v="514" in="0">
        <tpls c="6">
          <tpl fld="9" item="5"/>
          <tpl fld="6" item="7"/>
          <tpl hier="55" item="2"/>
          <tpl fld="13" item="0"/>
          <tpl hier="90" item="3"/>
          <tpl hier="155" item="1"/>
        </tpls>
      </n>
      <m in="0">
        <tpls c="6">
          <tpl fld="11" item="2"/>
          <tpl fld="6" item="17"/>
          <tpl hier="55" item="2"/>
          <tpl fld="13" item="0"/>
          <tpl hier="90" item="3"/>
          <tpl hier="155" item="1"/>
        </tpls>
      </m>
      <n v="559" in="0">
        <tpls c="6">
          <tpl fld="9" item="5"/>
          <tpl fld="6" item="24"/>
          <tpl hier="55" item="2"/>
          <tpl fld="13" item="0"/>
          <tpl hier="90" item="3"/>
          <tpl hier="155" item="1"/>
        </tpls>
      </n>
      <n v="-407" in="0">
        <tpls c="6">
          <tpl fld="9" item="6"/>
          <tpl fld="6" item="13"/>
          <tpl hier="55" item="2"/>
          <tpl fld="13" item="0"/>
          <tpl hier="90" item="3"/>
          <tpl hier="155" item="1"/>
        </tpls>
      </n>
      <n v="1419582" in="0">
        <tpls c="6">
          <tpl fld="10" item="0"/>
          <tpl fld="3" item="1"/>
          <tpl hier="55" item="2"/>
          <tpl fld="13" item="0"/>
          <tpl hier="90" item="3"/>
          <tpl hier="155" item="1"/>
        </tpls>
      </n>
      <n v="779" in="0">
        <tpls c="6">
          <tpl fld="9" item="2"/>
          <tpl fld="6" item="6"/>
          <tpl hier="55" item="2"/>
          <tpl fld="13" item="0"/>
          <tpl hier="90" item="3"/>
          <tpl hier="155" item="1"/>
        </tpls>
      </n>
      <n v="149011" in="0">
        <tpls c="6">
          <tpl fld="8" item="0"/>
          <tpl fld="6" item="2"/>
          <tpl hier="55" item="2"/>
          <tpl fld="13" item="0"/>
          <tpl hier="90" item="3"/>
          <tpl hier="155" item="1"/>
        </tpls>
      </n>
      <n v="3296.7000000000007" in="0">
        <tpls c="6">
          <tpl fld="8" item="1"/>
          <tpl fld="3" item="1"/>
          <tpl hier="55" item="2"/>
          <tpl fld="13" item="0"/>
          <tpl hier="90" item="3"/>
          <tpl hier="155" item="1"/>
        </tpls>
      </n>
      <n v="142" in="0">
        <tpls c="6">
          <tpl fld="8" item="1"/>
          <tpl fld="6" item="6"/>
          <tpl hier="55" item="2"/>
          <tpl fld="13" item="0"/>
          <tpl hier="90" item="3"/>
          <tpl hier="155" item="1"/>
        </tpls>
      </n>
      <n v="507" in="0">
        <tpls c="6">
          <tpl fld="9" item="5"/>
          <tpl fld="6" item="6"/>
          <tpl hier="55" item="2"/>
          <tpl fld="13" item="0"/>
          <tpl hier="90" item="3"/>
          <tpl hier="155" item="1"/>
        </tpls>
      </n>
      <n v="1">
        <tpls c="6">
          <tpl fld="9" item="5"/>
          <tpl fld="3" item="1"/>
          <tpl hier="55" item="2"/>
          <tpl fld="13" item="1"/>
          <tpl hier="90" item="3"/>
          <tpl hier="155" item="1"/>
        </tpls>
      </n>
      <n v="173208" in="0">
        <tpls c="6">
          <tpl hier="2" item="4294967295"/>
          <tpl fld="6" item="13"/>
          <tpl hier="55" item="2"/>
          <tpl fld="13" item="0"/>
          <tpl hier="90" item="3"/>
          <tpl hier="155" item="1"/>
        </tpls>
      </n>
      <n v="6609" in="0">
        <tpls c="6">
          <tpl fld="11" item="0"/>
          <tpl fld="6" item="13"/>
          <tpl hier="55" item="2"/>
          <tpl fld="13" item="0"/>
          <tpl hier="90" item="3"/>
          <tpl hier="155" item="1"/>
        </tpls>
      </n>
      <n v="261513" in="0">
        <tpls c="6">
          <tpl fld="9" item="0"/>
          <tpl fld="6" item="30"/>
          <tpl hier="55" item="2"/>
          <tpl fld="13" item="0"/>
          <tpl hier="90" item="3"/>
          <tpl hier="155" item="1"/>
        </tpls>
      </n>
      <m in="0">
        <tpls c="6">
          <tpl fld="9" item="3"/>
          <tpl fld="6" item="9"/>
          <tpl hier="55" item="2"/>
          <tpl fld="13" item="0"/>
          <tpl hier="90" item="3"/>
          <tpl hier="155" item="1"/>
        </tpls>
      </m>
      <n v="-432" in="0">
        <tpls c="6">
          <tpl fld="9" item="6"/>
          <tpl fld="6" item="3"/>
          <tpl hier="55" item="2"/>
          <tpl fld="13" item="0"/>
          <tpl hier="90" item="3"/>
          <tpl hier="155" item="1"/>
        </tpls>
      </n>
      <m in="0">
        <tpls c="6">
          <tpl fld="9" item="3"/>
          <tpl fld="6" item="25"/>
          <tpl hier="55" item="2"/>
          <tpl fld="13" item="0"/>
          <tpl hier="90" item="3"/>
          <tpl hier="155" item="1"/>
        </tpls>
      </m>
      <n v="743" in="0">
        <tpls c="6">
          <tpl fld="9" item="1"/>
          <tpl fld="6" item="16"/>
          <tpl hier="55" item="2"/>
          <tpl fld="13" item="0"/>
          <tpl hier="90" item="3"/>
          <tpl hier="155" item="1"/>
        </tpls>
      </n>
      <m in="0">
        <tpls c="6">
          <tpl fld="11" item="2"/>
          <tpl fld="6" item="28"/>
          <tpl hier="55" item="2"/>
          <tpl fld="13" item="0"/>
          <tpl hier="90" item="3"/>
          <tpl hier="155" item="1"/>
        </tpls>
      </m>
      <n v="784" in="0">
        <tpls c="6">
          <tpl fld="11" item="2"/>
          <tpl fld="6" item="21"/>
          <tpl hier="55" item="2"/>
          <tpl fld="13" item="0"/>
          <tpl hier="90" item="3"/>
          <tpl hier="155" item="1"/>
        </tpls>
      </n>
      <n v="261230" in="0">
        <tpls c="6">
          <tpl hier="2" item="4294967295"/>
          <tpl fld="6" item="20"/>
          <tpl hier="55" item="2"/>
          <tpl fld="13" item="0"/>
          <tpl hier="90" item="3"/>
          <tpl hier="155" item="1"/>
        </tpls>
      </n>
      <n v="464302.66548845416" in="0">
        <tpls c="6">
          <tpl fld="11" item="1"/>
          <tpl fld="6" item="8"/>
          <tpl hier="55" item="2"/>
          <tpl fld="13" item="0"/>
          <tpl hier="90" item="3"/>
          <tpl hier="155" item="1"/>
        </tpls>
      </n>
      <m in="0">
        <tpls c="6">
          <tpl fld="9" item="3"/>
          <tpl fld="6" item="5"/>
          <tpl hier="55" item="2"/>
          <tpl fld="13" item="0"/>
          <tpl hier="90" item="3"/>
          <tpl hier="155" item="1"/>
        </tpls>
      </m>
      <n v="216626" in="0">
        <tpls c="6">
          <tpl hier="2" item="4294967295"/>
          <tpl fld="6" item="3"/>
          <tpl hier="55" item="2"/>
          <tpl fld="13" item="0"/>
          <tpl hier="90" item="3"/>
          <tpl hier="155" item="1"/>
        </tpls>
      </n>
      <n v="1">
        <tpls c="6">
          <tpl fld="8" item="2"/>
          <tpl fld="3" item="1"/>
          <tpl hier="55" item="2"/>
          <tpl fld="13" item="1"/>
          <tpl hier="90" item="3"/>
          <tpl hier="155" item="1"/>
        </tpls>
      </n>
      <n v="198097" in="0">
        <tpls c="6">
          <tpl fld="11" item="1"/>
          <tpl fld="6" item="27"/>
          <tpl hier="55" item="2"/>
          <tpl fld="13" item="0"/>
          <tpl hier="90" item="3"/>
          <tpl hier="155" item="1"/>
        </tpls>
      </n>
      <n v="693" in="0">
        <tpls c="6">
          <tpl fld="9" item="1"/>
          <tpl fld="6" item="5"/>
          <tpl hier="55" item="2"/>
          <tpl fld="13" item="0"/>
          <tpl hier="90" item="3"/>
          <tpl hier="155" item="1"/>
        </tpls>
      </n>
      <n v="-12993.597624358807" in="0">
        <tpls c="6">
          <tpl fld="9" item="1"/>
          <tpl fld="6" item="12"/>
          <tpl hier="55" item="2"/>
          <tpl fld="13" item="0"/>
          <tpl hier="90" item="3"/>
          <tpl hier="155" item="1"/>
        </tpls>
      </n>
      <n v="118449" in="0">
        <tpls c="6">
          <tpl fld="10" item="0"/>
          <tpl fld="6" item="30"/>
          <tpl hier="55" item="2"/>
          <tpl fld="13" item="0"/>
          <tpl hier="90" item="3"/>
          <tpl hier="155" item="1"/>
        </tpls>
      </n>
      <m in="0">
        <tpls c="6">
          <tpl fld="9" item="3"/>
          <tpl fld="6" item="31"/>
          <tpl hier="55" item="2"/>
          <tpl fld="13" item="0"/>
          <tpl hier="90" item="3"/>
          <tpl hier="155" item="1"/>
        </tpls>
      </m>
      <n v="-1">
        <tpls c="6">
          <tpl fld="9" item="4"/>
          <tpl fld="3" item="0"/>
          <tpl hier="55" item="2"/>
          <tpl fld="13" item="1"/>
          <tpl hier="90" item="3"/>
          <tpl hier="155" item="1"/>
        </tpls>
      </n>
      <n v="-649.10985594887143" in="0">
        <tpls c="6">
          <tpl fld="9" item="6"/>
          <tpl fld="6" item="12"/>
          <tpl hier="55" item="2"/>
          <tpl fld="13" item="0"/>
          <tpl hier="90" item="3"/>
          <tpl hier="155" item="1"/>
        </tpls>
      </n>
      <n v="1">
        <tpls c="6">
          <tpl fld="9" item="2"/>
          <tpl fld="3" item="0"/>
          <tpl hier="55" item="2"/>
          <tpl fld="13" item="1"/>
          <tpl hier="90" item="3"/>
          <tpl hier="155" item="1"/>
        </tpls>
      </n>
      <n v="93" in="0">
        <tpls c="6">
          <tpl fld="8" item="1"/>
          <tpl fld="6" item="1"/>
          <tpl hier="55" item="2"/>
          <tpl fld="13" item="0"/>
          <tpl hier="90" item="3"/>
          <tpl hier="155" item="1"/>
        </tpls>
      </n>
      <n v="447996" in="0">
        <tpls c="6">
          <tpl fld="10" item="1"/>
          <tpl fld="6" item="16"/>
          <tpl hier="55" item="2"/>
          <tpl fld="13" item="0"/>
          <tpl hier="90" item="3"/>
          <tpl hier="155" item="1"/>
        </tpls>
      </n>
      <n v="297" in="0">
        <tpls c="6">
          <tpl fld="9" item="5"/>
          <tpl fld="6" item="4"/>
          <tpl hier="55" item="2"/>
          <tpl fld="13" item="0"/>
          <tpl hier="90" item="3"/>
          <tpl hier="155" item="1"/>
        </tpls>
      </n>
      <n v="3015833.1908500427" in="0">
        <tpls c="6">
          <tpl fld="11" item="1"/>
          <tpl fld="3" item="2"/>
          <tpl hier="55" item="2"/>
          <tpl fld="13" item="0"/>
          <tpl hier="90" item="3"/>
          <tpl hier="155" item="1"/>
        </tpls>
      </n>
      <n v="30175" in="0">
        <tpls c="6">
          <tpl fld="8" item="2"/>
          <tpl fld="6" item="14"/>
          <tpl hier="55" item="2"/>
          <tpl fld="13" item="0"/>
          <tpl hier="90" item="3"/>
          <tpl hier="155" item="1"/>
        </tpls>
      </n>
      <n v="123534" in="0">
        <tpls c="6">
          <tpl fld="9" item="4"/>
          <tpl fld="6" item="31"/>
          <tpl hier="55" item="2"/>
          <tpl fld="13" item="0"/>
          <tpl hier="90" item="3"/>
          <tpl hier="155" item="1"/>
        </tpls>
      </n>
      <n v="167803.9" in="0">
        <tpls c="6">
          <tpl fld="9" item="4"/>
          <tpl fld="6" item="7"/>
          <tpl hier="55" item="2"/>
          <tpl fld="13" item="0"/>
          <tpl hier="90" item="3"/>
          <tpl hier="155" item="1"/>
        </tpls>
      </n>
      <n v="14028" in="0">
        <tpls c="6">
          <tpl fld="8" item="2"/>
          <tpl fld="6" item="27"/>
          <tpl hier="55" item="2"/>
          <tpl fld="13" item="0"/>
          <tpl hier="90" item="3"/>
          <tpl hier="155" item="1"/>
        </tpls>
      </n>
      <n v="508828" in="0">
        <tpls c="6">
          <tpl fld="10" item="1"/>
          <tpl fld="6" item="10"/>
          <tpl hier="55" item="2"/>
          <tpl fld="13" item="0"/>
          <tpl hier="90" item="3"/>
          <tpl hier="155" item="1"/>
        </tpls>
      </n>
      <n v="679" in="0">
        <tpls c="6">
          <tpl fld="9" item="1"/>
          <tpl fld="6" item="13"/>
          <tpl hier="55" item="2"/>
          <tpl fld="13" item="0"/>
          <tpl hier="90" item="3"/>
          <tpl hier="155" item="1"/>
        </tpls>
      </n>
      <n v="1362399.2" in="0">
        <tpls c="6">
          <tpl fld="9" item="4"/>
          <tpl fld="3" item="0"/>
          <tpl hier="55" item="2"/>
          <tpl fld="13" item="0"/>
          <tpl hier="90" item="3"/>
          <tpl hier="155" item="1"/>
        </tpls>
      </n>
      <n v="79244" in="0">
        <tpls c="6">
          <tpl fld="8" item="0"/>
          <tpl fld="6" item="1"/>
          <tpl hier="55" item="2"/>
          <tpl fld="13" item="0"/>
          <tpl hier="90" item="3"/>
          <tpl hier="155" item="1"/>
        </tpls>
      </n>
      <n v="715" in="0">
        <tpls c="6">
          <tpl fld="9" item="1"/>
          <tpl fld="6" item="11"/>
          <tpl hier="55" item="2"/>
          <tpl fld="13" item="0"/>
          <tpl hier="90" item="3"/>
          <tpl hier="155" item="1"/>
        </tpls>
      </n>
      <n v="1403910" in="0">
        <tpls c="6">
          <tpl hier="2" item="4294967295"/>
          <tpl fld="3" item="0"/>
          <tpl hier="55" item="2"/>
          <tpl fld="13" item="0"/>
          <tpl hier="90" item="3"/>
          <tpl hier="155" item="1"/>
        </tpls>
      </n>
      <n v="1">
        <tpls c="6">
          <tpl fld="9" item="1"/>
          <tpl fld="3" item="0"/>
          <tpl hier="55" item="2"/>
          <tpl fld="13" item="1"/>
          <tpl hier="90" item="3"/>
          <tpl hier="155" item="1"/>
        </tpls>
      </n>
      <n v="487" in="0">
        <tpls c="6">
          <tpl fld="9" item="5"/>
          <tpl fld="6" item="18"/>
          <tpl hier="55" item="2"/>
          <tpl fld="13" item="0"/>
          <tpl hier="90" item="3"/>
          <tpl hier="155" item="1"/>
        </tpls>
      </n>
      <n v="135087" in="0">
        <tpls c="6">
          <tpl hier="2" item="4294967295"/>
          <tpl fld="6" item="30"/>
          <tpl hier="55" item="2"/>
          <tpl fld="13" item="0"/>
          <tpl hier="90" item="3"/>
          <tpl hier="155" item="1"/>
        </tpls>
      </n>
      <n v="129037" in="0">
        <tpls c="6">
          <tpl fld="10" item="0"/>
          <tpl fld="6" item="28"/>
          <tpl hier="55" item="2"/>
          <tpl fld="13" item="0"/>
          <tpl hier="90" item="3"/>
          <tpl hier="155" item="1"/>
        </tpls>
      </n>
      <n v="29460" in="0">
        <tpls c="6">
          <tpl fld="8" item="2"/>
          <tpl fld="6" item="30"/>
          <tpl hier="55" item="2"/>
          <tpl fld="13" item="0"/>
          <tpl hier="90" item="3"/>
          <tpl hier="155" item="1"/>
        </tpls>
      </n>
      <n v="44051" in="0">
        <tpls c="6">
          <tpl fld="11" item="0"/>
          <tpl fld="6" item="16"/>
          <tpl hier="55" item="2"/>
          <tpl fld="13" item="0"/>
          <tpl hier="90" item="3"/>
          <tpl hier="155" item="1"/>
        </tpls>
      </n>
      <n v="131839" in="0">
        <tpls c="6">
          <tpl fld="9" item="4"/>
          <tpl fld="6" item="11"/>
          <tpl hier="55" item="2"/>
          <tpl fld="13" item="0"/>
          <tpl hier="90" item="3"/>
          <tpl hier="155" item="1"/>
        </tpls>
      </n>
      <n v="56823" in="0">
        <tpls c="6">
          <tpl fld="8" item="0"/>
          <tpl fld="6" item="0"/>
          <tpl hier="55" item="2"/>
          <tpl fld="13" item="0"/>
          <tpl hier="90" item="4"/>
          <tpl hier="155" item="1"/>
        </tpls>
      </n>
      <n v="18951.360722989084" in="0">
        <tpls c="6">
          <tpl fld="8" item="2"/>
          <tpl fld="3" item="2"/>
          <tpl hier="55" item="2"/>
          <tpl fld="13" item="0"/>
          <tpl hier="90" item="4"/>
          <tpl hier="155" item="1"/>
        </tpls>
      </n>
      <n v="-906.27155945147626" in="0">
        <tpls c="6">
          <tpl fld="9" item="6"/>
          <tpl fld="6" item="8"/>
          <tpl hier="55" item="2"/>
          <tpl fld="13" item="0"/>
          <tpl hier="90" item="4"/>
          <tpl hier="155" item="1"/>
        </tpls>
      </n>
      <n v="7704" in="0">
        <tpls c="6">
          <tpl fld="8" item="2"/>
          <tpl fld="6" item="17"/>
          <tpl hier="55" item="2"/>
          <tpl fld="13" item="0"/>
          <tpl hier="90" item="4"/>
          <tpl hier="155" item="1"/>
        </tpls>
      </n>
      <n v="14555" in="0">
        <tpls c="6">
          <tpl fld="8" item="2"/>
          <tpl fld="6" item="11"/>
          <tpl hier="55" item="2"/>
          <tpl fld="13" item="0"/>
          <tpl hier="90" item="4"/>
          <tpl hier="155" item="1"/>
        </tpls>
      </n>
      <n v="161167" in="0">
        <tpls c="6">
          <tpl fld="10" item="1"/>
          <tpl fld="6" item="23"/>
          <tpl hier="55" item="2"/>
          <tpl fld="13" item="0"/>
          <tpl hier="90" item="4"/>
          <tpl hier="155" item="1"/>
        </tpls>
      </n>
      <n v="56197" in="0">
        <tpls c="6">
          <tpl fld="9" item="4"/>
          <tpl fld="6" item="4"/>
          <tpl hier="55" item="2"/>
          <tpl fld="13" item="0"/>
          <tpl hier="90" item="4"/>
          <tpl hier="155" item="1"/>
        </tpls>
      </n>
      <n v="7305" in="0">
        <tpls c="6">
          <tpl fld="8" item="2"/>
          <tpl fld="6" item="28"/>
          <tpl hier="55" item="2"/>
          <tpl fld="13" item="0"/>
          <tpl hier="90" item="4"/>
          <tpl hier="155" item="1"/>
        </tpls>
      </n>
      <n v="99969.5" in="0">
        <tpls c="6">
          <tpl fld="8" item="0"/>
          <tpl fld="6" item="7"/>
          <tpl hier="55" item="2"/>
          <tpl fld="13" item="0"/>
          <tpl hier="90" item="4"/>
          <tpl hier="155" item="1"/>
        </tpls>
      </n>
      <n v="1">
        <tpls c="6">
          <tpl fld="9" item="3"/>
          <tpl fld="3" item="1"/>
          <tpl hier="55" item="2"/>
          <tpl fld="13" item="1"/>
          <tpl hier="90" item="4"/>
          <tpl hier="155" item="1"/>
        </tpls>
      </n>
      <n v="153372" in="0">
        <tpls c="6">
          <tpl fld="11" item="1"/>
          <tpl fld="6" item="17"/>
          <tpl hier="55" item="2"/>
          <tpl fld="13" item="0"/>
          <tpl hier="90" item="4"/>
          <tpl hier="155" item="1"/>
        </tpls>
      </n>
      <n v="294252.99999999983" in="0">
        <tpls c="6">
          <tpl hier="2" item="4294967295"/>
          <tpl fld="3" item="1"/>
          <tpl hier="55" item="2"/>
          <tpl fld="13" item="0"/>
          <tpl hier="90" item="4"/>
          <tpl hier="155" item="1"/>
        </tpls>
      </n>
      <n v="416423.48696978169" in="0">
        <tpls c="6">
          <tpl fld="10" item="1"/>
          <tpl fld="6" item="12"/>
          <tpl hier="55" item="2"/>
          <tpl fld="13" item="0"/>
          <tpl hier="90" item="4"/>
          <tpl hier="155" item="1"/>
        </tpls>
      </n>
      <n v="-1">
        <tpls c="6">
          <tpl fld="11" item="0"/>
          <tpl fld="3" item="0"/>
          <tpl hier="55" item="2"/>
          <tpl fld="13" item="1"/>
          <tpl hier="90" item="4"/>
          <tpl hier="155" item="1"/>
        </tpls>
      </n>
      <n v="-5206" in="0">
        <tpls c="6">
          <tpl fld="8" item="0"/>
          <tpl fld="6" item="29"/>
          <tpl hier="55" item="2"/>
          <tpl fld="13" item="0"/>
          <tpl hier="90" item="4"/>
          <tpl hier="155" item="1"/>
        </tpls>
      </n>
      <n v="9300.4264554226738" in="0">
        <tpls c="6">
          <tpl fld="9" item="2"/>
          <tpl fld="3" item="2"/>
          <tpl hier="55" item="2"/>
          <tpl fld="13" item="0"/>
          <tpl hier="90" item="4"/>
          <tpl hier="155" item="1"/>
        </tpls>
      </n>
      <n v="311225" in="0">
        <tpls c="6">
          <tpl fld="9" item="0"/>
          <tpl fld="6" item="15"/>
          <tpl hier="55" item="2"/>
          <tpl fld="13" item="0"/>
          <tpl hier="90" item="4"/>
          <tpl hier="155" item="1"/>
        </tpls>
      </n>
      <n v="15658" in="0">
        <tpls c="6">
          <tpl fld="11" item="0"/>
          <tpl fld="6" item="26"/>
          <tpl hier="55" item="2"/>
          <tpl fld="13" item="0"/>
          <tpl hier="90" item="4"/>
          <tpl hier="155" item="1"/>
        </tpls>
      </n>
      <n v="110" in="0">
        <tpls c="6">
          <tpl fld="8" item="1"/>
          <tpl fld="6" item="30"/>
          <tpl hier="55" item="2"/>
          <tpl fld="13" item="0"/>
          <tpl hier="90" item="4"/>
          <tpl hier="155" item="1"/>
        </tpls>
      </n>
      <n v="72740" in="0">
        <tpls c="6">
          <tpl fld="9" item="4"/>
          <tpl fld="6" item="5"/>
          <tpl hier="55" item="2"/>
          <tpl fld="13" item="0"/>
          <tpl hier="90" item="4"/>
          <tpl hier="155" item="1"/>
        </tpls>
      </n>
      <n v="192" in="0">
        <tpls c="6">
          <tpl fld="8" item="1"/>
          <tpl fld="6" item="18"/>
          <tpl hier="55" item="2"/>
          <tpl fld="13" item="0"/>
          <tpl hier="90" item="4"/>
          <tpl hier="155" item="1"/>
        </tpls>
      </n>
      <n v="210693" in="0">
        <tpls c="6">
          <tpl fld="10" item="1"/>
          <tpl fld="6" item="0"/>
          <tpl hier="55" item="2"/>
          <tpl fld="13" item="0"/>
          <tpl hier="90" item="4"/>
          <tpl hier="155" item="1"/>
        </tpls>
      </n>
      <n v="-704" in="0">
        <tpls c="6">
          <tpl fld="9" item="6"/>
          <tpl fld="6" item="9"/>
          <tpl hier="55" item="2"/>
          <tpl fld="13" item="0"/>
          <tpl hier="90" item="4"/>
          <tpl hier="155" item="1"/>
        </tpls>
      </n>
      <n v="831279.19423925853" in="0">
        <tpls c="6">
          <tpl fld="10" item="0"/>
          <tpl fld="3" item="2"/>
          <tpl hier="55" item="2"/>
          <tpl fld="13" item="0"/>
          <tpl hier="90" item="4"/>
          <tpl hier="155" item="1"/>
        </tpls>
      </n>
      <n v="-922" in="0">
        <tpls c="6">
          <tpl fld="9" item="6"/>
          <tpl fld="6" item="27"/>
          <tpl hier="55" item="2"/>
          <tpl fld="13" item="0"/>
          <tpl hier="90" item="4"/>
          <tpl hier="155" item="1"/>
        </tpls>
      </n>
      <n v="764" in="0">
        <tpls c="6">
          <tpl fld="9" item="2"/>
          <tpl fld="6" item="28"/>
          <tpl hier="55" item="2"/>
          <tpl fld="13" item="0"/>
          <tpl hier="90" item="4"/>
          <tpl hier="155" item="1"/>
        </tpls>
      </n>
      <n v="329628" in="0">
        <tpls c="6">
          <tpl fld="10" item="1"/>
          <tpl fld="6" item="1"/>
          <tpl hier="55" item="2"/>
          <tpl fld="13" item="0"/>
          <tpl hier="90" item="4"/>
          <tpl hier="155" item="1"/>
        </tpls>
      </n>
      <n v="491964" in="0">
        <tpls c="6">
          <tpl fld="11" item="1"/>
          <tpl fld="6" item="11"/>
          <tpl hier="55" item="2"/>
          <tpl fld="13" item="0"/>
          <tpl hier="90" item="4"/>
          <tpl hier="155" item="1"/>
        </tpls>
      </n>
      <n v="772" in="0">
        <tpls c="6">
          <tpl fld="9" item="5"/>
          <tpl fld="6" item="25"/>
          <tpl hier="55" item="2"/>
          <tpl fld="13" item="0"/>
          <tpl hier="90" item="4"/>
          <tpl hier="155" item="1"/>
        </tpls>
      </n>
      <n v="193475" in="0">
        <tpls c="6">
          <tpl fld="8" item="0"/>
          <tpl fld="6" item="3"/>
          <tpl hier="55" item="2"/>
          <tpl fld="13" item="0"/>
          <tpl hier="90" item="4"/>
          <tpl hier="155" item="1"/>
        </tpls>
      </n>
      <n v="562" in="0">
        <tpls c="6">
          <tpl fld="9" item="5"/>
          <tpl fld="6" item="11"/>
          <tpl hier="55" item="2"/>
          <tpl fld="13" item="0"/>
          <tpl hier="90" item="4"/>
          <tpl hier="155" item="1"/>
        </tpls>
      </n>
      <n v="14554" in="0">
        <tpls c="6">
          <tpl fld="8" item="2"/>
          <tpl fld="6" item="31"/>
          <tpl hier="55" item="2"/>
          <tpl fld="13" item="0"/>
          <tpl hier="90" item="4"/>
          <tpl hier="155" item="1"/>
        </tpls>
      </n>
      <n v="136869" in="0">
        <tpls c="6">
          <tpl fld="8" item="0"/>
          <tpl fld="6" item="13"/>
          <tpl hier="55" item="2"/>
          <tpl fld="13" item="0"/>
          <tpl hier="90" item="4"/>
          <tpl hier="155" item="1"/>
        </tpls>
      </n>
      <n v="385945" in="0">
        <tpls c="6">
          <tpl fld="11" item="1"/>
          <tpl fld="6" item="19"/>
          <tpl hier="55" item="2"/>
          <tpl fld="13" item="0"/>
          <tpl hier="90" item="4"/>
          <tpl hier="155" item="1"/>
        </tpls>
      </n>
      <n v="-1020" in="0">
        <tpls c="6">
          <tpl fld="9" item="6"/>
          <tpl fld="6" item="15"/>
          <tpl hier="55" item="2"/>
          <tpl fld="13" item="0"/>
          <tpl hier="90" item="4"/>
          <tpl hier="155" item="1"/>
        </tpls>
      </n>
      <n v="85719" in="0">
        <tpls c="6">
          <tpl fld="8" item="2"/>
          <tpl fld="3" item="1"/>
          <tpl hier="55" item="2"/>
          <tpl fld="13" item="0"/>
          <tpl hier="90" item="4"/>
          <tpl hier="155" item="1"/>
        </tpls>
      </n>
      <n v="827" in="0">
        <tpls c="6">
          <tpl fld="9" item="2"/>
          <tpl fld="6" item="31"/>
          <tpl hier="55" item="2"/>
          <tpl fld="13" item="0"/>
          <tpl hier="90" item="4"/>
          <tpl hier="155" item="1"/>
        </tpls>
      </n>
      <n v="149965" in="0">
        <tpls c="6">
          <tpl fld="10" item="0"/>
          <tpl fld="6" item="9"/>
          <tpl hier="55" item="2"/>
          <tpl fld="13" item="0"/>
          <tpl hier="90" item="4"/>
          <tpl hier="155" item="1"/>
        </tpls>
      </n>
      <n v="146477" in="0">
        <tpls c="6">
          <tpl fld="10" item="0"/>
          <tpl fld="6" item="16"/>
          <tpl hier="55" item="2"/>
          <tpl fld="13" item="0"/>
          <tpl hier="90" item="4"/>
          <tpl hier="155" item="1"/>
        </tpls>
      </n>
      <m in="0">
        <tpls c="6">
          <tpl fld="11" item="0"/>
          <tpl fld="6" item="3"/>
          <tpl hier="55" item="2"/>
          <tpl fld="13" item="0"/>
          <tpl hier="90" item="4"/>
          <tpl hier="155" item="1"/>
        </tpls>
      </m>
      <n v="91227" in="0">
        <tpls c="6">
          <tpl fld="10" item="0"/>
          <tpl fld="6" item="6"/>
          <tpl hier="55" item="2"/>
          <tpl fld="13" item="0"/>
          <tpl hier="90" item="4"/>
          <tpl hier="155" item="1"/>
        </tpls>
      </n>
      <n v="16540" in="0">
        <tpls c="6">
          <tpl fld="11" item="0"/>
          <tpl fld="6" item="19"/>
          <tpl hier="55" item="2"/>
          <tpl fld="13" item="0"/>
          <tpl hier="90" item="4"/>
          <tpl hier="155" item="1"/>
        </tpls>
      </n>
      <n v="19816" in="0">
        <tpls c="6">
          <tpl fld="11" item="2"/>
          <tpl fld="6" item="24"/>
          <tpl hier="55" item="2"/>
          <tpl fld="13" item="0"/>
          <tpl hier="90" item="4"/>
          <tpl hier="155" item="1"/>
        </tpls>
      </n>
      <n v="65958" in="0">
        <tpls c="6">
          <tpl fld="10" item="0"/>
          <tpl fld="6" item="17"/>
          <tpl hier="55" item="2"/>
          <tpl fld="13" item="0"/>
          <tpl hier="90" item="4"/>
          <tpl hier="155" item="1"/>
        </tpls>
      </n>
      <n v="544679" in="0">
        <tpls c="6">
          <tpl fld="11" item="1"/>
          <tpl fld="6" item="16"/>
          <tpl hier="55" item="2"/>
          <tpl fld="13" item="0"/>
          <tpl hier="90" item="4"/>
          <tpl hier="155" item="1"/>
        </tpls>
      </n>
      <n v="67744" in="0">
        <tpls c="6">
          <tpl fld="9" item="4"/>
          <tpl fld="6" item="17"/>
          <tpl hier="55" item="2"/>
          <tpl fld="13" item="0"/>
          <tpl hier="90" item="4"/>
          <tpl hier="155" item="1"/>
        </tpls>
      </n>
      <n v="6156" in="0">
        <tpls c="6">
          <tpl hier="2" item="4294967295"/>
          <tpl fld="6" item="17"/>
          <tpl hier="55" item="2"/>
          <tpl fld="13" item="0"/>
          <tpl hier="90" item="4"/>
          <tpl hier="155" item="1"/>
        </tpls>
      </n>
      <n v="772" in="0">
        <tpls c="6">
          <tpl fld="9" item="2"/>
          <tpl fld="6" item="17"/>
          <tpl hier="55" item="2"/>
          <tpl fld="13" item="0"/>
          <tpl hier="90" item="4"/>
          <tpl hier="155" item="1"/>
        </tpls>
      </n>
      <n v="581" in="0">
        <tpls c="6">
          <tpl fld="9" item="5"/>
          <tpl fld="6" item="2"/>
          <tpl hier="55" item="2"/>
          <tpl fld="13" item="0"/>
          <tpl hier="90" item="4"/>
          <tpl hier="155" item="1"/>
        </tpls>
      </n>
      <n v="203243" in="0">
        <tpls c="6">
          <tpl fld="9" item="4"/>
          <tpl fld="6" item="25"/>
          <tpl hier="55" item="2"/>
          <tpl fld="13" item="0"/>
          <tpl hier="90" item="4"/>
          <tpl hier="155" item="1"/>
        </tpls>
      </n>
      <m in="0">
        <tpls c="6">
          <tpl fld="11" item="2"/>
          <tpl fld="6" item="5"/>
          <tpl hier="55" item="2"/>
          <tpl fld="13" item="0"/>
          <tpl hier="90" item="4"/>
          <tpl hier="155" item="1"/>
        </tpls>
      </m>
      <n v="19475" in="0">
        <tpls c="6">
          <tpl hier="2" item="4294967295"/>
          <tpl fld="6" item="25"/>
          <tpl hier="55" item="2"/>
          <tpl fld="13" item="0"/>
          <tpl hier="90" item="4"/>
          <tpl hier="155" item="1"/>
        </tpls>
      </n>
      <n v="2962575" in="0">
        <tpls c="6">
          <tpl fld="9" item="0"/>
          <tpl fld="3" item="1"/>
          <tpl hier="55" item="2"/>
          <tpl fld="13" item="0"/>
          <tpl hier="90" item="4"/>
          <tpl hier="155" item="1"/>
        </tpls>
      </n>
      <n v="863" in="0">
        <tpls c="6">
          <tpl fld="9" item="2"/>
          <tpl fld="6" item="11"/>
          <tpl hier="55" item="2"/>
          <tpl fld="13" item="0"/>
          <tpl hier="90" item="4"/>
          <tpl hier="155" item="1"/>
        </tpls>
      </n>
      <n v="200465" in="0">
        <tpls c="6">
          <tpl fld="9" item="4"/>
          <tpl fld="6" item="10"/>
          <tpl hier="55" item="2"/>
          <tpl fld="13" item="0"/>
          <tpl hier="90" item="4"/>
          <tpl hier="155" item="1"/>
        </tpls>
      </n>
      <n v="164" in="0">
        <tpls c="6">
          <tpl fld="8" item="1"/>
          <tpl fld="6" item="13"/>
          <tpl hier="55" item="2"/>
          <tpl fld="13" item="0"/>
          <tpl hier="90" item="4"/>
          <tpl hier="155" item="1"/>
        </tpls>
      </n>
      <n v="227080" in="0">
        <tpls c="6">
          <tpl fld="9" item="4"/>
          <tpl fld="6" item="2"/>
          <tpl hier="55" item="2"/>
          <tpl fld="13" item="0"/>
          <tpl hier="90" item="4"/>
          <tpl hier="155" item="1"/>
        </tpls>
      </n>
      <n v="893" in="0">
        <tpls c="6">
          <tpl fld="9" item="2"/>
          <tpl fld="6" item="2"/>
          <tpl hier="55" item="2"/>
          <tpl fld="13" item="0"/>
          <tpl hier="90" item="4"/>
          <tpl hier="155" item="1"/>
        </tpls>
      </n>
      <n v="129353.81046047914" in="0">
        <tpls c="6">
          <tpl fld="10" item="0"/>
          <tpl fld="6" item="8"/>
          <tpl hier="55" item="2"/>
          <tpl fld="13" item="0"/>
          <tpl hier="90" item="4"/>
          <tpl hier="155" item="1"/>
        </tpls>
      </n>
      <n v="-12367.000000000011" in="0">
        <tpls c="6">
          <tpl hier="2" item="4294967295"/>
          <tpl fld="6" item="21"/>
          <tpl hier="55" item="2"/>
          <tpl fld="13" item="0"/>
          <tpl hier="90" item="4"/>
          <tpl hier="155" item="1"/>
        </tpls>
      </n>
      <n v="406258" in="0">
        <tpls c="6">
          <tpl fld="10" item="1"/>
          <tpl fld="6" item="9"/>
          <tpl hier="55" item="2"/>
          <tpl fld="13" item="0"/>
          <tpl hier="90" item="4"/>
          <tpl hier="155" item="1"/>
        </tpls>
      </n>
      <n v="72832" in="0">
        <tpls c="6">
          <tpl fld="9" item="4"/>
          <tpl fld="6" item="0"/>
          <tpl hier="55" item="2"/>
          <tpl fld="13" item="0"/>
          <tpl hier="90" item="4"/>
          <tpl hier="155" item="1"/>
        </tpls>
      </n>
      <n v="34120" in="0">
        <tpls c="6">
          <tpl hier="2" item="4294967295"/>
          <tpl fld="6" item="2"/>
          <tpl hier="55" item="2"/>
          <tpl fld="13" item="0"/>
          <tpl hier="90" item="4"/>
          <tpl hier="155" item="1"/>
        </tpls>
      </n>
      <n v="-1">
        <tpls c="6">
          <tpl fld="10" item="0"/>
          <tpl fld="3" item="1"/>
          <tpl hier="55" item="2"/>
          <tpl fld="13" item="1"/>
          <tpl hier="90" item="4"/>
          <tpl hier="155" item="1"/>
        </tpls>
      </n>
      <n v="100854.41679549898" in="0">
        <tpls c="6">
          <tpl hier="2" item="4294967295"/>
          <tpl fld="6" item="12"/>
          <tpl hier="55" item="2"/>
          <tpl fld="13" item="0"/>
          <tpl hier="90" item="4"/>
          <tpl hier="155" item="1"/>
        </tpls>
      </n>
      <n v="-1">
        <tpls c="6">
          <tpl fld="9" item="0"/>
          <tpl fld="3" item="0"/>
          <tpl hier="55" item="2"/>
          <tpl fld="13" item="1"/>
          <tpl hier="90" item="4"/>
          <tpl hier="155" item="1"/>
        </tpls>
      </n>
      <n v="342076" in="0">
        <tpls c="6">
          <tpl fld="9" item="0"/>
          <tpl fld="6" item="11"/>
          <tpl hier="55" item="2"/>
          <tpl fld="13" item="0"/>
          <tpl hier="90" item="4"/>
          <tpl hier="155" item="1"/>
        </tpls>
      </n>
      <n v="9129" in="0">
        <tpls c="6">
          <tpl fld="9" item="2"/>
          <tpl fld="3" item="0"/>
          <tpl hier="55" item="2"/>
          <tpl fld="13" item="0"/>
          <tpl hier="90" item="4"/>
          <tpl hier="155" item="1"/>
        </tpls>
      </n>
      <n v="16432" in="0">
        <tpls c="6">
          <tpl fld="11" item="0"/>
          <tpl fld="6" item="2"/>
          <tpl hier="55" item="2"/>
          <tpl fld="13" item="0"/>
          <tpl hier="90" item="4"/>
          <tpl hier="155" item="1"/>
        </tpls>
      </n>
      <n v="382135" in="0">
        <tpls c="6">
          <tpl fld="10" item="1"/>
          <tpl fld="6" item="26"/>
          <tpl hier="55" item="2"/>
          <tpl fld="13" item="0"/>
          <tpl hier="90" item="4"/>
          <tpl hier="155" item="1"/>
        </tpls>
      </n>
      <n v="4140298" in="0">
        <tpls c="6">
          <tpl fld="11" item="1"/>
          <tpl fld="3" item="0"/>
          <tpl hier="55" item="2"/>
          <tpl fld="13" item="0"/>
          <tpl hier="90" item="4"/>
          <tpl hier="155" item="1"/>
        </tpls>
      </n>
      <n v="1">
        <tpls c="6">
          <tpl fld="9" item="5"/>
          <tpl fld="3" item="2"/>
          <tpl hier="55" item="2"/>
          <tpl fld="13" item="1"/>
          <tpl hier="90" item="4"/>
          <tpl hier="155" item="1"/>
        </tpls>
      </n>
      <n v="-688" in="0">
        <tpls c="6">
          <tpl fld="9" item="6"/>
          <tpl fld="6" item="19"/>
          <tpl hier="55" item="2"/>
          <tpl fld="13" item="0"/>
          <tpl hier="90" item="4"/>
          <tpl hier="155" item="1"/>
        </tpls>
      </n>
      <n v="-1">
        <tpls c="6">
          <tpl fld="9" item="0"/>
          <tpl fld="3" item="1"/>
          <tpl hier="55" item="2"/>
          <tpl fld="13" item="1"/>
          <tpl hier="90" item="4"/>
          <tpl hier="155" item="1"/>
        </tpls>
      </n>
      <n v="8253.6530514960705" in="0">
        <tpls c="6">
          <tpl fld="11" item="0"/>
          <tpl fld="6" item="8"/>
          <tpl hier="55" item="2"/>
          <tpl fld="13" item="0"/>
          <tpl hier="90" item="4"/>
          <tpl hier="155" item="1"/>
        </tpls>
      </n>
      <n v="5687" in="0">
        <tpls c="6">
          <tpl fld="11" item="2"/>
          <tpl fld="6" item="2"/>
          <tpl hier="55" item="2"/>
          <tpl fld="13" item="0"/>
          <tpl hier="90" item="4"/>
          <tpl hier="155" item="1"/>
        </tpls>
      </n>
      <n v="-1">
        <tpls c="6">
          <tpl fld="10" item="0"/>
          <tpl fld="3" item="2"/>
          <tpl hier="55" item="2"/>
          <tpl fld="13" item="1"/>
          <tpl hier="90" item="4"/>
          <tpl hier="155" item="1"/>
        </tpls>
      </n>
      <n v="12765" in="0">
        <tpls c="6">
          <tpl fld="8" item="2"/>
          <tpl fld="6" item="19"/>
          <tpl hier="55" item="2"/>
          <tpl fld="13" item="0"/>
          <tpl hier="90" item="4"/>
          <tpl hier="155" item="1"/>
        </tpls>
      </n>
      <n v="1">
        <tpls c="6">
          <tpl fld="8" item="1"/>
          <tpl fld="3" item="0"/>
          <tpl hier="55" item="2"/>
          <tpl fld="13" item="1"/>
          <tpl hier="90" item="4"/>
          <tpl hier="155" item="1"/>
        </tpls>
      </n>
      <m in="0">
        <tpls c="6">
          <tpl fld="9" item="3"/>
          <tpl fld="6" item="11"/>
          <tpl hier="55" item="2"/>
          <tpl fld="13" item="0"/>
          <tpl hier="90" item="4"/>
          <tpl hier="155" item="1"/>
        </tpls>
      </m>
      <m in="0">
        <tpls c="6">
          <tpl fld="9" item="3"/>
          <tpl fld="6" item="19"/>
          <tpl hier="55" item="2"/>
          <tpl fld="13" item="0"/>
          <tpl hier="90" item="4"/>
          <tpl hier="155" item="1"/>
        </tpls>
      </m>
      <n v="198977" in="0">
        <tpls c="6">
          <tpl fld="9" item="4"/>
          <tpl fld="6" item="14"/>
          <tpl hier="55" item="2"/>
          <tpl fld="13" item="0"/>
          <tpl hier="90" item="4"/>
          <tpl hier="155" item="1"/>
        </tpls>
      </n>
      <n v="1700" in="0">
        <tpls c="6">
          <tpl fld="9" item="1"/>
          <tpl fld="6" item="15"/>
          <tpl hier="55" item="2"/>
          <tpl fld="13" item="0"/>
          <tpl hier="90" item="4"/>
          <tpl hier="155" item="1"/>
        </tpls>
      </n>
      <m in="0">
        <tpls c="6">
          <tpl fld="11" item="2"/>
          <tpl fld="6" item="4"/>
          <tpl hier="55" item="2"/>
          <tpl fld="13" item="0"/>
          <tpl hier="90" item="4"/>
          <tpl hier="155" item="1"/>
        </tpls>
      </m>
      <n v="34627" in="0">
        <tpls c="6">
          <tpl fld="11" item="0"/>
          <tpl fld="6" item="22"/>
          <tpl hier="55" item="2"/>
          <tpl fld="13" item="0"/>
          <tpl hier="90" item="4"/>
          <tpl hier="155" item="1"/>
        </tpls>
      </n>
      <n v="1104" in="0">
        <tpls c="6">
          <tpl fld="9" item="1"/>
          <tpl fld="6" item="31"/>
          <tpl hier="55" item="2"/>
          <tpl fld="13" item="0"/>
          <tpl hier="90" item="4"/>
          <tpl hier="155" item="1"/>
        </tpls>
      </n>
      <n v="329355" in="0">
        <tpls c="6">
          <tpl fld="10" item="1"/>
          <tpl fld="6" item="25"/>
          <tpl hier="55" item="2"/>
          <tpl fld="13" item="0"/>
          <tpl hier="90" item="4"/>
          <tpl hier="155" item="1"/>
        </tpls>
      </n>
      <n v="-3007.5" in="0">
        <tpls c="6">
          <tpl fld="9" item="1"/>
          <tpl fld="3" item="0"/>
          <tpl hier="55" item="2"/>
          <tpl fld="13" item="0"/>
          <tpl hier="90" item="4"/>
          <tpl hier="155" item="1"/>
        </tpls>
      </n>
      <n v="309" in="0">
        <tpls c="6">
          <tpl fld="11" item="2"/>
          <tpl fld="6" item="10"/>
          <tpl hier="55" item="2"/>
          <tpl fld="13" item="0"/>
          <tpl hier="90" item="4"/>
          <tpl hier="155" item="1"/>
        </tpls>
      </n>
      <n v="174992" in="0">
        <tpls c="6">
          <tpl fld="9" item="0"/>
          <tpl fld="6" item="18"/>
          <tpl hier="55" item="2"/>
          <tpl fld="13" item="0"/>
          <tpl hier="90" item="4"/>
          <tpl hier="155" item="1"/>
        </tpls>
      </n>
      <n v="40064" in="0">
        <tpls c="6">
          <tpl fld="8" item="0"/>
          <tpl fld="6" item="30"/>
          <tpl hier="55" item="2"/>
          <tpl fld="13" item="0"/>
          <tpl hier="90" item="4"/>
          <tpl hier="155" item="1"/>
        </tpls>
      </n>
      <n v="99432.672683684083" in="0">
        <tpls c="6">
          <tpl hier="2" item="4294967295"/>
          <tpl fld="6" item="8"/>
          <tpl hier="55" item="2"/>
          <tpl fld="13" item="0"/>
          <tpl hier="90" item="4"/>
          <tpl hier="155" item="1"/>
        </tpls>
      </n>
      <n v="-1">
        <tpls c="6">
          <tpl fld="11" item="1"/>
          <tpl fld="3" item="1"/>
          <tpl hier="55" item="2"/>
          <tpl fld="13" item="1"/>
          <tpl hier="90" item="4"/>
          <tpl hier="155" item="1"/>
        </tpls>
      </n>
      <n v="350214" in="0">
        <tpls c="6">
          <tpl fld="9" item="0"/>
          <tpl fld="6" item="16"/>
          <tpl hier="55" item="2"/>
          <tpl fld="13" item="0"/>
          <tpl hier="90" item="4"/>
          <tpl hier="155" item="1"/>
        </tpls>
      </n>
      <n v="93025.089479183283" in="0">
        <tpls c="6">
          <tpl hier="2" item="4294967295"/>
          <tpl fld="3" item="2"/>
          <tpl hier="55" item="2"/>
          <tpl fld="13" item="0"/>
          <tpl hier="90" item="4"/>
          <tpl hier="155" item="1"/>
        </tpls>
      </n>
      <n v="614" in="0">
        <tpls c="6">
          <tpl fld="9" item="2"/>
          <tpl fld="6" item="4"/>
          <tpl hier="55" item="2"/>
          <tpl fld="13" item="0"/>
          <tpl hier="90" item="4"/>
          <tpl hier="155" item="1"/>
        </tpls>
      </n>
      <n v="21642" in="0">
        <tpls c="6">
          <tpl fld="8" item="0"/>
          <tpl fld="6" item="25"/>
          <tpl hier="55" item="2"/>
          <tpl fld="13" item="0"/>
          <tpl hier="90" item="4"/>
          <tpl hier="155" item="1"/>
        </tpls>
      </n>
      <n v="1">
        <tpls c="6">
          <tpl fld="8" item="1"/>
          <tpl fld="3" item="2"/>
          <tpl hier="55" item="2"/>
          <tpl fld="13" item="1"/>
          <tpl hier="90" item="4"/>
          <tpl hier="155" item="1"/>
        </tpls>
      </n>
      <n v="1134.1051917158138" in="0">
        <tpls c="6">
          <tpl fld="9" item="2"/>
          <tpl fld="6" item="8"/>
          <tpl hier="55" item="2"/>
          <tpl fld="13" item="0"/>
          <tpl hier="90" item="4"/>
          <tpl hier="155" item="1"/>
        </tpls>
      </n>
      <n v="-715" in="0">
        <tpls c="6">
          <tpl fld="9" item="6"/>
          <tpl fld="6" item="2"/>
          <tpl hier="55" item="2"/>
          <tpl fld="13" item="0"/>
          <tpl hier="90" item="4"/>
          <tpl hier="155" item="1"/>
        </tpls>
      </n>
      <n v="2386" in="0">
        <tpls c="6">
          <tpl fld="8" item="2"/>
          <tpl fld="6" item="25"/>
          <tpl hier="55" item="2"/>
          <tpl fld="13" item="0"/>
          <tpl hier="90" item="4"/>
          <tpl hier="155" item="1"/>
        </tpls>
      </n>
      <n v="94857" in="0">
        <tpls c="6">
          <tpl fld="8" item="0"/>
          <tpl fld="6" item="31"/>
          <tpl hier="55" item="2"/>
          <tpl fld="13" item="0"/>
          <tpl hier="90" item="4"/>
          <tpl hier="155" item="1"/>
        </tpls>
      </n>
      <n v="10324" in="0">
        <tpls c="6">
          <tpl fld="11" item="2"/>
          <tpl fld="6" item="20"/>
          <tpl hier="55" item="2"/>
          <tpl fld="13" item="0"/>
          <tpl hier="90" item="4"/>
          <tpl hier="155" item="1"/>
        </tpls>
      </n>
      <n v="4193" in="0">
        <tpls c="6">
          <tpl fld="11" item="0"/>
          <tpl fld="6" item="15"/>
          <tpl hier="55" item="2"/>
          <tpl fld="13" item="0"/>
          <tpl hier="90" item="4"/>
          <tpl hier="155" item="1"/>
        </tpls>
      </n>
      <n v="6050.8771960247386" in="0">
        <tpls c="6">
          <tpl fld="9" item="5"/>
          <tpl fld="3" item="2"/>
          <tpl hier="55" item="2"/>
          <tpl fld="13" item="0"/>
          <tpl hier="90" item="4"/>
          <tpl hier="155" item="1"/>
        </tpls>
      </n>
      <n v="5945" in="0">
        <tpls c="6">
          <tpl fld="9" item="5"/>
          <tpl fld="3" item="0"/>
          <tpl hier="55" item="2"/>
          <tpl fld="13" item="0"/>
          <tpl hier="90" item="4"/>
          <tpl hier="155" item="1"/>
        </tpls>
      </n>
      <n v="507" in="0">
        <tpls c="6">
          <tpl fld="11" item="2"/>
          <tpl fld="6" item="9"/>
          <tpl hier="55" item="2"/>
          <tpl fld="13" item="0"/>
          <tpl hier="90" item="4"/>
          <tpl hier="155" item="1"/>
        </tpls>
      </n>
      <n v="58673" in="0">
        <tpls c="6">
          <tpl fld="8" item="0"/>
          <tpl fld="6" item="26"/>
          <tpl hier="55" item="2"/>
          <tpl fld="13" item="0"/>
          <tpl hier="90" item="4"/>
          <tpl hier="155" item="1"/>
        </tpls>
      </n>
      <n v="192719" in="0">
        <tpls c="6">
          <tpl fld="11" item="1"/>
          <tpl fld="6" item="30"/>
          <tpl hier="55" item="2"/>
          <tpl fld="13" item="0"/>
          <tpl hier="90" item="4"/>
          <tpl hier="155" item="1"/>
        </tpls>
      </n>
      <n v="647" in="0">
        <tpls c="6">
          <tpl fld="9" item="2"/>
          <tpl fld="6" item="0"/>
          <tpl hier="55" item="2"/>
          <tpl fld="13" item="0"/>
          <tpl hier="90" item="4"/>
          <tpl hier="155" item="1"/>
        </tpls>
      </n>
      <n v="34398" in="0">
        <tpls c="6">
          <tpl fld="8" item="0"/>
          <tpl fld="6" item="4"/>
          <tpl hier="55" item="2"/>
          <tpl fld="13" item="0"/>
          <tpl hier="90" item="4"/>
          <tpl hier="155" item="1"/>
        </tpls>
      </n>
      <n v="234" in="0">
        <tpls c="6">
          <tpl fld="8" item="1"/>
          <tpl fld="6" item="15"/>
          <tpl hier="55" item="2"/>
          <tpl fld="13" item="0"/>
          <tpl hier="90" item="4"/>
          <tpl hier="155" item="1"/>
        </tpls>
      </n>
      <m in="0">
        <tpls c="6">
          <tpl fld="9" item="3"/>
          <tpl fld="6" item="15"/>
          <tpl hier="55" item="2"/>
          <tpl fld="13" item="0"/>
          <tpl hier="90" item="4"/>
          <tpl hier="155" item="1"/>
        </tpls>
      </m>
      <n v="5536.5122241568388" in="0">
        <tpls c="6">
          <tpl fld="8" item="1"/>
          <tpl fld="3" item="2"/>
          <tpl hier="55" item="2"/>
          <tpl fld="13" item="0"/>
          <tpl hier="90" item="4"/>
          <tpl hier="155" item="1"/>
        </tpls>
      </n>
      <n v="1">
        <tpls c="6">
          <tpl fld="9" item="2"/>
          <tpl fld="3" item="1"/>
          <tpl hier="55" item="2"/>
          <tpl fld="13" item="1"/>
          <tpl hier="90" item="4"/>
          <tpl hier="155" item="1"/>
        </tpls>
      </n>
      <n v="-1">
        <tpls c="6">
          <tpl fld="10" item="1"/>
          <tpl fld="3" item="1"/>
          <tpl hier="55" item="2"/>
          <tpl fld="13" item="1"/>
          <tpl hier="90" item="4"/>
          <tpl hier="155" item="1"/>
        </tpls>
      </n>
      <n v="391" in="0">
        <tpls c="6">
          <tpl fld="9" item="5"/>
          <tpl fld="6" item="30"/>
          <tpl hier="55" item="2"/>
          <tpl fld="13" item="0"/>
          <tpl hier="90" item="4"/>
          <tpl hier="155" item="1"/>
        </tpls>
      </n>
      <n v="23431" in="0">
        <tpls c="6">
          <tpl fld="11" item="2"/>
          <tpl fld="6" item="23"/>
          <tpl hier="55" item="2"/>
          <tpl fld="13" item="0"/>
          <tpl hier="90" item="4"/>
          <tpl hier="155" item="1"/>
        </tpls>
      </n>
      <n v="9766.9739340444648" in="0">
        <tpls c="6">
          <tpl fld="11" item="2"/>
          <tpl fld="3" item="2"/>
          <tpl hier="55" item="2"/>
          <tpl fld="13" item="0"/>
          <tpl hier="90" item="4"/>
          <tpl hier="155" item="1"/>
        </tpls>
      </n>
      <n v="3362" in="0">
        <tpls c="6">
          <tpl fld="8" item="2"/>
          <tpl fld="6" item="24"/>
          <tpl hier="55" item="2"/>
          <tpl fld="13" item="0"/>
          <tpl hier="90" item="4"/>
          <tpl hier="155" item="1"/>
        </tpls>
      </n>
      <n v="182544.17321587462" in="0">
        <tpls c="6">
          <tpl fld="9" item="4"/>
          <tpl fld="6" item="12"/>
          <tpl hier="55" item="2"/>
          <tpl fld="13" item="0"/>
          <tpl hier="90" item="4"/>
          <tpl hier="155" item="1"/>
        </tpls>
      </n>
      <n v="98394" in="0">
        <tpls c="6">
          <tpl fld="11" item="2"/>
          <tpl fld="3" item="0"/>
          <tpl hier="55" item="2"/>
          <tpl fld="13" item="0"/>
          <tpl hier="90" item="4"/>
          <tpl hier="155" item="1"/>
        </tpls>
      </n>
      <n v="166868" in="0">
        <tpls c="6">
          <tpl fld="8" item="0"/>
          <tpl fld="6" item="20"/>
          <tpl hier="55" item="2"/>
          <tpl fld="13" item="0"/>
          <tpl hier="90" item="4"/>
          <tpl hier="155" item="1"/>
        </tpls>
      </n>
      <m in="0">
        <tpls c="6">
          <tpl fld="9" item="3"/>
          <tpl fld="6" item="20"/>
          <tpl hier="55" item="2"/>
          <tpl fld="13" item="0"/>
          <tpl hier="90" item="4"/>
          <tpl hier="155" item="1"/>
        </tpls>
      </m>
      <n v="84902" in="0">
        <tpls c="6">
          <tpl fld="9" item="0"/>
          <tpl fld="6" item="23"/>
          <tpl hier="55" item="2"/>
          <tpl fld="13" item="0"/>
          <tpl hier="90" item="4"/>
          <tpl hier="155" item="1"/>
        </tpls>
      </n>
      <n v="276371" in="0">
        <tpls c="6">
          <tpl fld="11" item="1"/>
          <tpl fld="6" item="10"/>
          <tpl hier="55" item="2"/>
          <tpl fld="13" item="0"/>
          <tpl hier="90" item="4"/>
          <tpl hier="155" item="1"/>
        </tpls>
      </n>
      <n v="705" in="0">
        <tpls c="6">
          <tpl fld="9" item="2"/>
          <tpl fld="6" item="5"/>
          <tpl hier="55" item="2"/>
          <tpl fld="13" item="0"/>
          <tpl hier="90" item="4"/>
          <tpl hier="155" item="1"/>
        </tpls>
      </n>
      <n v="504" in="0">
        <tpls c="6">
          <tpl fld="9" item="5"/>
          <tpl fld="6" item="17"/>
          <tpl hier="55" item="2"/>
          <tpl fld="13" item="0"/>
          <tpl hier="90" item="4"/>
          <tpl hier="155" item="1"/>
        </tpls>
      </n>
      <n v="249543" in="0">
        <tpls c="6">
          <tpl fld="10" item="1"/>
          <tpl fld="6" item="6"/>
          <tpl hier="55" item="2"/>
          <tpl fld="13" item="0"/>
          <tpl hier="90" item="4"/>
          <tpl hier="155" item="1"/>
        </tpls>
      </n>
      <n v="1397" in="0">
        <tpls c="6">
          <tpl fld="9" item="1"/>
          <tpl fld="6" item="14"/>
          <tpl hier="55" item="2"/>
          <tpl fld="13" item="0"/>
          <tpl hier="90" item="4"/>
          <tpl hier="155" item="1"/>
        </tpls>
      </n>
      <n v="56093" in="0">
        <tpls c="6">
          <tpl hier="2" item="4294967295"/>
          <tpl fld="6" item="26"/>
          <tpl hier="55" item="2"/>
          <tpl fld="13" item="0"/>
          <tpl hier="90" item="4"/>
          <tpl hier="155" item="1"/>
        </tpls>
      </n>
      <n v="-64700" in="0">
        <tpls c="6">
          <tpl fld="8" item="0"/>
          <tpl fld="6" item="27"/>
          <tpl hier="55" item="2"/>
          <tpl fld="13" item="0"/>
          <tpl hier="90" item="4"/>
          <tpl hier="155" item="1"/>
        </tpls>
      </n>
      <n v="345318" in="0">
        <tpls c="6">
          <tpl fld="11" item="1"/>
          <tpl fld="6" item="24"/>
          <tpl hier="55" item="2"/>
          <tpl fld="13" item="0"/>
          <tpl hier="90" item="4"/>
          <tpl hier="155" item="1"/>
        </tpls>
      </n>
      <n v="44078" in="0">
        <tpls c="6">
          <tpl hier="2" item="4294967295"/>
          <tpl fld="6" item="0"/>
          <tpl hier="55" item="2"/>
          <tpl fld="13" item="0"/>
          <tpl hier="90" item="4"/>
          <tpl hier="155" item="1"/>
        </tpls>
      </n>
      <n v="887" in="0">
        <tpls c="6">
          <tpl fld="9" item="2"/>
          <tpl fld="6" item="13"/>
          <tpl hier="55" item="2"/>
          <tpl fld="13" item="0"/>
          <tpl hier="90" item="4"/>
          <tpl hier="155" item="1"/>
        </tpls>
      </n>
      <n v="339683" in="0">
        <tpls c="6">
          <tpl fld="11" item="1"/>
          <tpl fld="6" item="25"/>
          <tpl hier="55" item="2"/>
          <tpl fld="13" item="0"/>
          <tpl hier="90" item="4"/>
          <tpl hier="155" item="1"/>
        </tpls>
      </n>
      <n v="1970" in="0">
        <tpls c="6">
          <tpl fld="9" item="1"/>
          <tpl fld="6" item="6"/>
          <tpl hier="55" item="2"/>
          <tpl fld="13" item="0"/>
          <tpl hier="90" item="4"/>
          <tpl hier="155" item="1"/>
        </tpls>
      </n>
      <n v="-998" in="0">
        <tpls c="6">
          <tpl fld="9" item="6"/>
          <tpl fld="6" item="29"/>
          <tpl hier="55" item="2"/>
          <tpl fld="13" item="0"/>
          <tpl hier="90" item="4"/>
          <tpl hier="155" item="1"/>
        </tpls>
      </n>
      <n v="106801" in="0">
        <tpls c="6">
          <tpl fld="10" item="0"/>
          <tpl fld="6" item="29"/>
          <tpl hier="55" item="2"/>
          <tpl fld="13" item="0"/>
          <tpl hier="90" item="4"/>
          <tpl hier="155" item="1"/>
        </tpls>
      </n>
      <n v="-2377.2000000000116" in="0">
        <tpls c="6">
          <tpl fld="8" item="0"/>
          <tpl fld="6" item="21"/>
          <tpl hier="55" item="2"/>
          <tpl fld="13" item="0"/>
          <tpl hier="90" item="4"/>
          <tpl hier="155" item="1"/>
        </tpls>
      </n>
      <n v="1033" in="0">
        <tpls c="6">
          <tpl fld="9" item="2"/>
          <tpl fld="6" item="18"/>
          <tpl hier="55" item="2"/>
          <tpl fld="13" item="0"/>
          <tpl hier="90" item="4"/>
          <tpl hier="155" item="1"/>
        </tpls>
      </n>
      <n v="16875" in="0">
        <tpls c="6">
          <tpl fld="9" item="3"/>
          <tpl fld="3" item="0"/>
          <tpl hier="55" item="2"/>
          <tpl fld="13" item="0"/>
          <tpl hier="90" item="4"/>
          <tpl hier="155" item="1"/>
        </tpls>
      </n>
      <n v="261893" in="0">
        <tpls c="6">
          <tpl fld="10" item="1"/>
          <tpl fld="6" item="18"/>
          <tpl hier="55" item="2"/>
          <tpl fld="13" item="0"/>
          <tpl hier="90" item="4"/>
          <tpl hier="155" item="1"/>
        </tpls>
      </n>
      <n v="175" in="0">
        <tpls c="6">
          <tpl fld="8" item="1"/>
          <tpl fld="6" item="24"/>
          <tpl hier="55" item="2"/>
          <tpl fld="13" item="0"/>
          <tpl hier="90" item="4"/>
          <tpl hier="155" item="1"/>
        </tpls>
      </n>
      <n v="6370.5" in="0">
        <tpls c="6">
          <tpl fld="8" item="0"/>
          <tpl fld="6" item="23"/>
          <tpl hier="55" item="2"/>
          <tpl fld="13" item="0"/>
          <tpl hier="90" item="4"/>
          <tpl hier="155" item="1"/>
        </tpls>
      </n>
      <n v="129" in="0">
        <tpls c="6">
          <tpl fld="8" item="1"/>
          <tpl fld="6" item="22"/>
          <tpl hier="55" item="2"/>
          <tpl fld="13" item="0"/>
          <tpl hier="90" item="4"/>
          <tpl hier="155" item="1"/>
        </tpls>
      </n>
      <n v="-491" in="0">
        <tpls c="6">
          <tpl fld="9" item="6"/>
          <tpl fld="6" item="4"/>
          <tpl hier="55" item="2"/>
          <tpl fld="13" item="0"/>
          <tpl hier="90" item="4"/>
          <tpl hier="155" item="1"/>
        </tpls>
      </n>
      <n v="-9928.9896940798335" in="0">
        <tpls c="6">
          <tpl fld="9" item="1"/>
          <tpl fld="6" item="8"/>
          <tpl hier="55" item="2"/>
          <tpl fld="13" item="0"/>
          <tpl hier="90" item="4"/>
          <tpl hier="155" item="1"/>
        </tpls>
      </n>
      <n v="195519" in="0">
        <tpls c="6">
          <tpl fld="9" item="4"/>
          <tpl fld="6" item="26"/>
          <tpl hier="55" item="2"/>
          <tpl fld="13" item="0"/>
          <tpl hier="90" item="4"/>
          <tpl hier="155" item="1"/>
        </tpls>
      </n>
      <n v="1120" in="0">
        <tpls c="6">
          <tpl fld="9" item="2"/>
          <tpl fld="6" item="7"/>
          <tpl hier="55" item="2"/>
          <tpl fld="13" item="0"/>
          <tpl hier="90" item="4"/>
          <tpl hier="155" item="1"/>
        </tpls>
      </n>
      <n v="159" in="0">
        <tpls c="6">
          <tpl fld="8" item="1"/>
          <tpl fld="6" item="19"/>
          <tpl hier="55" item="2"/>
          <tpl fld="13" item="0"/>
          <tpl hier="90" item="4"/>
          <tpl hier="155" item="1"/>
        </tpls>
      </n>
      <n v="7689" in="0">
        <tpls c="6">
          <tpl fld="11" item="0"/>
          <tpl fld="6" item="4"/>
          <tpl hier="55" item="2"/>
          <tpl fld="13" item="0"/>
          <tpl hier="90" item="4"/>
          <tpl hier="155" item="1"/>
        </tpls>
      </n>
      <n v="78708" in="0">
        <tpls c="6">
          <tpl hier="2" item="4294967295"/>
          <tpl fld="6" item="11"/>
          <tpl hier="55" item="2"/>
          <tpl fld="13" item="0"/>
          <tpl hier="90" item="4"/>
          <tpl hier="155" item="1"/>
        </tpls>
      </n>
      <n v="9990" in="0">
        <tpls c="6">
          <tpl fld="11" item="0"/>
          <tpl fld="6" item="25"/>
          <tpl hier="55" item="2"/>
          <tpl fld="13" item="0"/>
          <tpl hier="90" item="4"/>
          <tpl hier="155" item="1"/>
        </tpls>
      </n>
      <n v="1665" in="0">
        <tpls c="6">
          <tpl fld="9" item="1"/>
          <tpl fld="6" item="29"/>
          <tpl hier="55" item="2"/>
          <tpl fld="13" item="0"/>
          <tpl hier="90" item="4"/>
          <tpl hier="155" item="1"/>
        </tpls>
      </n>
      <n v="80457" in="0">
        <tpls c="6">
          <tpl hier="2" item="4294967295"/>
          <tpl fld="6" item="31"/>
          <tpl hier="55" item="2"/>
          <tpl fld="13" item="0"/>
          <tpl hier="90" item="4"/>
          <tpl hier="155" item="1"/>
        </tpls>
      </n>
      <n v="544170" in="0">
        <tpls c="6">
          <tpl fld="11" item="1"/>
          <tpl fld="6" item="20"/>
          <tpl hier="55" item="2"/>
          <tpl fld="13" item="0"/>
          <tpl hier="90" item="4"/>
          <tpl hier="155" item="1"/>
        </tpls>
      </n>
      <n v="383430" in="0">
        <tpls c="6">
          <tpl fld="11" item="1"/>
          <tpl fld="6" item="2"/>
          <tpl hier="55" item="2"/>
          <tpl fld="13" item="0"/>
          <tpl hier="90" item="4"/>
          <tpl hier="155" item="1"/>
        </tpls>
      </n>
      <n v="-1045" in="0">
        <tpls c="6">
          <tpl fld="9" item="6"/>
          <tpl fld="6" item="20"/>
          <tpl hier="55" item="2"/>
          <tpl fld="13" item="0"/>
          <tpl hier="90" item="4"/>
          <tpl hier="155" item="1"/>
        </tpls>
      </n>
      <n v="52891" in="0">
        <tpls c="6">
          <tpl fld="8" item="0"/>
          <tpl fld="6" item="5"/>
          <tpl hier="55" item="2"/>
          <tpl fld="13" item="0"/>
          <tpl hier="90" item="4"/>
          <tpl hier="155" item="1"/>
        </tpls>
      </n>
      <n v="1147" in="0">
        <tpls c="6">
          <tpl fld="9" item="1"/>
          <tpl fld="6" item="19"/>
          <tpl hier="55" item="2"/>
          <tpl fld="13" item="0"/>
          <tpl hier="90" item="4"/>
          <tpl hier="155" item="1"/>
        </tpls>
      </n>
      <n v="17004" in="0">
        <tpls c="6">
          <tpl fld="8" item="2"/>
          <tpl fld="6" item="16"/>
          <tpl hier="55" item="2"/>
          <tpl fld="13" item="0"/>
          <tpl hier="90" item="4"/>
          <tpl hier="155" item="1"/>
        </tpls>
      </n>
      <n v="1150.3212637068605" in="0">
        <tpls c="6">
          <tpl fld="9" item="2"/>
          <tpl fld="6" item="12"/>
          <tpl hier="55" item="2"/>
          <tpl fld="13" item="0"/>
          <tpl hier="90" item="4"/>
          <tpl hier="155" item="1"/>
        </tpls>
      </n>
      <n v="1153" in="0">
        <tpls c="6">
          <tpl fld="9" item="2"/>
          <tpl fld="6" item="27"/>
          <tpl hier="55" item="2"/>
          <tpl fld="13" item="0"/>
          <tpl hier="90" item="4"/>
          <tpl hier="155" item="1"/>
        </tpls>
      </n>
      <n v="-9730" in="0">
        <tpls c="6">
          <tpl fld="9" item="6"/>
          <tpl fld="3" item="1"/>
          <tpl hier="55" item="2"/>
          <tpl fld="13" item="0"/>
          <tpl hier="90" item="4"/>
          <tpl hier="155" item="1"/>
        </tpls>
      </n>
      <n v="2174.3126029173427" in="0">
        <tpls c="6">
          <tpl fld="11" item="2"/>
          <tpl fld="6" item="12"/>
          <tpl hier="55" item="2"/>
          <tpl fld="13" item="0"/>
          <tpl hier="90" item="4"/>
          <tpl hier="155" item="1"/>
        </tpls>
      </n>
      <n v="5133" in="0">
        <tpls c="6">
          <tpl fld="11" item="0"/>
          <tpl fld="6" item="20"/>
          <tpl hier="55" item="2"/>
          <tpl fld="13" item="0"/>
          <tpl hier="90" item="4"/>
          <tpl hier="155" item="1"/>
        </tpls>
      </n>
      <n v="-1">
        <tpls c="6">
          <tpl fld="11" item="1"/>
          <tpl fld="3" item="2"/>
          <tpl hier="55" item="2"/>
          <tpl fld="13" item="1"/>
          <tpl hier="90" item="4"/>
          <tpl hier="155" item="1"/>
        </tpls>
      </n>
      <n v="1378" in="0">
        <tpls c="6">
          <tpl fld="9" item="1"/>
          <tpl fld="6" item="18"/>
          <tpl hier="55" item="2"/>
          <tpl fld="13" item="0"/>
          <tpl hier="90" item="4"/>
          <tpl hier="155" item="1"/>
        </tpls>
      </n>
      <n v="125631" in="0">
        <tpls c="6">
          <tpl fld="9" item="0"/>
          <tpl fld="6" item="5"/>
          <tpl hier="55" item="2"/>
          <tpl fld="13" item="0"/>
          <tpl hier="90" item="4"/>
          <tpl hier="155" item="1"/>
        </tpls>
      </n>
      <n v="-513" in="0">
        <tpls c="6">
          <tpl fld="9" item="6"/>
          <tpl fld="6" item="23"/>
          <tpl hier="55" item="2"/>
          <tpl fld="13" item="0"/>
          <tpl hier="90" item="4"/>
          <tpl hier="155" item="1"/>
        </tpls>
      </n>
      <n v="190848" in="0">
        <tpls c="6">
          <tpl fld="10" item="1"/>
          <tpl fld="6" item="30"/>
          <tpl hier="55" item="2"/>
          <tpl fld="13" item="0"/>
          <tpl hier="90" item="4"/>
          <tpl hier="155" item="1"/>
        </tpls>
      </n>
      <n v="215" in="0">
        <tpls c="6">
          <tpl fld="8" item="1"/>
          <tpl fld="6" item="27"/>
          <tpl hier="55" item="2"/>
          <tpl fld="13" item="0"/>
          <tpl hier="90" item="4"/>
          <tpl hier="155" item="1"/>
        </tpls>
      </n>
      <m in="0">
        <tpls c="6">
          <tpl fld="9" item="3"/>
          <tpl fld="6" item="24"/>
          <tpl hier="55" item="2"/>
          <tpl fld="13" item="0"/>
          <tpl hier="90" item="4"/>
          <tpl hier="155" item="1"/>
        </tpls>
      </m>
      <n v="-981" in="0">
        <tpls c="6">
          <tpl fld="9" item="6"/>
          <tpl fld="6" item="26"/>
          <tpl hier="55" item="2"/>
          <tpl fld="13" item="0"/>
          <tpl hier="90" item="4"/>
          <tpl hier="155" item="1"/>
        </tpls>
      </n>
      <n v="90595" in="0">
        <tpls c="6">
          <tpl fld="9" item="0"/>
          <tpl fld="6" item="4"/>
          <tpl hier="55" item="2"/>
          <tpl fld="13" item="0"/>
          <tpl hier="90" item="4"/>
          <tpl hier="155" item="1"/>
        </tpls>
      </n>
      <n v="382004" in="0">
        <tpls c="6">
          <tpl fld="9" item="0"/>
          <tpl fld="6" item="13"/>
          <tpl hier="55" item="2"/>
          <tpl fld="13" item="0"/>
          <tpl hier="90" item="4"/>
          <tpl hier="155" item="1"/>
        </tpls>
      </n>
      <n v="214116" in="0">
        <tpls c="6">
          <tpl fld="9" item="4"/>
          <tpl fld="6" item="19"/>
          <tpl hier="55" item="2"/>
          <tpl fld="13" item="0"/>
          <tpl hier="90" item="4"/>
          <tpl hier="155" item="1"/>
        </tpls>
      </n>
      <n v="277702" in="0">
        <tpls c="6">
          <tpl fld="9" item="0"/>
          <tpl fld="6" item="7"/>
          <tpl hier="55" item="2"/>
          <tpl fld="13" item="0"/>
          <tpl hier="90" item="4"/>
          <tpl hier="155" item="1"/>
        </tpls>
      </n>
      <n v="-1">
        <tpls c="6">
          <tpl fld="10" item="1"/>
          <tpl fld="3" item="0"/>
          <tpl hier="55" item="2"/>
          <tpl fld="13" item="1"/>
          <tpl hier="90" item="4"/>
          <tpl hier="155" item="1"/>
        </tpls>
      </n>
      <n v="12163" in="0">
        <tpls c="6">
          <tpl fld="9" item="2"/>
          <tpl fld="3" item="1"/>
          <tpl hier="55" item="2"/>
          <tpl fld="13" item="0"/>
          <tpl hier="90" item="4"/>
          <tpl hier="155" item="1"/>
        </tpls>
      </n>
      <n v="600" in="0">
        <tpls c="6">
          <tpl fld="9" item="2"/>
          <tpl fld="6" item="30"/>
          <tpl hier="55" item="2"/>
          <tpl fld="13" item="0"/>
          <tpl hier="90" item="4"/>
          <tpl hier="155" item="1"/>
        </tpls>
      </n>
      <n v="415715" in="0">
        <tpls c="6">
          <tpl fld="11" item="1"/>
          <tpl fld="6" item="7"/>
          <tpl hier="55" item="2"/>
          <tpl fld="13" item="0"/>
          <tpl hier="90" item="4"/>
          <tpl hier="155" item="1"/>
        </tpls>
      </n>
      <n v="775416.5" in="0">
        <tpls c="6">
          <tpl fld="8" item="0"/>
          <tpl fld="3" item="0"/>
          <tpl hier="55" item="2"/>
          <tpl fld="13" item="0"/>
          <tpl hier="90" item="4"/>
          <tpl hier="155" item="1"/>
        </tpls>
      </n>
      <m in="0">
        <tpls c="6">
          <tpl fld="9" item="3"/>
          <tpl fld="6" item="28"/>
          <tpl hier="55" item="2"/>
          <tpl fld="13" item="0"/>
          <tpl hier="90" item="4"/>
          <tpl hier="155" item="1"/>
        </tpls>
      </m>
      <n v="231899" in="0">
        <tpls c="6">
          <tpl fld="9" item="0"/>
          <tpl fld="6" item="19"/>
          <tpl hier="55" item="2"/>
          <tpl fld="13" item="0"/>
          <tpl hier="90" item="4"/>
          <tpl hier="155" item="1"/>
        </tpls>
      </n>
      <n v="191725" in="0">
        <tpls c="6">
          <tpl fld="9" item="4"/>
          <tpl fld="6" item="27"/>
          <tpl hier="55" item="2"/>
          <tpl fld="13" item="0"/>
          <tpl hier="90" item="4"/>
          <tpl hier="155" item="1"/>
        </tpls>
      </n>
      <n v="1805.5" in="0">
        <tpls c="6">
          <tpl fld="8" item="1"/>
          <tpl fld="6" item="23"/>
          <tpl hier="55" item="2"/>
          <tpl fld="13" item="0"/>
          <tpl hier="90" item="4"/>
          <tpl hier="155" item="1"/>
        </tpls>
      </n>
      <n v="15065" in="0">
        <tpls c="6">
          <tpl fld="11" item="0"/>
          <tpl fld="6" item="21"/>
          <tpl hier="55" item="2"/>
          <tpl fld="13" item="0"/>
          <tpl hier="90" item="4"/>
          <tpl hier="155" item="1"/>
        </tpls>
      </n>
      <n v="102675.92997512766" in="0">
        <tpls c="6">
          <tpl fld="8" item="0"/>
          <tpl fld="6" item="12"/>
          <tpl hier="55" item="2"/>
          <tpl fld="13" item="0"/>
          <tpl hier="90" item="4"/>
          <tpl hier="155" item="1"/>
        </tpls>
      </n>
      <n v="1107" in="0">
        <tpls c="6">
          <tpl fld="9" item="1"/>
          <tpl fld="6" item="1"/>
          <tpl hier="55" item="2"/>
          <tpl fld="13" item="0"/>
          <tpl hier="90" item="4"/>
          <tpl hier="155" item="1"/>
        </tpls>
      </n>
      <n v="160" in="0">
        <tpls c="6">
          <tpl fld="8" item="1"/>
          <tpl fld="6" item="11"/>
          <tpl hier="55" item="2"/>
          <tpl fld="13" item="0"/>
          <tpl hier="90" item="4"/>
          <tpl hier="155" item="1"/>
        </tpls>
      </n>
      <n v="209053" in="0">
        <tpls c="6">
          <tpl fld="11" item="1"/>
          <tpl fld="6" item="14"/>
          <tpl hier="55" item="2"/>
          <tpl fld="13" item="0"/>
          <tpl hier="90" item="4"/>
          <tpl hier="155" item="1"/>
        </tpls>
      </n>
      <n v="91311" in="0">
        <tpls c="6">
          <tpl fld="10" item="0"/>
          <tpl fld="6" item="1"/>
          <tpl hier="55" item="2"/>
          <tpl fld="13" item="0"/>
          <tpl hier="90" item="4"/>
          <tpl hier="155" item="1"/>
        </tpls>
      </n>
      <n v="3683" in="0">
        <tpls c="6">
          <tpl fld="11" item="2"/>
          <tpl fld="6" item="31"/>
          <tpl hier="55" item="2"/>
          <tpl fld="13" item="0"/>
          <tpl hier="90" item="4"/>
          <tpl hier="155" item="1"/>
        </tpls>
      </n>
      <n v="234271" in="0">
        <tpls c="6">
          <tpl fld="9" item="4"/>
          <tpl fld="6" item="22"/>
          <tpl hier="55" item="2"/>
          <tpl fld="13" item="0"/>
          <tpl hier="90" item="4"/>
          <tpl hier="155" item="1"/>
        </tpls>
      </n>
      <n v="80749" in="0">
        <tpls c="6">
          <tpl fld="10" item="0"/>
          <tpl fld="6" item="27"/>
          <tpl hier="55" item="2"/>
          <tpl fld="13" item="0"/>
          <tpl hier="90" item="4"/>
          <tpl hier="155" item="1"/>
        </tpls>
      </n>
      <n v="4607216" in="0">
        <tpls c="6">
          <tpl fld="11" item="1"/>
          <tpl fld="3" item="1"/>
          <tpl hier="55" item="2"/>
          <tpl fld="13" item="0"/>
          <tpl hier="90" item="4"/>
          <tpl hier="155" item="1"/>
        </tpls>
      </n>
      <n v="-1">
        <tpls c="6">
          <tpl fld="11" item="0"/>
          <tpl fld="3" item="2"/>
          <tpl hier="55" item="2"/>
          <tpl fld="13" item="1"/>
          <tpl hier="90" item="4"/>
          <tpl hier="155" item="1"/>
        </tpls>
      </n>
      <n v="-16194" in="0">
        <tpls c="6">
          <tpl hier="2" item="4294967295"/>
          <tpl fld="6" item="9"/>
          <tpl hier="55" item="2"/>
          <tpl fld="13" item="0"/>
          <tpl hier="90" item="4"/>
          <tpl hier="155" item="1"/>
        </tpls>
      </n>
      <n v="361311" in="0">
        <tpls c="6">
          <tpl fld="10" item="1"/>
          <tpl fld="6" item="2"/>
          <tpl hier="55" item="2"/>
          <tpl fld="13" item="0"/>
          <tpl hier="90" item="4"/>
          <tpl hier="155" item="1"/>
        </tpls>
      </n>
      <n v="137241" in="0">
        <tpls c="6">
          <tpl fld="10" item="0"/>
          <tpl fld="6" item="19"/>
          <tpl hier="55" item="2"/>
          <tpl fld="13" item="0"/>
          <tpl hier="90" item="4"/>
          <tpl hier="155" item="1"/>
        </tpls>
      </n>
      <n v="632948" in="0">
        <tpls c="6">
          <tpl fld="11" item="1"/>
          <tpl fld="6" item="3"/>
          <tpl hier="55" item="2"/>
          <tpl fld="13" item="0"/>
          <tpl hier="90" item="4"/>
          <tpl hier="155" item="1"/>
        </tpls>
      </n>
      <n v="134933" in="0">
        <tpls c="6">
          <tpl fld="10" item="0"/>
          <tpl fld="6" item="22"/>
          <tpl hier="55" item="2"/>
          <tpl fld="13" item="0"/>
          <tpl hier="90" item="4"/>
          <tpl hier="155" item="1"/>
        </tpls>
      </n>
      <n v="121870" in="0">
        <tpls c="6">
          <tpl fld="10" item="0"/>
          <tpl fld="6" item="15"/>
          <tpl hier="55" item="2"/>
          <tpl fld="13" item="0"/>
          <tpl hier="90" item="4"/>
          <tpl hier="155" item="1"/>
        </tpls>
      </n>
      <n v="848" in="0">
        <tpls c="6">
          <tpl fld="9" item="5"/>
          <tpl fld="6" item="20"/>
          <tpl hier="55" item="2"/>
          <tpl fld="13" item="0"/>
          <tpl hier="90" item="4"/>
          <tpl hier="155" item="1"/>
        </tpls>
      </n>
      <n v="376717.79999999981" in="0">
        <tpls c="6">
          <tpl fld="8" item="0"/>
          <tpl fld="3" item="1"/>
          <tpl hier="55" item="2"/>
          <tpl fld="13" item="0"/>
          <tpl hier="90" item="4"/>
          <tpl hier="155" item="1"/>
        </tpls>
      </n>
      <n v="1502.0936144386451" in="0">
        <tpls c="6">
          <tpl fld="8" item="1"/>
          <tpl fld="6" item="12"/>
          <tpl hier="55" item="2"/>
          <tpl fld="13" item="0"/>
          <tpl hier="90" item="4"/>
          <tpl hier="155" item="1"/>
        </tpls>
      </n>
      <n v="538483" in="0">
        <tpls c="6">
          <tpl fld="11" item="1"/>
          <tpl fld="6" item="13"/>
          <tpl hier="55" item="2"/>
          <tpl fld="13" item="0"/>
          <tpl hier="90" item="4"/>
          <tpl hier="155" item="1"/>
        </tpls>
      </n>
      <n v="195378" in="0">
        <tpls c="6">
          <tpl fld="9" item="4"/>
          <tpl fld="6" item="18"/>
          <tpl hier="55" item="2"/>
          <tpl fld="13" item="0"/>
          <tpl hier="90" item="4"/>
          <tpl hier="155" item="1"/>
        </tpls>
      </n>
      <n v="341484" in="0">
        <tpls c="6">
          <tpl fld="11" item="1"/>
          <tpl fld="6" item="21"/>
          <tpl hier="55" item="2"/>
          <tpl fld="13" item="0"/>
          <tpl hier="90" item="4"/>
          <tpl hier="155" item="1"/>
        </tpls>
      </n>
      <n v="166727" in="0">
        <tpls c="6">
          <tpl fld="10" item="0"/>
          <tpl fld="6" item="20"/>
          <tpl hier="55" item="2"/>
          <tpl fld="13" item="0"/>
          <tpl hier="90" item="4"/>
          <tpl hier="155" item="1"/>
        </tpls>
      </n>
      <n v="127025" in="0">
        <tpls c="6">
          <tpl fld="9" item="0"/>
          <tpl fld="6" item="27"/>
          <tpl hier="55" item="2"/>
          <tpl fld="13" item="0"/>
          <tpl hier="90" item="4"/>
          <tpl hier="155" item="1"/>
        </tpls>
      </n>
      <n v="60999.321462634121" in="0">
        <tpls c="6">
          <tpl fld="11" item="0"/>
          <tpl fld="3" item="2"/>
          <tpl hier="55" item="2"/>
          <tpl fld="13" item="0"/>
          <tpl hier="90" item="4"/>
          <tpl hier="155" item="1"/>
        </tpls>
      </n>
      <n v="-1">
        <tpls c="6">
          <tpl hier="2" item="4294967295"/>
          <tpl fld="3" item="1"/>
          <tpl hier="55" item="2"/>
          <tpl fld="13" item="1"/>
          <tpl hier="90" item="4"/>
          <tpl hier="155" item="1"/>
        </tpls>
      </n>
      <n v="5177" in="0">
        <tpls c="6">
          <tpl hier="2" item="4294967295"/>
          <tpl fld="6" item="19"/>
          <tpl hier="55" item="2"/>
          <tpl fld="13" item="0"/>
          <tpl hier="90" item="4"/>
          <tpl hier="155" item="1"/>
        </tpls>
      </n>
      <n v="747.70882140945935" in="0">
        <tpls c="6">
          <tpl fld="9" item="5"/>
          <tpl fld="6" item="12"/>
          <tpl hier="55" item="2"/>
          <tpl fld="13" item="0"/>
          <tpl hier="90" item="4"/>
          <tpl hier="155" item="1"/>
        </tpls>
      </n>
      <n v="-611" in="0">
        <tpls c="6">
          <tpl fld="9" item="6"/>
          <tpl fld="6" item="28"/>
          <tpl hier="55" item="2"/>
          <tpl fld="13" item="0"/>
          <tpl hier="90" item="4"/>
          <tpl hier="155" item="1"/>
        </tpls>
      </n>
      <n v="1275" in="0">
        <tpls c="6">
          <tpl fld="9" item="2"/>
          <tpl fld="6" item="15"/>
          <tpl hier="55" item="2"/>
          <tpl fld="13" item="0"/>
          <tpl hier="90" item="4"/>
          <tpl hier="155" item="1"/>
        </tpls>
      </n>
      <n v="104470" in="0">
        <tpls c="6">
          <tpl fld="10" item="0"/>
          <tpl fld="6" item="25"/>
          <tpl hier="55" item="2"/>
          <tpl fld="13" item="0"/>
          <tpl hier="90" item="4"/>
          <tpl hier="155" item="1"/>
        </tpls>
      </n>
      <n v="130" in="0">
        <tpls c="6">
          <tpl fld="8" item="1"/>
          <tpl fld="6" item="5"/>
          <tpl hier="55" item="2"/>
          <tpl fld="13" item="0"/>
          <tpl hier="90" item="4"/>
          <tpl hier="155" item="1"/>
        </tpls>
      </n>
      <n v="219" in="0">
        <tpls c="6">
          <tpl fld="8" item="1"/>
          <tpl fld="6" item="25"/>
          <tpl hier="55" item="2"/>
          <tpl fld="13" item="0"/>
          <tpl hier="90" item="4"/>
          <tpl hier="155" item="1"/>
        </tpls>
      </n>
      <m in="0">
        <tpls c="6">
          <tpl fld="9" item="3"/>
          <tpl fld="6" item="13"/>
          <tpl hier="55" item="2"/>
          <tpl fld="13" item="0"/>
          <tpl hier="90" item="4"/>
          <tpl hier="155" item="1"/>
        </tpls>
      </m>
      <n v="-52367" in="0">
        <tpls c="6">
          <tpl fld="8" item="0"/>
          <tpl fld="6" item="6"/>
          <tpl hier="55" item="2"/>
          <tpl fld="13" item="0"/>
          <tpl hier="90" item="4"/>
          <tpl hier="155" item="1"/>
        </tpls>
      </n>
      <n v="490637" in="0">
        <tpls c="6">
          <tpl fld="10" item="1"/>
          <tpl fld="6" item="31"/>
          <tpl hier="55" item="2"/>
          <tpl fld="13" item="0"/>
          <tpl hier="90" item="4"/>
          <tpl hier="155" item="1"/>
        </tpls>
      </n>
      <n v="151" in="0">
        <tpls c="6">
          <tpl fld="11" item="2"/>
          <tpl fld="6" item="18"/>
          <tpl hier="55" item="2"/>
          <tpl fld="13" item="0"/>
          <tpl hier="90" item="4"/>
          <tpl hier="155" item="1"/>
        </tpls>
      </n>
      <n v="238317" in="0">
        <tpls c="6">
          <tpl fld="9" item="0"/>
          <tpl fld="6" item="1"/>
          <tpl hier="55" item="2"/>
          <tpl fld="13" item="0"/>
          <tpl hier="90" item="4"/>
          <tpl hier="155" item="1"/>
        </tpls>
      </n>
      <n v="419216" in="0">
        <tpls c="6">
          <tpl fld="11" item="1"/>
          <tpl fld="6" item="9"/>
          <tpl hier="55" item="2"/>
          <tpl fld="13" item="0"/>
          <tpl hier="90" item="4"/>
          <tpl hier="155" item="1"/>
        </tpls>
      </n>
      <n v="162433" in="0">
        <tpls c="6">
          <tpl fld="9" item="0"/>
          <tpl fld="6" item="28"/>
          <tpl hier="55" item="2"/>
          <tpl fld="13" item="0"/>
          <tpl hier="90" item="4"/>
          <tpl hier="155" item="1"/>
        </tpls>
      </n>
      <n v="164" in="0">
        <tpls c="6">
          <tpl fld="8" item="1"/>
          <tpl fld="6" item="16"/>
          <tpl hier="55" item="2"/>
          <tpl fld="13" item="0"/>
          <tpl hier="90" item="4"/>
          <tpl hier="155" item="1"/>
        </tpls>
      </n>
      <n v="577" in="0">
        <tpls c="6">
          <tpl fld="9" item="5"/>
          <tpl fld="6" item="13"/>
          <tpl hier="55" item="2"/>
          <tpl fld="13" item="0"/>
          <tpl hier="90" item="4"/>
          <tpl hier="155" item="1"/>
        </tpls>
      </n>
      <n v="9343" in="0">
        <tpls c="6">
          <tpl fld="8" item="2"/>
          <tpl fld="6" item="1"/>
          <tpl hier="55" item="2"/>
          <tpl fld="13" item="0"/>
          <tpl hier="90" item="4"/>
          <tpl hier="155" item="1"/>
        </tpls>
      </n>
      <n v="1462.5" in="0">
        <tpls c="6">
          <tpl fld="8" item="1"/>
          <tpl fld="6" item="7"/>
          <tpl hier="55" item="2"/>
          <tpl fld="13" item="0"/>
          <tpl hier="90" item="4"/>
          <tpl hier="155" item="1"/>
        </tpls>
      </n>
      <n v="-82663" in="0">
        <tpls c="6">
          <tpl hier="2" item="4294967295"/>
          <tpl fld="6" item="14"/>
          <tpl hier="55" item="2"/>
          <tpl fld="13" item="0"/>
          <tpl hier="90" item="4"/>
          <tpl hier="155" item="1"/>
        </tpls>
      </n>
      <n v="244908" in="0">
        <tpls c="6">
          <tpl fld="9" item="4"/>
          <tpl fld="6" item="16"/>
          <tpl hier="55" item="2"/>
          <tpl fld="13" item="0"/>
          <tpl hier="90" item="4"/>
          <tpl hier="155" item="1"/>
        </tpls>
      </n>
      <n v="1">
        <tpls c="6">
          <tpl fld="9" item="6"/>
          <tpl fld="3" item="2"/>
          <tpl hier="55" item="2"/>
          <tpl fld="13" item="1"/>
          <tpl hier="90" item="4"/>
          <tpl hier="155" item="1"/>
        </tpls>
      </n>
      <n v="-7437.5014978600839" in="0">
        <tpls c="6">
          <tpl fld="9" item="6"/>
          <tpl fld="3" item="2"/>
          <tpl hier="55" item="2"/>
          <tpl fld="13" item="0"/>
          <tpl hier="90" item="4"/>
          <tpl hier="155" item="1"/>
        </tpls>
      </n>
      <n v="13714" in="0">
        <tpls c="6">
          <tpl fld="8" item="0"/>
          <tpl fld="6" item="17"/>
          <tpl hier="55" item="2"/>
          <tpl fld="13" item="0"/>
          <tpl hier="90" item="4"/>
          <tpl hier="155" item="1"/>
        </tpls>
      </n>
      <m in="0">
        <tpls c="6">
          <tpl fld="9" item="3"/>
          <tpl fld="6" item="4"/>
          <tpl hier="55" item="2"/>
          <tpl fld="13" item="0"/>
          <tpl hier="90" item="4"/>
          <tpl hier="155" item="1"/>
        </tpls>
      </m>
      <n v="742" in="0">
        <tpls c="6">
          <tpl fld="9" item="2"/>
          <tpl fld="6" item="3"/>
          <tpl hier="55" item="2"/>
          <tpl fld="13" item="0"/>
          <tpl hier="90" item="4"/>
          <tpl hier="155" item="1"/>
        </tpls>
      </n>
      <n v="7113.2000000000007" in="0">
        <tpls c="6">
          <tpl fld="9" item="1"/>
          <tpl fld="3" item="1"/>
          <tpl hier="55" item="2"/>
          <tpl fld="13" item="0"/>
          <tpl hier="90" item="4"/>
          <tpl hier="155" item="1"/>
        </tpls>
      </n>
      <n v="79630" in="0">
        <tpls c="6">
          <tpl fld="10" item="0"/>
          <tpl fld="6" item="14"/>
          <tpl hier="55" item="2"/>
          <tpl fld="13" item="0"/>
          <tpl hier="90" item="4"/>
          <tpl hier="155" item="1"/>
        </tpls>
      </n>
      <n v="38163.012631992569" in="0">
        <tpls c="6">
          <tpl fld="9" item="3"/>
          <tpl fld="3" item="2"/>
          <tpl hier="55" item="2"/>
          <tpl fld="13" item="0"/>
          <tpl hier="90" item="4"/>
          <tpl hier="155" item="1"/>
        </tpls>
      </n>
      <n v="27035" in="0">
        <tpls c="6">
          <tpl hier="2" item="4294967295"/>
          <tpl fld="6" item="4"/>
          <tpl hier="55" item="2"/>
          <tpl fld="13" item="0"/>
          <tpl hier="90" item="4"/>
          <tpl hier="155" item="1"/>
        </tpls>
      </n>
      <n v="4147" in="0">
        <tpls c="6">
          <tpl fld="11" item="0"/>
          <tpl fld="6" item="5"/>
          <tpl hier="55" item="2"/>
          <tpl fld="13" item="0"/>
          <tpl hier="90" item="4"/>
          <tpl hier="155" item="1"/>
        </tpls>
      </n>
      <n v="1168.2000000000007" in="0">
        <tpls c="6">
          <tpl fld="8" item="1"/>
          <tpl fld="6" item="21"/>
          <tpl hier="55" item="2"/>
          <tpl fld="13" item="0"/>
          <tpl hier="90" item="4"/>
          <tpl hier="155" item="1"/>
        </tpls>
      </n>
      <n v="-1">
        <tpls c="6">
          <tpl fld="11" item="0"/>
          <tpl fld="3" item="1"/>
          <tpl hier="55" item="2"/>
          <tpl fld="13" item="1"/>
          <tpl hier="90" item="4"/>
          <tpl hier="155" item="1"/>
        </tpls>
      </n>
      <n v="131203.38377877939" in="0">
        <tpls c="6">
          <tpl fld="10" item="0"/>
          <tpl fld="6" item="12"/>
          <tpl hier="55" item="2"/>
          <tpl fld="13" item="0"/>
          <tpl hier="90" item="4"/>
          <tpl hier="155" item="1"/>
        </tpls>
      </n>
      <n v="-826" in="0">
        <tpls c="6">
          <tpl fld="9" item="6"/>
          <tpl fld="6" item="18"/>
          <tpl hier="55" item="2"/>
          <tpl fld="13" item="0"/>
          <tpl hier="90" item="4"/>
          <tpl hier="155" item="1"/>
        </tpls>
      </n>
      <n v="829" in="0">
        <tpls c="6">
          <tpl fld="9" item="2"/>
          <tpl fld="6" item="1"/>
          <tpl hier="55" item="2"/>
          <tpl fld="13" item="0"/>
          <tpl hier="90" item="4"/>
          <tpl hier="155" item="1"/>
        </tpls>
      </n>
      <n v="309622" in="0">
        <tpls c="6">
          <tpl fld="9" item="0"/>
          <tpl fld="6" item="22"/>
          <tpl hier="55" item="2"/>
          <tpl fld="13" item="0"/>
          <tpl hier="90" item="4"/>
          <tpl hier="155" item="1"/>
        </tpls>
      </n>
      <n v="209448" in="0">
        <tpls c="6">
          <tpl fld="10" item="1"/>
          <tpl fld="6" item="5"/>
          <tpl hier="55" item="2"/>
          <tpl fld="13" item="0"/>
          <tpl hier="90" item="4"/>
          <tpl hier="155" item="1"/>
        </tpls>
      </n>
      <n v="-21939.44965057771" in="0">
        <tpls c="6">
          <tpl fld="9" item="1"/>
          <tpl fld="3" item="2"/>
          <tpl hier="55" item="2"/>
          <tpl fld="13" item="0"/>
          <tpl hier="90" item="4"/>
          <tpl hier="155" item="1"/>
        </tpls>
      </n>
      <n v="17783" in="0">
        <tpls c="6">
          <tpl fld="8" item="0"/>
          <tpl fld="6" item="19"/>
          <tpl hier="55" item="2"/>
          <tpl fld="13" item="0"/>
          <tpl hier="90" item="4"/>
          <tpl hier="155" item="1"/>
        </tpls>
      </n>
      <n v="207774" in="0">
        <tpls c="6">
          <tpl fld="10" item="1"/>
          <tpl fld="6" item="27"/>
          <tpl hier="55" item="2"/>
          <tpl fld="13" item="0"/>
          <tpl hier="90" item="4"/>
          <tpl hier="155" item="1"/>
        </tpls>
      </n>
      <m in="0">
        <tpls c="6">
          <tpl fld="9" item="3"/>
          <tpl fld="6" item="22"/>
          <tpl hier="55" item="2"/>
          <tpl fld="13" item="0"/>
          <tpl hier="90" item="4"/>
          <tpl hier="155" item="1"/>
        </tpls>
      </m>
      <n v="173181" in="0">
        <tpls c="6">
          <tpl fld="10" item="0"/>
          <tpl fld="6" item="3"/>
          <tpl hier="55" item="2"/>
          <tpl fld="13" item="0"/>
          <tpl hier="90" item="4"/>
          <tpl hier="155" item="1"/>
        </tpls>
      </n>
      <n v="9802" in="0">
        <tpls c="6">
          <tpl fld="11" item="0"/>
          <tpl fld="6" item="1"/>
          <tpl hier="55" item="2"/>
          <tpl fld="13" item="0"/>
          <tpl hier="90" item="4"/>
          <tpl hier="155" item="1"/>
        </tpls>
      </n>
      <n v="-838" in="0">
        <tpls c="6">
          <tpl fld="9" item="6"/>
          <tpl fld="6" item="14"/>
          <tpl hier="55" item="2"/>
          <tpl fld="13" item="0"/>
          <tpl hier="90" item="4"/>
          <tpl hier="155" item="1"/>
        </tpls>
      </n>
      <n v="281199.35709809372" in="0">
        <tpls c="6">
          <tpl fld="9" item="0"/>
          <tpl fld="6" item="8"/>
          <tpl hier="55" item="2"/>
          <tpl fld="13" item="0"/>
          <tpl hier="90" item="4"/>
          <tpl hier="155" item="1"/>
        </tpls>
      </n>
      <n v="98196" in="0">
        <tpls c="6">
          <tpl hier="2" item="4294967295"/>
          <tpl fld="6" item="7"/>
          <tpl hier="55" item="2"/>
          <tpl fld="13" item="0"/>
          <tpl hier="90" item="4"/>
          <tpl hier="155" item="1"/>
        </tpls>
      </n>
      <n v="417" in="0">
        <tpls c="6">
          <tpl fld="9" item="5"/>
          <tpl fld="6" item="23"/>
          <tpl hier="55" item="2"/>
          <tpl fld="13" item="0"/>
          <tpl hier="90" item="4"/>
          <tpl hier="155" item="1"/>
        </tpls>
      </n>
      <n v="440283" in="0">
        <tpls c="6">
          <tpl fld="11" item="1"/>
          <tpl fld="6" item="15"/>
          <tpl hier="55" item="2"/>
          <tpl fld="13" item="0"/>
          <tpl hier="90" item="4"/>
          <tpl hier="155" item="1"/>
        </tpls>
      </n>
      <n v="5819" in="0">
        <tpls c="6">
          <tpl fld="11" item="0"/>
          <tpl fld="6" item="29"/>
          <tpl hier="55" item="2"/>
          <tpl fld="13" item="0"/>
          <tpl hier="90" item="4"/>
          <tpl hier="155" item="1"/>
        </tpls>
      </n>
      <n v="3380.5" in="0">
        <tpls c="6">
          <tpl fld="8" item="1"/>
          <tpl fld="3" item="0"/>
          <tpl hier="55" item="2"/>
          <tpl fld="13" item="0"/>
          <tpl hier="90" item="4"/>
          <tpl hier="155" item="1"/>
        </tpls>
      </n>
      <n v="829" in="0">
        <tpls c="6">
          <tpl fld="9" item="5"/>
          <tpl fld="6" item="15"/>
          <tpl hier="55" item="2"/>
          <tpl fld="13" item="0"/>
          <tpl hier="90" item="4"/>
          <tpl hier="155" item="1"/>
        </tpls>
      </n>
      <m in="0">
        <tpls c="6">
          <tpl fld="9" item="3"/>
          <tpl fld="6" item="30"/>
          <tpl hier="55" item="2"/>
          <tpl fld="13" item="0"/>
          <tpl hier="90" item="4"/>
          <tpl hier="155" item="1"/>
        </tpls>
      </m>
      <n v="129655" in="0">
        <tpls c="6">
          <tpl fld="9" item="0"/>
          <tpl fld="6" item="0"/>
          <tpl hier="55" item="2"/>
          <tpl fld="13" item="0"/>
          <tpl hier="90" item="4"/>
          <tpl hier="155" item="1"/>
        </tpls>
      </n>
      <n v="320738" in="0">
        <tpls c="6">
          <tpl fld="10" item="1"/>
          <tpl fld="6" item="21"/>
          <tpl hier="55" item="2"/>
          <tpl fld="13" item="0"/>
          <tpl hier="90" item="4"/>
          <tpl hier="155" item="1"/>
        </tpls>
      </n>
      <n v="1276" in="0">
        <tpls c="6">
          <tpl fld="9" item="1"/>
          <tpl fld="6" item="24"/>
          <tpl hier="55" item="2"/>
          <tpl fld="13" item="0"/>
          <tpl hier="90" item="4"/>
          <tpl hier="155" item="1"/>
        </tpls>
      </n>
      <n v="2643356" in="0">
        <tpls c="6">
          <tpl fld="9" item="0"/>
          <tpl fld="3" item="0"/>
          <tpl hier="55" item="2"/>
          <tpl fld="13" item="0"/>
          <tpl hier="90" item="4"/>
          <tpl hier="155" item="1"/>
        </tpls>
      </n>
      <n v="405447" in="0">
        <tpls c="6">
          <tpl fld="10" item="1"/>
          <tpl fld="6" item="7"/>
          <tpl hier="55" item="2"/>
          <tpl fld="13" item="0"/>
          <tpl hier="90" item="4"/>
          <tpl hier="155" item="1"/>
        </tpls>
      </n>
      <n v="480165" in="0">
        <tpls c="6">
          <tpl fld="11" item="1"/>
          <tpl fld="6" item="22"/>
          <tpl hier="55" item="2"/>
          <tpl fld="13" item="0"/>
          <tpl hier="90" item="4"/>
          <tpl hier="155" item="1"/>
        </tpls>
      </n>
      <n v="174" in="0">
        <tpls c="6">
          <tpl hier="2" item="4294967295"/>
          <tpl fld="6" item="23"/>
          <tpl hier="55" item="2"/>
          <tpl fld="13" item="0"/>
          <tpl hier="90" item="4"/>
          <tpl hier="155" item="1"/>
        </tpls>
      </n>
      <n v="42127" in="0">
        <tpls c="6">
          <tpl hier="2" item="4294967295"/>
          <tpl fld="6" item="5"/>
          <tpl hier="55" item="2"/>
          <tpl fld="13" item="0"/>
          <tpl hier="90" item="4"/>
          <tpl hier="155" item="1"/>
        </tpls>
      </n>
      <n v="-54188" in="0">
        <tpls c="6">
          <tpl hier="2" item="4294967295"/>
          <tpl fld="6" item="6"/>
          <tpl hier="55" item="2"/>
          <tpl fld="13" item="0"/>
          <tpl hier="90" item="4"/>
          <tpl hier="155" item="1"/>
        </tpls>
      </n>
      <n v="-7987.7999999999993" in="0">
        <tpls c="6">
          <tpl fld="9" item="1"/>
          <tpl fld="6" item="21"/>
          <tpl hier="55" item="2"/>
          <tpl fld="13" item="0"/>
          <tpl hier="90" item="4"/>
          <tpl hier="155" item="1"/>
        </tpls>
      </n>
      <n v="104138" in="0">
        <tpls c="6">
          <tpl hier="2" item="4294967295"/>
          <tpl fld="6" item="15"/>
          <tpl hier="55" item="2"/>
          <tpl fld="13" item="0"/>
          <tpl hier="90" item="4"/>
          <tpl hier="155" item="1"/>
        </tpls>
      </n>
      <n v="641" in="0">
        <tpls c="6">
          <tpl fld="9" item="2"/>
          <tpl fld="6" item="23"/>
          <tpl hier="55" item="2"/>
          <tpl fld="13" item="0"/>
          <tpl hier="90" item="4"/>
          <tpl hier="155" item="1"/>
        </tpls>
      </n>
      <n v="-40042" in="0">
        <tpls c="6">
          <tpl hier="2" item="4294967295"/>
          <tpl fld="6" item="24"/>
          <tpl hier="55" item="2"/>
          <tpl fld="13" item="0"/>
          <tpl hier="90" item="4"/>
          <tpl hier="155" item="1"/>
        </tpls>
      </n>
      <n v="-949" in="0">
        <tpls c="6">
          <tpl fld="9" item="6"/>
          <tpl fld="6" item="25"/>
          <tpl hier="55" item="2"/>
          <tpl fld="13" item="0"/>
          <tpl hier="90" item="4"/>
          <tpl hier="155" item="1"/>
        </tpls>
      </n>
      <n v="1306" in="0">
        <tpls c="6">
          <tpl fld="9" item="2"/>
          <tpl fld="6" item="20"/>
          <tpl hier="55" item="2"/>
          <tpl fld="13" item="0"/>
          <tpl hier="90" item="4"/>
          <tpl hier="155" item="1"/>
        </tpls>
      </n>
      <n v="47064" in="0">
        <tpls c="6">
          <tpl fld="11" item="2"/>
          <tpl fld="3" item="1"/>
          <tpl hier="55" item="2"/>
          <tpl fld="13" item="0"/>
          <tpl hier="90" item="4"/>
          <tpl hier="155" item="1"/>
        </tpls>
      </n>
      <n v="21701" in="0">
        <tpls c="6">
          <tpl fld="11" item="0"/>
          <tpl fld="6" item="31"/>
          <tpl hier="55" item="2"/>
          <tpl fld="13" item="0"/>
          <tpl hier="90" item="4"/>
          <tpl hier="155" item="1"/>
        </tpls>
      </n>
      <m in="0">
        <tpls c="6">
          <tpl fld="11" item="0"/>
          <tpl fld="6" item="28"/>
          <tpl hier="55" item="2"/>
          <tpl fld="13" item="0"/>
          <tpl hier="90" item="4"/>
          <tpl hier="155" item="1"/>
        </tpls>
      </m>
      <n v="-1">
        <tpls c="6">
          <tpl fld="9" item="4"/>
          <tpl fld="3" item="1"/>
          <tpl hier="55" item="2"/>
          <tpl fld="13" item="1"/>
          <tpl hier="90" item="4"/>
          <tpl hier="155" item="1"/>
        </tpls>
      </n>
      <m in="0">
        <tpls c="6">
          <tpl fld="9" item="3"/>
          <tpl fld="6" item="3"/>
          <tpl hier="55" item="2"/>
          <tpl fld="13" item="0"/>
          <tpl hier="90" item="4"/>
          <tpl hier="155" item="1"/>
        </tpls>
      </m>
      <n v="32181" in="0">
        <tpls c="6">
          <tpl fld="11" item="2"/>
          <tpl fld="6" item="3"/>
          <tpl hier="55" item="2"/>
          <tpl fld="13" item="0"/>
          <tpl hier="90" item="4"/>
          <tpl hier="155" item="1"/>
        </tpls>
      </n>
      <m in="0">
        <tpls c="6">
          <tpl fld="9" item="3"/>
          <tpl fld="6" item="16"/>
          <tpl hier="55" item="2"/>
          <tpl fld="13" item="0"/>
          <tpl hier="90" item="4"/>
          <tpl hier="155" item="1"/>
        </tpls>
      </m>
      <n v="11158" in="0">
        <tpls c="6">
          <tpl fld="8" item="2"/>
          <tpl fld="6" item="21"/>
          <tpl hier="55" item="2"/>
          <tpl fld="13" item="0"/>
          <tpl hier="90" item="4"/>
          <tpl hier="155" item="1"/>
        </tpls>
      </n>
      <n v="369140" in="0">
        <tpls c="6">
          <tpl fld="10" item="1"/>
          <tpl fld="6" item="19"/>
          <tpl hier="55" item="2"/>
          <tpl fld="13" item="0"/>
          <tpl hier="90" item="4"/>
          <tpl hier="155" item="1"/>
        </tpls>
      </n>
      <n v="154387" in="0">
        <tpls c="6">
          <tpl fld="11" item="0"/>
          <tpl fld="3" item="1"/>
          <tpl hier="55" item="2"/>
          <tpl fld="13" item="0"/>
          <tpl hier="90" item="4"/>
          <tpl hier="155" item="1"/>
        </tpls>
      </n>
      <n v="3652" in="0">
        <tpls c="6">
          <tpl fld="8" item="2"/>
          <tpl fld="6" item="15"/>
          <tpl hier="55" item="2"/>
          <tpl fld="13" item="0"/>
          <tpl hier="90" item="4"/>
          <tpl hier="155" item="1"/>
        </tpls>
      </n>
      <n v="1192" in="0">
        <tpls c="6">
          <tpl fld="9" item="1"/>
          <tpl fld="6" item="2"/>
          <tpl hier="55" item="2"/>
          <tpl fld="13" item="0"/>
          <tpl hier="90" item="4"/>
          <tpl hier="155" item="1"/>
        </tpls>
      </n>
      <n v="547" in="0">
        <tpls c="6">
          <tpl fld="9" item="5"/>
          <tpl fld="6" item="21"/>
          <tpl hier="55" item="2"/>
          <tpl fld="13" item="0"/>
          <tpl hier="90" item="4"/>
          <tpl hier="155" item="1"/>
        </tpls>
      </n>
      <n v="438120" in="0">
        <tpls c="6">
          <tpl fld="10" item="1"/>
          <tpl fld="6" item="11"/>
          <tpl hier="55" item="2"/>
          <tpl fld="13" item="0"/>
          <tpl hier="90" item="4"/>
          <tpl hier="155" item="1"/>
        </tpls>
      </n>
      <n v="-564" in="0">
        <tpls c="6">
          <tpl fld="9" item="6"/>
          <tpl fld="6" item="5"/>
          <tpl hier="55" item="2"/>
          <tpl fld="13" item="0"/>
          <tpl hier="90" item="4"/>
          <tpl hier="155" item="1"/>
        </tpls>
      </n>
      <n v="224885" in="0">
        <tpls c="6">
          <tpl fld="9" item="0"/>
          <tpl fld="6" item="25"/>
          <tpl hier="55" item="2"/>
          <tpl fld="13" item="0"/>
          <tpl hier="90" item="4"/>
          <tpl hier="155" item="1"/>
        </tpls>
      </n>
      <n v="4176" in="0">
        <tpls c="6">
          <tpl fld="8" item="2"/>
          <tpl fld="6" item="20"/>
          <tpl hier="55" item="2"/>
          <tpl fld="13" item="0"/>
          <tpl hier="90" item="4"/>
          <tpl hier="155" item="1"/>
        </tpls>
      </n>
      <n v="107291" in="0">
        <tpls c="6">
          <tpl fld="10" item="0"/>
          <tpl fld="6" item="21"/>
          <tpl hier="55" item="2"/>
          <tpl fld="13" item="0"/>
          <tpl hier="90" item="4"/>
          <tpl hier="155" item="1"/>
        </tpls>
      </n>
      <n v="1635" in="0">
        <tpls c="6">
          <tpl fld="9" item="1"/>
          <tpl fld="6" item="26"/>
          <tpl hier="55" item="2"/>
          <tpl fld="13" item="0"/>
          <tpl hier="90" item="4"/>
          <tpl hier="155" item="1"/>
        </tpls>
      </n>
      <n v="1031" in="0">
        <tpls c="6">
          <tpl fld="9" item="1"/>
          <tpl fld="6" item="17"/>
          <tpl hier="55" item="2"/>
          <tpl fld="13" item="0"/>
          <tpl hier="90" item="4"/>
          <tpl hier="155" item="1"/>
        </tpls>
      </n>
      <n v="3276.7539289217621" in="0">
        <tpls c="6">
          <tpl fld="8" item="2"/>
          <tpl fld="6" item="8"/>
          <tpl hier="55" item="2"/>
          <tpl fld="13" item="0"/>
          <tpl hier="90" item="4"/>
          <tpl hier="155" item="1"/>
        </tpls>
      </n>
      <n v="1741" in="0">
        <tpls c="6">
          <tpl fld="9" item="1"/>
          <tpl fld="6" item="20"/>
          <tpl hier="55" item="2"/>
          <tpl fld="13" item="0"/>
          <tpl hier="90" item="4"/>
          <tpl hier="155" item="1"/>
        </tpls>
      </n>
      <n v="146511" in="0">
        <tpls c="6">
          <tpl fld="8" item="2"/>
          <tpl fld="3" item="0"/>
          <tpl hier="55" item="2"/>
          <tpl fld="13" item="0"/>
          <tpl hier="90" item="4"/>
          <tpl hier="155" item="1"/>
        </tpls>
      </n>
      <m in="0">
        <tpls c="6">
          <tpl fld="9" item="3"/>
          <tpl fld="6" item="17"/>
          <tpl hier="55" item="2"/>
          <tpl fld="13" item="0"/>
          <tpl hier="90" item="4"/>
          <tpl hier="155" item="1"/>
        </tpls>
      </m>
      <n v="17446" in="0">
        <tpls c="6">
          <tpl fld="11" item="2"/>
          <tpl fld="6" item="16"/>
          <tpl hier="55" item="2"/>
          <tpl fld="13" item="0"/>
          <tpl hier="90" item="4"/>
          <tpl hier="155" item="1"/>
        </tpls>
      </n>
      <n v="1">
        <tpls c="6">
          <tpl fld="9" item="3"/>
          <tpl fld="3" item="0"/>
          <tpl hier="55" item="2"/>
          <tpl fld="13" item="1"/>
          <tpl hier="90" item="4"/>
          <tpl hier="155" item="1"/>
        </tpls>
      </n>
      <n v="139" in="0">
        <tpls c="6">
          <tpl fld="8" item="1"/>
          <tpl fld="6" item="3"/>
          <tpl hier="55" item="2"/>
          <tpl fld="13" item="0"/>
          <tpl hier="90" item="4"/>
          <tpl hier="155" item="1"/>
        </tpls>
      </n>
      <n v="101228.50800288765" in="0">
        <tpls c="6">
          <tpl fld="8" item="0"/>
          <tpl fld="6" item="8"/>
          <tpl hier="55" item="2"/>
          <tpl fld="13" item="0"/>
          <tpl hier="90" item="4"/>
          <tpl hier="155" item="1"/>
        </tpls>
      </n>
      <n v="433095" in="0">
        <tpls c="6">
          <tpl fld="10" item="1"/>
          <tpl fld="6" item="15"/>
          <tpl hier="55" item="2"/>
          <tpl fld="13" item="0"/>
          <tpl hier="90" item="4"/>
          <tpl hier="155" item="1"/>
        </tpls>
      </n>
      <n v="2143.661331127123" in="0">
        <tpls c="6">
          <tpl fld="11" item="2"/>
          <tpl fld="6" item="8"/>
          <tpl hier="55" item="2"/>
          <tpl fld="13" item="0"/>
          <tpl hier="90" item="4"/>
          <tpl hier="155" item="1"/>
        </tpls>
      </n>
      <n v="1480.9186097181937" in="0">
        <tpls c="6">
          <tpl fld="8" item="1"/>
          <tpl fld="6" item="8"/>
          <tpl hier="55" item="2"/>
          <tpl fld="13" item="0"/>
          <tpl hier="90" item="4"/>
          <tpl hier="155" item="1"/>
        </tpls>
      </n>
      <n v="12761" in="0">
        <tpls c="6">
          <tpl fld="8" item="2"/>
          <tpl fld="6" item="9"/>
          <tpl hier="55" item="2"/>
          <tpl fld="13" item="0"/>
          <tpl hier="90" item="4"/>
          <tpl hier="155" item="1"/>
        </tpls>
      </n>
      <n v="7647" in="0">
        <tpls c="6">
          <tpl fld="11" item="0"/>
          <tpl fld="6" item="6"/>
          <tpl hier="55" item="2"/>
          <tpl fld="13" item="0"/>
          <tpl hier="90" item="4"/>
          <tpl hier="155" item="1"/>
        </tpls>
      </n>
      <n v="1582" in="0">
        <tpls c="6">
          <tpl fld="9" item="1"/>
          <tpl fld="6" item="25"/>
          <tpl hier="55" item="2"/>
          <tpl fld="13" item="0"/>
          <tpl hier="90" item="4"/>
          <tpl hier="155" item="1"/>
        </tpls>
      </n>
      <n v="-47744" in="0">
        <tpls c="6">
          <tpl fld="8" item="0"/>
          <tpl fld="6" item="28"/>
          <tpl hier="55" item="2"/>
          <tpl fld="13" item="0"/>
          <tpl hier="90" item="4"/>
          <tpl hier="155" item="1"/>
        </tpls>
      </n>
      <n v="315910" in="0">
        <tpls c="6">
          <tpl fld="10" item="1"/>
          <tpl fld="6" item="24"/>
          <tpl hier="55" item="2"/>
          <tpl fld="13" item="0"/>
          <tpl hier="90" item="4"/>
          <tpl hier="155" item="1"/>
        </tpls>
      </n>
      <n v="864" in="0">
        <tpls c="6">
          <tpl fld="9" item="1"/>
          <tpl fld="6" item="0"/>
          <tpl hier="55" item="2"/>
          <tpl fld="13" item="0"/>
          <tpl hier="90" item="4"/>
          <tpl hier="155" item="1"/>
        </tpls>
      </n>
      <n v="4405765" in="0">
        <tpls c="6">
          <tpl fld="10" item="1"/>
          <tpl fld="3" item="1"/>
          <tpl hier="55" item="2"/>
          <tpl fld="13" item="0"/>
          <tpl hier="90" item="4"/>
          <tpl hier="155" item="1"/>
        </tpls>
      </n>
      <n v="-36855" in="0">
        <tpls c="6">
          <tpl fld="8" item="0"/>
          <tpl fld="6" item="24"/>
          <tpl hier="55" item="2"/>
          <tpl fld="13" item="0"/>
          <tpl hier="90" item="4"/>
          <tpl hier="155" item="1"/>
        </tpls>
      </n>
      <n v="93103" in="0">
        <tpls c="6">
          <tpl fld="8" item="0"/>
          <tpl fld="6" item="11"/>
          <tpl hier="55" item="2"/>
          <tpl fld="13" item="0"/>
          <tpl hier="90" item="4"/>
          <tpl hier="155" item="1"/>
        </tpls>
      </n>
      <n v="2004" in="0">
        <tpls c="6">
          <tpl fld="8" item="2"/>
          <tpl fld="6" item="18"/>
          <tpl hier="55" item="2"/>
          <tpl fld="13" item="0"/>
          <tpl hier="90" item="4"/>
          <tpl hier="155" item="1"/>
        </tpls>
      </n>
      <n v="302196" in="0">
        <tpls c="6">
          <tpl fld="10" item="1"/>
          <tpl fld="6" item="29"/>
          <tpl hier="55" item="2"/>
          <tpl fld="13" item="0"/>
          <tpl hier="90" item="4"/>
          <tpl hier="155" item="1"/>
        </tpls>
      </n>
      <n v="12060" in="0">
        <tpls c="6">
          <tpl fld="11" item="0"/>
          <tpl fld="6" item="14"/>
          <tpl hier="55" item="2"/>
          <tpl fld="13" item="0"/>
          <tpl hier="90" item="4"/>
          <tpl hier="155" item="1"/>
        </tpls>
      </n>
      <n v="12713.116680350038" in="0">
        <tpls c="6">
          <tpl fld="9" item="3"/>
          <tpl fld="6" item="8"/>
          <tpl hier="55" item="2"/>
          <tpl fld="13" item="0"/>
          <tpl hier="90" item="4"/>
          <tpl hier="155" item="1"/>
        </tpls>
      </n>
      <n v="1333" in="0">
        <tpls c="6">
          <tpl fld="9" item="2"/>
          <tpl fld="6" item="10"/>
          <tpl hier="55" item="2"/>
          <tpl fld="13" item="0"/>
          <tpl hier="90" item="4"/>
          <tpl hier="155" item="1"/>
        </tpls>
      </n>
      <n v="3909719" in="0">
        <tpls c="6">
          <tpl fld="10" item="1"/>
          <tpl fld="3" item="0"/>
          <tpl hier="55" item="2"/>
          <tpl fld="13" item="0"/>
          <tpl hier="90" item="4"/>
          <tpl hier="155" item="1"/>
        </tpls>
      </n>
      <n v="158316" in="0">
        <tpls c="6">
          <tpl fld="9" item="0"/>
          <tpl fld="6" item="6"/>
          <tpl hier="55" item="2"/>
          <tpl fld="13" item="0"/>
          <tpl hier="90" item="4"/>
          <tpl hier="155" item="1"/>
        </tpls>
      </n>
      <n v="12894.895951642529" in="0">
        <tpls c="6">
          <tpl fld="9" item="3"/>
          <tpl fld="6" item="12"/>
          <tpl hier="55" item="2"/>
          <tpl fld="13" item="0"/>
          <tpl hier="90" item="4"/>
          <tpl hier="155" item="1"/>
        </tpls>
      </n>
      <n v="18704" in="0">
        <tpls c="6">
          <tpl fld="11" item="2"/>
          <tpl fld="6" item="11"/>
          <tpl hier="55" item="2"/>
          <tpl fld="13" item="0"/>
          <tpl hier="90" item="4"/>
          <tpl hier="155" item="1"/>
        </tpls>
      </n>
      <n v="-65884" in="0">
        <tpls c="6">
          <tpl hier="2" item="4294967295"/>
          <tpl fld="6" item="27"/>
          <tpl hier="55" item="2"/>
          <tpl fld="13" item="0"/>
          <tpl hier="90" item="4"/>
          <tpl hier="155" item="1"/>
        </tpls>
      </n>
      <n v="572" in="0">
        <tpls c="6">
          <tpl fld="9" item="5"/>
          <tpl fld="6" item="9"/>
          <tpl hier="55" item="2"/>
          <tpl fld="13" item="0"/>
          <tpl hier="90" item="4"/>
          <tpl hier="155" item="1"/>
        </tpls>
      </n>
      <n v="246" in="0">
        <tpls c="6">
          <tpl fld="8" item="1"/>
          <tpl fld="6" item="10"/>
          <tpl hier="55" item="2"/>
          <tpl fld="13" item="0"/>
          <tpl hier="90" item="4"/>
          <tpl hier="155" item="1"/>
        </tpls>
      </n>
      <m in="0">
        <tpls c="6">
          <tpl fld="9" item="3"/>
          <tpl fld="6" item="29"/>
          <tpl hier="55" item="2"/>
          <tpl fld="13" item="0"/>
          <tpl hier="90" item="4"/>
          <tpl hier="155" item="1"/>
        </tpls>
      </m>
      <n v="1047" in="0">
        <tpls c="6">
          <tpl fld="9" item="2"/>
          <tpl fld="6" item="14"/>
          <tpl hier="55" item="2"/>
          <tpl fld="13" item="0"/>
          <tpl hier="90" item="4"/>
          <tpl hier="155" item="1"/>
        </tpls>
      </n>
      <n v="1">
        <tpls c="6">
          <tpl fld="8" item="2"/>
          <tpl fld="3" item="0"/>
          <tpl hier="55" item="2"/>
          <tpl fld="13" item="1"/>
          <tpl hier="90" item="4"/>
          <tpl hier="155" item="1"/>
        </tpls>
      </n>
      <n v="339805" in="0">
        <tpls c="6">
          <tpl fld="11" item="1"/>
          <tpl fld="6" item="1"/>
          <tpl hier="55" item="2"/>
          <tpl fld="13" item="0"/>
          <tpl hier="90" item="4"/>
          <tpl hier="155" item="1"/>
        </tpls>
      </n>
      <n v="265" in="0">
        <tpls c="6">
          <tpl fld="11" item="2"/>
          <tpl fld="6" item="19"/>
          <tpl hier="55" item="2"/>
          <tpl fld="13" item="0"/>
          <tpl hier="90" item="4"/>
          <tpl hier="155" item="1"/>
        </tpls>
      </n>
      <n v="285220.10319100227" in="0">
        <tpls c="6">
          <tpl fld="9" item="0"/>
          <tpl fld="6" item="12"/>
          <tpl hier="55" item="2"/>
          <tpl fld="13" item="0"/>
          <tpl hier="90" item="4"/>
          <tpl hier="155" item="1"/>
        </tpls>
      </n>
      <n v="1540253.5223110807" in="0">
        <tpls c="6">
          <tpl fld="9" item="4"/>
          <tpl fld="3" item="2"/>
          <tpl hier="55" item="2"/>
          <tpl fld="13" item="0"/>
          <tpl hier="90" item="4"/>
          <tpl hier="155" item="1"/>
        </tpls>
      </n>
      <n v="2477972.6545283548" in="0">
        <tpls c="6">
          <tpl fld="10" item="1"/>
          <tpl fld="3" item="2"/>
          <tpl hier="55" item="2"/>
          <tpl fld="13" item="0"/>
          <tpl hier="90" item="4"/>
          <tpl hier="155" item="1"/>
        </tpls>
      </n>
      <n v="-1">
        <tpls c="6">
          <tpl fld="10" item="0"/>
          <tpl fld="3" item="0"/>
          <tpl hier="55" item="2"/>
          <tpl fld="13" item="1"/>
          <tpl hier="90" item="4"/>
          <tpl hier="155" item="1"/>
        </tpls>
      </n>
      <n v="-46929" in="0">
        <tpls c="6">
          <tpl fld="8" item="0"/>
          <tpl fld="6" item="10"/>
          <tpl hier="55" item="2"/>
          <tpl fld="13" item="0"/>
          <tpl hier="90" item="4"/>
          <tpl hier="155" item="1"/>
        </tpls>
      </n>
      <n v="154" in="0">
        <tpls c="6">
          <tpl fld="8" item="1"/>
          <tpl fld="6" item="31"/>
          <tpl hier="55" item="2"/>
          <tpl fld="13" item="0"/>
          <tpl hier="90" item="4"/>
          <tpl hier="155" item="1"/>
        </tpls>
      </n>
      <n v="2995" in="0">
        <tpls c="6">
          <tpl fld="11" item="2"/>
          <tpl fld="6" item="15"/>
          <tpl hier="55" item="2"/>
          <tpl fld="13" item="0"/>
          <tpl hier="90" item="4"/>
          <tpl hier="155" item="1"/>
        </tpls>
      </n>
      <n v="132185" in="0">
        <tpls c="6">
          <tpl fld="11" item="0"/>
          <tpl fld="3" item="0"/>
          <tpl hier="55" item="2"/>
          <tpl fld="13" item="0"/>
          <tpl hier="90" item="4"/>
          <tpl hier="155" item="1"/>
        </tpls>
      </n>
      <n v="203669" in="0">
        <tpls c="6">
          <tpl fld="9" item="4"/>
          <tpl fld="6" item="15"/>
          <tpl hier="55" item="2"/>
          <tpl fld="13" item="0"/>
          <tpl hier="90" item="4"/>
          <tpl hier="155" item="1"/>
        </tpls>
      </n>
      <n v="1871" in="0">
        <tpls c="6">
          <tpl fld="11" item="0"/>
          <tpl fld="6" item="30"/>
          <tpl hier="55" item="2"/>
          <tpl fld="13" item="0"/>
          <tpl hier="90" item="4"/>
          <tpl hier="155" item="1"/>
        </tpls>
      </n>
      <n v="-20386" in="0">
        <tpls c="6">
          <tpl fld="8" item="0"/>
          <tpl fld="6" item="18"/>
          <tpl hier="55" item="2"/>
          <tpl fld="13" item="0"/>
          <tpl hier="90" item="4"/>
          <tpl hier="155" item="1"/>
        </tpls>
      </n>
      <n v="1173" in="0">
        <tpls c="6">
          <tpl fld="9" item="1"/>
          <tpl fld="6" item="9"/>
          <tpl hier="55" item="2"/>
          <tpl fld="13" item="0"/>
          <tpl hier="90" item="4"/>
          <tpl hier="155" item="1"/>
        </tpls>
      </n>
      <n v="88234" in="0">
        <tpls c="6">
          <tpl fld="10" item="0"/>
          <tpl fld="6" item="2"/>
          <tpl hier="55" item="2"/>
          <tpl fld="13" item="0"/>
          <tpl hier="90" item="4"/>
          <tpl hier="155" item="1"/>
        </tpls>
      </n>
      <n v="800" in="0">
        <tpls c="6">
          <tpl fld="9" item="1"/>
          <tpl fld="6" item="30"/>
          <tpl hier="55" item="2"/>
          <tpl fld="13" item="0"/>
          <tpl hier="90" item="4"/>
          <tpl hier="155" item="1"/>
        </tpls>
      </n>
      <n v="243576" in="0">
        <tpls c="6">
          <tpl fld="9" item="4"/>
          <tpl fld="6" item="1"/>
          <tpl hier="55" item="2"/>
          <tpl fld="13" item="0"/>
          <tpl hier="90" item="4"/>
          <tpl hier="155" item="1"/>
        </tpls>
      </n>
      <n v="-14332.5" in="0">
        <tpls c="6">
          <tpl fld="9" item="1"/>
          <tpl fld="6" item="23"/>
          <tpl hier="55" item="2"/>
          <tpl fld="13" item="0"/>
          <tpl hier="90" item="4"/>
          <tpl hier="155" item="1"/>
        </tpls>
      </n>
      <n v="2569" in="0">
        <tpls c="6">
          <tpl fld="11" item="0"/>
          <tpl fld="6" item="18"/>
          <tpl hier="55" item="2"/>
          <tpl fld="13" item="0"/>
          <tpl hier="90" item="4"/>
          <tpl hier="155" item="1"/>
        </tpls>
      </n>
      <n v="459" in="0">
        <tpls c="6">
          <tpl fld="9" item="5"/>
          <tpl fld="6" item="5"/>
          <tpl hier="55" item="2"/>
          <tpl fld="13" item="0"/>
          <tpl hier="90" item="4"/>
          <tpl hier="155" item="1"/>
        </tpls>
      </n>
      <n v="990" in="0">
        <tpls c="6">
          <tpl fld="9" item="1"/>
          <tpl fld="6" item="3"/>
          <tpl hier="55" item="2"/>
          <tpl fld="13" item="0"/>
          <tpl hier="90" item="4"/>
          <tpl hier="155" item="1"/>
        </tpls>
      </n>
      <n v="-617" in="0">
        <tpls c="6">
          <tpl fld="9" item="6"/>
          <tpl fld="6" item="17"/>
          <tpl hier="55" item="2"/>
          <tpl fld="13" item="0"/>
          <tpl hier="90" item="4"/>
          <tpl hier="155" item="1"/>
        </tpls>
      </n>
      <n v="225" in="0">
        <tpls c="6">
          <tpl fld="8" item="1"/>
          <tpl fld="6" item="26"/>
          <tpl hier="55" item="2"/>
          <tpl fld="13" item="0"/>
          <tpl hier="90" item="4"/>
          <tpl hier="155" item="1"/>
        </tpls>
      </n>
      <n v="797" in="0">
        <tpls c="6">
          <tpl fld="9" item="5"/>
          <tpl fld="6" item="26"/>
          <tpl hier="55" item="2"/>
          <tpl fld="13" item="0"/>
          <tpl hier="90" item="4"/>
          <tpl hier="155" item="1"/>
        </tpls>
      </n>
      <n v="885" in="0">
        <tpls c="6">
          <tpl fld="9" item="2"/>
          <tpl fld="6" item="16"/>
          <tpl hier="55" item="2"/>
          <tpl fld="13" item="0"/>
          <tpl hier="90" item="4"/>
          <tpl hier="155" item="1"/>
        </tpls>
      </n>
      <n v="576" in="0">
        <tpls c="6">
          <tpl fld="9" item="5"/>
          <tpl fld="6" item="16"/>
          <tpl hier="55" item="2"/>
          <tpl fld="13" item="0"/>
          <tpl hier="90" item="4"/>
          <tpl hier="155" item="1"/>
        </tpls>
      </n>
      <n v="229213" in="0">
        <tpls c="6">
          <tpl fld="10" item="1"/>
          <tpl fld="6" item="28"/>
          <tpl hier="55" item="2"/>
          <tpl fld="13" item="0"/>
          <tpl hier="90" item="4"/>
          <tpl hier="155" item="1"/>
        </tpls>
      </n>
      <n v="234111" in="0">
        <tpls c="6">
          <tpl fld="9" item="4"/>
          <tpl fld="6" item="3"/>
          <tpl hier="55" item="2"/>
          <tpl fld="13" item="0"/>
          <tpl hier="90" item="4"/>
          <tpl hier="155" item="1"/>
        </tpls>
      </n>
      <n v="484" in="0">
        <tpls c="6">
          <tpl fld="9" item="5"/>
          <tpl fld="6" item="3"/>
          <tpl hier="55" item="2"/>
          <tpl fld="13" item="0"/>
          <tpl hier="90" item="4"/>
          <tpl hier="155" item="1"/>
        </tpls>
      </n>
      <m in="0">
        <tpls c="6">
          <tpl fld="11" item="2"/>
          <tpl fld="6" item="0"/>
          <tpl hier="55" item="2"/>
          <tpl fld="13" item="0"/>
          <tpl hier="90" item="4"/>
          <tpl hier="155" item="1"/>
        </tpls>
      </m>
      <n v="88466" in="0">
        <tpls c="6">
          <tpl hier="2" item="4294967295"/>
          <tpl fld="6" item="16"/>
          <tpl hier="55" item="2"/>
          <tpl fld="13" item="0"/>
          <tpl hier="90" item="4"/>
          <tpl hier="155" item="1"/>
        </tpls>
      </n>
      <n v="-1">
        <tpls c="6">
          <tpl fld="11" item="2"/>
          <tpl fld="3" item="0"/>
          <tpl hier="55" item="2"/>
          <tpl fld="13" item="1"/>
          <tpl hier="90" item="4"/>
          <tpl hier="155" item="1"/>
        </tpls>
      </n>
      <n v="259887" in="0">
        <tpls c="6">
          <tpl fld="9" item="4"/>
          <tpl fld="6" item="9"/>
          <tpl hier="55" item="2"/>
          <tpl fld="13" item="0"/>
          <tpl hier="90" item="4"/>
          <tpl hier="155" item="1"/>
        </tpls>
      </n>
      <n v="-663" in="0">
        <tpls c="6">
          <tpl fld="9" item="6"/>
          <tpl fld="6" item="1"/>
          <tpl hier="55" item="2"/>
          <tpl fld="13" item="0"/>
          <tpl hier="90" item="4"/>
          <tpl hier="155" item="1"/>
        </tpls>
      </n>
      <n v="-1">
        <tpls c="6">
          <tpl fld="11" item="2"/>
          <tpl fld="3" item="2"/>
          <tpl hier="55" item="2"/>
          <tpl fld="13" item="1"/>
          <tpl hier="90" item="4"/>
          <tpl hier="155" item="1"/>
        </tpls>
      </n>
      <m in="0">
        <tpls c="6">
          <tpl fld="9" item="3"/>
          <tpl fld="6" item="10"/>
          <tpl hier="55" item="2"/>
          <tpl fld="13" item="0"/>
          <tpl hier="90" item="4"/>
          <tpl hier="155" item="1"/>
        </tpls>
      </m>
      <n v="81038" in="0">
        <tpls c="6">
          <tpl fld="10" item="0"/>
          <tpl fld="6" item="0"/>
          <tpl hier="55" item="2"/>
          <tpl fld="13" item="0"/>
          <tpl hier="90" item="4"/>
          <tpl hier="155" item="1"/>
        </tpls>
      </n>
      <n v="11" in="0">
        <tpls c="6">
          <tpl fld="11" item="2"/>
          <tpl fld="6" item="27"/>
          <tpl hier="55" item="2"/>
          <tpl fld="13" item="0"/>
          <tpl hier="90" item="4"/>
          <tpl hier="155" item="1"/>
        </tpls>
      </n>
      <n v="130409" in="0">
        <tpls c="6">
          <tpl fld="10" item="0"/>
          <tpl fld="6" item="24"/>
          <tpl hier="55" item="2"/>
          <tpl fld="13" item="0"/>
          <tpl hier="90" item="4"/>
          <tpl hier="155" item="1"/>
        </tpls>
      </n>
      <n v="-1">
        <tpls c="6">
          <tpl hier="2" item="4294967295"/>
          <tpl fld="3" item="2"/>
          <tpl hier="55" item="2"/>
          <tpl fld="13" item="1"/>
          <tpl hier="90" item="4"/>
          <tpl hier="155" item="1"/>
        </tpls>
      </n>
      <n v="18889" in="0">
        <tpls c="6">
          <tpl fld="8" item="2"/>
          <tpl fld="6" item="3"/>
          <tpl hier="55" item="2"/>
          <tpl fld="13" item="0"/>
          <tpl hier="90" item="4"/>
          <tpl hier="155" item="1"/>
        </tpls>
      </n>
      <m in="0">
        <tpls c="6">
          <tpl fld="9" item="3"/>
          <tpl fld="6" item="1"/>
          <tpl hier="55" item="2"/>
          <tpl fld="13" item="0"/>
          <tpl hier="90" item="4"/>
          <tpl hier="155" item="1"/>
        </tpls>
      </m>
      <n v="8371.6684111380546" in="0">
        <tpls c="6">
          <tpl fld="11" item="0"/>
          <tpl fld="6" item="12"/>
          <tpl hier="55" item="2"/>
          <tpl fld="13" item="0"/>
          <tpl hier="90" item="4"/>
          <tpl hier="155" item="1"/>
        </tpls>
      </n>
      <n v="497" in="0">
        <tpls c="6">
          <tpl fld="9" item="5"/>
          <tpl fld="6" item="28"/>
          <tpl hier="55" item="2"/>
          <tpl fld="13" item="0"/>
          <tpl hier="90" item="4"/>
          <tpl hier="155" item="1"/>
        </tpls>
      </n>
      <n v="1">
        <tpls c="6">
          <tpl fld="8" item="1"/>
          <tpl fld="3" item="1"/>
          <tpl hier="55" item="2"/>
          <tpl fld="13" item="1"/>
          <tpl hier="90" item="4"/>
          <tpl hier="155" item="1"/>
        </tpls>
      </n>
      <n v="438" in="0">
        <tpls c="6">
          <tpl fld="11" item="2"/>
          <tpl fld="6" item="13"/>
          <tpl hier="55" item="2"/>
          <tpl fld="13" item="0"/>
          <tpl hier="90" item="4"/>
          <tpl hier="155" item="1"/>
        </tpls>
      </n>
      <n v="1808" in="0">
        <tpls c="6">
          <tpl fld="8" item="2"/>
          <tpl fld="6" item="10"/>
          <tpl hier="55" item="2"/>
          <tpl fld="13" item="0"/>
          <tpl hier="90" item="4"/>
          <tpl hier="155" item="1"/>
        </tpls>
      </n>
      <m in="0">
        <tpls c="6">
          <tpl fld="9" item="3"/>
          <tpl fld="6" item="14"/>
          <tpl hier="55" item="2"/>
          <tpl fld="13" item="0"/>
          <tpl hier="90" item="4"/>
          <tpl hier="155" item="1"/>
        </tpls>
      </m>
      <n v="210683" in="0">
        <tpls c="6">
          <tpl fld="9" item="4"/>
          <tpl fld="6" item="6"/>
          <tpl hier="55" item="2"/>
          <tpl fld="13" item="0"/>
          <tpl hier="90" item="4"/>
          <tpl hier="155" item="1"/>
        </tpls>
      </n>
      <n v="1">
        <tpls c="6">
          <tpl fld="9" item="1"/>
          <tpl fld="3" item="1"/>
          <tpl hier="55" item="2"/>
          <tpl fld="13" item="1"/>
          <tpl hier="90" item="4"/>
          <tpl hier="155" item="1"/>
        </tpls>
      </n>
      <n v="195118" in="0">
        <tpls c="6">
          <tpl fld="9" item="4"/>
          <tpl fld="6" item="20"/>
          <tpl hier="55" item="2"/>
          <tpl fld="13" item="0"/>
          <tpl hier="90" item="4"/>
          <tpl hier="155" item="1"/>
        </tpls>
      </n>
      <n v="737.16837461527905" in="0">
        <tpls c="6">
          <tpl fld="9" item="5"/>
          <tpl fld="6" item="8"/>
          <tpl hier="55" item="2"/>
          <tpl fld="13" item="0"/>
          <tpl hier="90" item="4"/>
          <tpl hier="155" item="1"/>
        </tpls>
      </n>
      <n v="2823" in="0">
        <tpls c="6">
          <tpl fld="11" item="2"/>
          <tpl fld="6" item="6"/>
          <tpl hier="55" item="2"/>
          <tpl fld="13" item="0"/>
          <tpl hier="90" item="4"/>
          <tpl hier="155" item="1"/>
        </tpls>
      </n>
      <n v="-1182" in="0">
        <tpls c="6">
          <tpl fld="9" item="6"/>
          <tpl fld="6" item="6"/>
          <tpl hier="55" item="2"/>
          <tpl fld="13" item="0"/>
          <tpl hier="90" item="4"/>
          <tpl hier="155" item="1"/>
        </tpls>
      </n>
      <n v="-48491" in="0">
        <tpls c="6">
          <tpl hier="2" item="4294967295"/>
          <tpl fld="6" item="10"/>
          <tpl hier="55" item="2"/>
          <tpl fld="13" item="0"/>
          <tpl hier="90" item="4"/>
          <tpl hier="155" item="1"/>
        </tpls>
      </n>
      <n v="3236" in="0">
        <tpls c="6">
          <tpl fld="8" item="2"/>
          <tpl fld="6" item="7"/>
          <tpl hier="55" item="2"/>
          <tpl fld="13" item="0"/>
          <tpl hier="90" item="4"/>
          <tpl hier="155" item="1"/>
        </tpls>
      </n>
      <n v="957" in="0">
        <tpls c="6">
          <tpl fld="9" item="2"/>
          <tpl fld="6" item="24"/>
          <tpl hier="55" item="2"/>
          <tpl fld="13" item="0"/>
          <tpl hier="90" item="4"/>
          <tpl hier="155" item="1"/>
        </tpls>
      </n>
      <n v="308457" in="0">
        <tpls c="6">
          <tpl fld="11" item="1"/>
          <tpl fld="6" item="29"/>
          <tpl hier="55" item="2"/>
          <tpl fld="13" item="0"/>
          <tpl hier="90" item="4"/>
          <tpl hier="155" item="1"/>
        </tpls>
      </n>
      <n v="-7062" in="0">
        <tpls c="6">
          <tpl hier="2" item="4294967295"/>
          <tpl fld="6" item="29"/>
          <tpl hier="55" item="2"/>
          <tpl fld="13" item="0"/>
          <tpl hier="90" item="4"/>
          <tpl hier="155" item="1"/>
        </tpls>
      </n>
      <n v="165" in="0">
        <tpls c="6">
          <tpl fld="8" item="1"/>
          <tpl fld="6" item="2"/>
          <tpl hier="55" item="2"/>
          <tpl fld="13" item="0"/>
          <tpl hier="90" item="4"/>
          <tpl hier="155" item="1"/>
        </tpls>
      </n>
      <n v="983" in="0">
        <tpls c="6">
          <tpl fld="11" item="2"/>
          <tpl fld="6" item="22"/>
          <tpl hier="55" item="2"/>
          <tpl fld="13" item="0"/>
          <tpl hier="90" item="4"/>
          <tpl hier="155" item="1"/>
        </tpls>
      </n>
      <n v="7478" in="0">
        <tpls c="6">
          <tpl fld="8" item="2"/>
          <tpl fld="6" item="4"/>
          <tpl hier="55" item="2"/>
          <tpl fld="13" item="0"/>
          <tpl hier="90" item="4"/>
          <tpl hier="155" item="1"/>
        </tpls>
      </n>
      <n v="-7303" in="0">
        <tpls c="6">
          <tpl fld="9" item="6"/>
          <tpl fld="3" item="0"/>
          <tpl hier="55" item="2"/>
          <tpl fld="13" item="0"/>
          <tpl hier="90" item="4"/>
          <tpl hier="155" item="1"/>
        </tpls>
      </n>
      <n v="35140" in="0">
        <tpls c="6">
          <tpl fld="11" item="0"/>
          <tpl fld="6" item="11"/>
          <tpl hier="55" item="2"/>
          <tpl fld="13" item="0"/>
          <tpl hier="90" item="4"/>
          <tpl hier="155" item="1"/>
        </tpls>
      </n>
      <n v="338" in="0">
        <tpls c="6">
          <tpl fld="11" item="2"/>
          <tpl fld="6" item="25"/>
          <tpl hier="55" item="2"/>
          <tpl fld="13" item="0"/>
          <tpl hier="90" item="4"/>
          <tpl hier="155" item="1"/>
        </tpls>
      </n>
      <m in="0">
        <tpls c="6">
          <tpl fld="9" item="3"/>
          <tpl fld="6" item="26"/>
          <tpl hier="55" item="2"/>
          <tpl fld="13" item="0"/>
          <tpl hier="90" item="4"/>
          <tpl hier="155" item="1"/>
        </tpls>
      </m>
      <n v="3655" in="0">
        <tpls c="6">
          <tpl fld="11" item="0"/>
          <tpl fld="6" item="23"/>
          <tpl hier="55" item="2"/>
          <tpl fld="13" item="0"/>
          <tpl hier="90" item="4"/>
          <tpl hier="155" item="1"/>
        </tpls>
      </n>
      <n v="-690" in="0">
        <tpls c="6">
          <tpl fld="9" item="6"/>
          <tpl fld="6" item="11"/>
          <tpl hier="55" item="2"/>
          <tpl fld="13" item="0"/>
          <tpl hier="90" item="4"/>
          <tpl hier="155" item="1"/>
        </tpls>
      </n>
      <n v="107556" in="0">
        <tpls c="6">
          <tpl fld="8" item="0"/>
          <tpl fld="6" item="15"/>
          <tpl hier="55" item="2"/>
          <tpl fld="13" item="0"/>
          <tpl hier="90" item="4"/>
          <tpl hier="155" item="1"/>
        </tpls>
      </n>
      <n v="-81623" in="0">
        <tpls c="6">
          <tpl fld="8" item="0"/>
          <tpl fld="6" item="14"/>
          <tpl hier="55" item="2"/>
          <tpl fld="13" item="0"/>
          <tpl hier="90" item="4"/>
          <tpl hier="155" item="1"/>
        </tpls>
      </n>
      <n v="9592" in="0">
        <tpls c="6">
          <tpl fld="11" item="0"/>
          <tpl fld="6" item="24"/>
          <tpl hier="55" item="2"/>
          <tpl fld="13" item="0"/>
          <tpl hier="90" item="4"/>
          <tpl hier="155" item="1"/>
        </tpls>
      </n>
      <n v="66278" in="0">
        <tpls c="6">
          <tpl fld="10" item="0"/>
          <tpl fld="6" item="4"/>
          <tpl hier="55" item="2"/>
          <tpl fld="13" item="0"/>
          <tpl hier="90" item="4"/>
          <tpl hier="155" item="1"/>
        </tpls>
      </n>
      <n v="442" in="0">
        <tpls c="6">
          <tpl fld="11" item="2"/>
          <tpl fld="6" item="29"/>
          <tpl hier="55" item="2"/>
          <tpl fld="13" item="0"/>
          <tpl hier="90" item="4"/>
          <tpl hier="155" item="1"/>
        </tpls>
      </n>
      <m in="0">
        <tpls c="6">
          <tpl fld="9" item="3"/>
          <tpl fld="6" item="18"/>
          <tpl hier="55" item="2"/>
          <tpl fld="13" item="0"/>
          <tpl hier="90" item="4"/>
          <tpl hier="155" item="1"/>
        </tpls>
      </m>
      <n v="238" in="0">
        <tpls c="6">
          <tpl fld="8" item="1"/>
          <tpl fld="6" item="20"/>
          <tpl hier="55" item="2"/>
          <tpl fld="13" item="0"/>
          <tpl hier="90" item="4"/>
          <tpl hier="155" item="1"/>
        </tpls>
      </n>
      <n v="-672" in="0">
        <tpls c="6">
          <tpl fld="9" item="6"/>
          <tpl fld="6" item="21"/>
          <tpl hier="55" item="2"/>
          <tpl fld="13" item="0"/>
          <tpl hier="90" item="4"/>
          <tpl hier="155" item="1"/>
        </tpls>
      </n>
      <n v="254192" in="0">
        <tpls c="6">
          <tpl fld="9" item="0"/>
          <tpl fld="6" item="26"/>
          <tpl hier="55" item="2"/>
          <tpl fld="13" item="0"/>
          <tpl hier="90" item="4"/>
          <tpl hier="155" item="1"/>
        </tpls>
      </n>
      <m in="0">
        <tpls c="6">
          <tpl fld="11" item="2"/>
          <tpl fld="6" item="30"/>
          <tpl hier="55" item="2"/>
          <tpl fld="13" item="0"/>
          <tpl hier="90" item="4"/>
          <tpl hier="155" item="1"/>
        </tpls>
      </m>
      <n v="1018" in="0">
        <tpls c="6">
          <tpl fld="9" item="1"/>
          <tpl fld="6" item="28"/>
          <tpl hier="55" item="2"/>
          <tpl fld="13" item="0"/>
          <tpl hier="90" item="4"/>
          <tpl hier="155" item="1"/>
        </tpls>
      </n>
      <n v="217077" in="0">
        <tpls c="6">
          <tpl fld="11" item="1"/>
          <tpl fld="6" item="0"/>
          <tpl hier="55" item="2"/>
          <tpl fld="13" item="0"/>
          <tpl hier="90" item="4"/>
          <tpl hier="155" item="1"/>
        </tpls>
      </n>
      <n v="0">
        <tpls c="6">
          <tpl hier="2" item="4294967295"/>
          <tpl fld="3" item="0"/>
          <tpl hier="55" item="2"/>
          <tpl fld="13" item="1"/>
          <tpl hier="90" item="4"/>
          <tpl hier="155" item="1"/>
        </tpls>
      </n>
      <n v="229896" in="0">
        <tpls c="6">
          <tpl fld="11" item="1"/>
          <tpl fld="6" item="28"/>
          <tpl hier="55" item="2"/>
          <tpl fld="13" item="0"/>
          <tpl hier="90" item="4"/>
          <tpl hier="155" item="1"/>
        </tpls>
      </n>
      <n v="-1">
        <tpls c="6">
          <tpl fld="8" item="0"/>
          <tpl fld="3" item="1"/>
          <tpl hier="55" item="2"/>
          <tpl fld="13" item="1"/>
          <tpl hier="90" item="4"/>
          <tpl hier="155" item="1"/>
        </tpls>
      </n>
      <n v="1646693.4602890962" in="0">
        <tpls c="6">
          <tpl fld="9" item="0"/>
          <tpl fld="3" item="2"/>
          <tpl hier="55" item="2"/>
          <tpl fld="13" item="0"/>
          <tpl hier="90" item="4"/>
          <tpl hier="155" item="1"/>
        </tpls>
      </n>
      <n v="-1">
        <tpls c="6">
          <tpl fld="8" item="0"/>
          <tpl fld="3" item="2"/>
          <tpl hier="55" item="2"/>
          <tpl fld="13" item="1"/>
          <tpl hier="90" item="4"/>
          <tpl hier="155" item="1"/>
        </tpls>
      </n>
      <n v="-22198" in="0">
        <tpls c="6">
          <tpl hier="2" item="4294967295"/>
          <tpl fld="6" item="18"/>
          <tpl hier="55" item="2"/>
          <tpl fld="13" item="0"/>
          <tpl hier="90" item="4"/>
          <tpl hier="155" item="1"/>
        </tpls>
      </n>
      <n v="1266363" in="0">
        <tpls c="6">
          <tpl fld="10" item="0"/>
          <tpl fld="3" item="0"/>
          <tpl hier="55" item="2"/>
          <tpl fld="13" item="0"/>
          <tpl hier="90" item="4"/>
          <tpl hier="155" item="1"/>
        </tpls>
      </n>
      <n v="148123" in="0">
        <tpls c="6">
          <tpl fld="10" item="0"/>
          <tpl fld="6" item="13"/>
          <tpl hier="55" item="2"/>
          <tpl fld="13" item="0"/>
          <tpl hier="90" item="4"/>
          <tpl hier="155" item="1"/>
        </tpls>
      </n>
      <n v="528713" in="0">
        <tpls c="6">
          <tpl fld="10" item="1"/>
          <tpl fld="6" item="20"/>
          <tpl hier="55" item="2"/>
          <tpl fld="13" item="0"/>
          <tpl hier="90" item="4"/>
          <tpl hier="155" item="1"/>
        </tpls>
      </n>
      <n v="681" in="0">
        <tpls c="6">
          <tpl fld="9" item="5"/>
          <tpl fld="6" item="14"/>
          <tpl hier="55" item="2"/>
          <tpl fld="13" item="0"/>
          <tpl hier="90" item="4"/>
          <tpl hier="155" item="1"/>
        </tpls>
      </n>
      <n v="195395" in="0">
        <tpls c="6">
          <tpl fld="9" item="0"/>
          <tpl fld="6" item="29"/>
          <tpl hier="55" item="2"/>
          <tpl fld="13" item="0"/>
          <tpl hier="90" item="4"/>
          <tpl hier="155" item="1"/>
        </tpls>
      </n>
      <n v="444555" in="0">
        <tpls c="6">
          <tpl fld="10" item="1"/>
          <tpl fld="6" item="22"/>
          <tpl hier="55" item="2"/>
          <tpl fld="13" item="0"/>
          <tpl hier="90" item="4"/>
          <tpl hier="155" item="1"/>
        </tpls>
      </n>
      <n v="245135" in="0">
        <tpls c="6">
          <tpl fld="9" item="4"/>
          <tpl fld="6" item="13"/>
          <tpl hier="55" item="2"/>
          <tpl fld="13" item="0"/>
          <tpl hier="90" item="4"/>
          <tpl hier="155" item="1"/>
        </tpls>
      </n>
      <n v="-708" in="0">
        <tpls c="6">
          <tpl fld="9" item="6"/>
          <tpl fld="6" item="16"/>
          <tpl hier="55" item="2"/>
          <tpl fld="13" item="0"/>
          <tpl hier="90" item="4"/>
          <tpl hier="155" item="1"/>
        </tpls>
      </n>
      <n v="10122" in="0">
        <tpls c="6">
          <tpl fld="9" item="3"/>
          <tpl fld="6" item="21"/>
          <tpl hier="55" item="2"/>
          <tpl fld="13" item="0"/>
          <tpl hier="90" item="4"/>
          <tpl hier="155" item="1"/>
        </tpls>
      </n>
      <n v="222356" in="0">
        <tpls c="6">
          <tpl fld="9" item="4"/>
          <tpl fld="6" item="24"/>
          <tpl hier="55" item="2"/>
          <tpl fld="13" item="0"/>
          <tpl hier="90" item="4"/>
          <tpl hier="155" item="1"/>
        </tpls>
      </n>
      <n v="127943" in="0">
        <tpls c="6">
          <tpl fld="10" item="0"/>
          <tpl fld="6" item="26"/>
          <tpl hier="55" item="2"/>
          <tpl fld="13" item="0"/>
          <tpl hier="90" item="4"/>
          <tpl hier="155" item="1"/>
        </tpls>
      </n>
      <n v="841" in="0">
        <tpls c="6">
          <tpl fld="9" item="2"/>
          <tpl fld="6" item="21"/>
          <tpl hier="55" item="2"/>
          <tpl fld="13" item="0"/>
          <tpl hier="90" item="4"/>
          <tpl hier="155" item="1"/>
        </tpls>
      </n>
      <n v="2585857.2000000002" in="0">
        <tpls c="6">
          <tpl fld="9" item="4"/>
          <tpl fld="3" item="1"/>
          <tpl hier="55" item="2"/>
          <tpl fld="13" item="0"/>
          <tpl hier="90" item="4"/>
          <tpl hier="155" item="1"/>
        </tpls>
      </n>
      <n v="147416" in="0">
        <tpls c="6">
          <tpl fld="10" item="1"/>
          <tpl fld="6" item="17"/>
          <tpl hier="55" item="2"/>
          <tpl fld="13" item="0"/>
          <tpl hier="90" item="4"/>
          <tpl hier="155" item="1"/>
        </tpls>
      </n>
      <n v="3957" in="0">
        <tpls c="6">
          <tpl fld="11" item="0"/>
          <tpl fld="6" item="27"/>
          <tpl hier="55" item="2"/>
          <tpl fld="13" item="0"/>
          <tpl hier="90" item="4"/>
          <tpl hier="155" item="1"/>
        </tpls>
      </n>
      <n v="421" in="0">
        <tpls c="6">
          <tpl fld="9" item="5"/>
          <tpl fld="6" item="0"/>
          <tpl hier="55" item="2"/>
          <tpl fld="13" item="0"/>
          <tpl hier="90" item="4"/>
          <tpl hier="155" item="1"/>
        </tpls>
      </n>
      <n v="3323.606794067322" in="0">
        <tpls c="6">
          <tpl fld="8" item="2"/>
          <tpl fld="6" item="12"/>
          <tpl hier="55" item="2"/>
          <tpl fld="13" item="0"/>
          <tpl hier="90" item="4"/>
          <tpl hier="155" item="1"/>
        </tpls>
      </n>
      <n v="-558" in="0">
        <tpls c="6">
          <tpl fld="9" item="6"/>
          <tpl fld="6" item="22"/>
          <tpl hier="55" item="2"/>
          <tpl fld="13" item="0"/>
          <tpl hier="90" item="4"/>
          <tpl hier="155" item="1"/>
        </tpls>
      </n>
      <n v="12866" in="0">
        <tpls c="6">
          <tpl fld="8" item="2"/>
          <tpl fld="6" item="0"/>
          <tpl hier="55" item="2"/>
          <tpl fld="13" item="0"/>
          <tpl hier="90" item="4"/>
          <tpl hier="155" item="1"/>
        </tpls>
      </n>
      <m in="0">
        <tpls c="6">
          <tpl fld="9" item="3"/>
          <tpl fld="6" item="6"/>
          <tpl hier="55" item="2"/>
          <tpl fld="13" item="0"/>
          <tpl hier="90" item="4"/>
          <tpl hier="155" item="1"/>
        </tpls>
      </m>
      <n v="81458" in="0">
        <tpls c="6">
          <tpl fld="9" item="0"/>
          <tpl fld="6" item="17"/>
          <tpl hier="55" item="2"/>
          <tpl fld="13" item="0"/>
          <tpl hier="90" item="4"/>
          <tpl hier="155" item="1"/>
        </tpls>
      </n>
      <n v="264613" in="0">
        <tpls c="6">
          <tpl fld="11" item="1"/>
          <tpl fld="6" item="18"/>
          <tpl hier="55" item="2"/>
          <tpl fld="13" item="0"/>
          <tpl hier="90" item="4"/>
          <tpl hier="155" item="1"/>
        </tpls>
      </n>
      <n v="426969.46798383706" in="0">
        <tpls c="6">
          <tpl fld="11" item="1"/>
          <tpl fld="6" item="12"/>
          <tpl hier="55" item="2"/>
          <tpl fld="13" item="0"/>
          <tpl hier="90" item="4"/>
          <tpl hier="155" item="1"/>
        </tpls>
      </n>
      <n v="145615" in="0">
        <tpls c="6">
          <tpl fld="10" item="0"/>
          <tpl fld="6" item="31"/>
          <tpl hier="55" item="2"/>
          <tpl fld="13" item="0"/>
          <tpl hier="90" item="4"/>
          <tpl hier="155" item="1"/>
        </tpls>
      </n>
      <n v="-1">
        <tpls c="6">
          <tpl fld="8" item="0"/>
          <tpl fld="3" item="0"/>
          <tpl hier="55" item="2"/>
          <tpl fld="13" item="1"/>
          <tpl hier="90" item="4"/>
          <tpl hier="155" item="1"/>
        </tpls>
      </n>
      <m in="0">
        <tpls c="6">
          <tpl fld="9" item="3"/>
          <tpl fld="6" item="2"/>
          <tpl hier="55" item="2"/>
          <tpl fld="13" item="0"/>
          <tpl hier="90" item="4"/>
          <tpl hier="155" item="1"/>
        </tpls>
      </m>
      <n v="76265" in="0">
        <tpls c="6">
          <tpl fld="10" item="0"/>
          <tpl fld="6" item="23"/>
          <tpl hier="55" item="2"/>
          <tpl fld="13" item="0"/>
          <tpl hier="90" item="4"/>
          <tpl hier="155" item="1"/>
        </tpls>
      </n>
      <n v="-9805.5" in="0">
        <tpls c="6">
          <tpl fld="9" item="1"/>
          <tpl fld="6" item="7"/>
          <tpl hier="55" item="2"/>
          <tpl fld="13" item="0"/>
          <tpl hier="90" item="4"/>
          <tpl hier="155" item="1"/>
        </tpls>
      </n>
      <n v="-517" in="0">
        <tpls c="6">
          <tpl fld="9" item="6"/>
          <tpl fld="6" item="0"/>
          <tpl hier="55" item="2"/>
          <tpl fld="13" item="0"/>
          <tpl hier="90" item="4"/>
          <tpl hier="155" item="1"/>
        </tpls>
      </n>
      <n v="273077" in="0">
        <tpls c="6">
          <tpl fld="9" item="0"/>
          <tpl fld="6" item="2"/>
          <tpl hier="55" item="2"/>
          <tpl fld="13" item="0"/>
          <tpl hier="90" item="4"/>
          <tpl hier="155" item="1"/>
        </tpls>
      </n>
      <n v="179970.84909520607" in="0">
        <tpls c="6">
          <tpl fld="9" item="4"/>
          <tpl fld="6" item="8"/>
          <tpl hier="55" item="2"/>
          <tpl fld="13" item="0"/>
          <tpl hier="90" item="4"/>
          <tpl hier="155" item="1"/>
        </tpls>
      </n>
      <n v="7912" in="0">
        <tpls c="6">
          <tpl fld="9" item="5"/>
          <tpl fld="3" item="1"/>
          <tpl hier="55" item="2"/>
          <tpl fld="13" item="0"/>
          <tpl hier="90" item="4"/>
          <tpl hier="155" item="1"/>
        </tpls>
      </n>
      <n v="560" in="0">
        <tpls c="6">
          <tpl fld="9" item="5"/>
          <tpl fld="6" item="19"/>
          <tpl hier="55" item="2"/>
          <tpl fld="13" item="0"/>
          <tpl hier="90" item="4"/>
          <tpl hier="155" item="1"/>
        </tpls>
      </n>
      <n v="600767" in="0">
        <tpls c="6">
          <tpl fld="10" item="1"/>
          <tpl fld="6" item="3"/>
          <tpl hier="55" item="2"/>
          <tpl fld="13" item="0"/>
          <tpl hier="90" item="4"/>
          <tpl hier="155" item="1"/>
        </tpls>
      </n>
      <n v="880" in="0">
        <tpls c="6">
          <tpl fld="9" item="2"/>
          <tpl fld="6" item="9"/>
          <tpl hier="55" item="2"/>
          <tpl fld="13" item="0"/>
          <tpl hier="90" item="4"/>
          <tpl hier="155" item="1"/>
        </tpls>
      </n>
      <n v="105306" in="0">
        <tpls c="6">
          <tpl fld="8" item="0"/>
          <tpl fld="6" item="16"/>
          <tpl hier="55" item="2"/>
          <tpl fld="13" item="0"/>
          <tpl hier="90" item="4"/>
          <tpl hier="155" item="1"/>
        </tpls>
      </n>
      <n v="140" in="0">
        <tpls c="6">
          <tpl fld="8" item="1"/>
          <tpl fld="6" item="28"/>
          <tpl hier="55" item="2"/>
          <tpl fld="13" item="0"/>
          <tpl hier="90" item="4"/>
          <tpl hier="155" item="1"/>
        </tpls>
      </n>
      <n v="1">
        <tpls c="6">
          <tpl fld="9" item="6"/>
          <tpl fld="3" item="0"/>
          <tpl hier="55" item="2"/>
          <tpl fld="13" item="1"/>
          <tpl hier="90" item="4"/>
          <tpl hier="155" item="1"/>
        </tpls>
      </n>
      <n v="2093" in="0">
        <tpls c="6">
          <tpl fld="8" item="2"/>
          <tpl fld="6" item="6"/>
          <tpl hier="55" item="2"/>
          <tpl fld="13" item="0"/>
          <tpl hier="90" item="4"/>
          <tpl hier="155" item="1"/>
        </tpls>
      </n>
      <n v="164562" in="0">
        <tpls c="6">
          <tpl fld="11" item="1"/>
          <tpl fld="6" item="4"/>
          <tpl hier="55" item="2"/>
          <tpl fld="13" item="0"/>
          <tpl hier="90" item="4"/>
          <tpl hier="155" item="1"/>
        </tpls>
      </n>
      <n v="6384" in="0">
        <tpls c="6">
          <tpl fld="11" item="0"/>
          <tpl fld="6" item="0"/>
          <tpl hier="55" item="2"/>
          <tpl fld="13" item="0"/>
          <tpl hier="90" item="4"/>
          <tpl hier="155" item="1"/>
        </tpls>
      </n>
      <n v="12555" in="0">
        <tpls c="6">
          <tpl fld="9" item="3"/>
          <tpl fld="6" item="7"/>
          <tpl hier="55" item="2"/>
          <tpl fld="13" item="0"/>
          <tpl hier="90" item="4"/>
          <tpl hier="155" item="1"/>
        </tpls>
      </n>
      <n v="10122" in="0">
        <tpls c="6">
          <tpl fld="9" item="3"/>
          <tpl fld="3" item="1"/>
          <tpl hier="55" item="2"/>
          <tpl fld="13" item="0"/>
          <tpl hier="90" item="4"/>
          <tpl hier="155" item="1"/>
        </tpls>
      </n>
      <n v="1">
        <tpls c="6">
          <tpl fld="9" item="5"/>
          <tpl fld="3" item="0"/>
          <tpl hier="55" item="2"/>
          <tpl fld="13" item="1"/>
          <tpl hier="90" item="4"/>
          <tpl hier="155" item="1"/>
        </tpls>
      </n>
      <n v="146" in="0">
        <tpls c="6">
          <tpl fld="8" item="1"/>
          <tpl fld="6" item="17"/>
          <tpl hier="55" item="2"/>
          <tpl fld="13" item="0"/>
          <tpl hier="90" item="4"/>
          <tpl hier="155" item="1"/>
        </tpls>
      </n>
      <n v="9" in="0">
        <tpls c="6">
          <tpl fld="11" item="2"/>
          <tpl fld="6" item="14"/>
          <tpl hier="55" item="2"/>
          <tpl fld="13" item="0"/>
          <tpl hier="90" item="4"/>
          <tpl hier="155" item="1"/>
        </tpls>
      </n>
      <n v="410553.16755857284" in="0">
        <tpls c="6">
          <tpl fld="10" item="1"/>
          <tpl fld="6" item="8"/>
          <tpl hier="55" item="2"/>
          <tpl fld="13" item="0"/>
          <tpl hier="90" item="4"/>
          <tpl hier="155" item="1"/>
        </tpls>
      </n>
      <n v="539" in="0">
        <tpls c="6">
          <tpl fld="9" item="5"/>
          <tpl fld="6" item="31"/>
          <tpl hier="55" item="2"/>
          <tpl fld="13" item="0"/>
          <tpl hier="90" item="4"/>
          <tpl hier="155" item="1"/>
        </tpls>
      </n>
      <n v="12042" in="0">
        <tpls c="6">
          <tpl fld="8" item="2"/>
          <tpl fld="6" item="2"/>
          <tpl hier="55" item="2"/>
          <tpl fld="13" item="0"/>
          <tpl hier="90" item="4"/>
          <tpl hier="155" item="1"/>
        </tpls>
      </n>
      <n v="1226" in="0">
        <tpls c="6">
          <tpl fld="9" item="2"/>
          <tpl fld="6" item="26"/>
          <tpl hier="55" item="2"/>
          <tpl fld="13" item="0"/>
          <tpl hier="90" item="4"/>
          <tpl hier="155" item="1"/>
        </tpls>
      </n>
      <n v="121" in="0">
        <tpls c="6">
          <tpl fld="8" item="1"/>
          <tpl fld="6" item="0"/>
          <tpl hier="55" item="2"/>
          <tpl fld="13" item="0"/>
          <tpl hier="90" item="4"/>
          <tpl hier="155" item="1"/>
        </tpls>
      </n>
      <n v="59801" in="0">
        <tpls c="6">
          <tpl fld="9" item="4"/>
          <tpl fld="6" item="30"/>
          <tpl hier="55" item="2"/>
          <tpl fld="13" item="0"/>
          <tpl hier="90" item="4"/>
          <tpl hier="155" item="1"/>
        </tpls>
      </n>
      <n v="860" in="0">
        <tpls c="6">
          <tpl fld="9" item="2"/>
          <tpl fld="6" item="19"/>
          <tpl hier="55" item="2"/>
          <tpl fld="13" item="0"/>
          <tpl hier="90" item="4"/>
          <tpl hier="155" item="1"/>
        </tpls>
      </n>
      <n v="10894" in="0">
        <tpls c="6">
          <tpl fld="8" item="2"/>
          <tpl fld="6" item="5"/>
          <tpl hier="55" item="2"/>
          <tpl fld="13" item="0"/>
          <tpl hier="90" item="4"/>
          <tpl hier="155" item="1"/>
        </tpls>
      </n>
      <n v="96044" in="0">
        <tpls c="6">
          <tpl fld="10" item="0"/>
          <tpl fld="6" item="11"/>
          <tpl hier="55" item="2"/>
          <tpl fld="13" item="0"/>
          <tpl hier="90" item="4"/>
          <tpl hier="155" item="1"/>
        </tpls>
      </n>
      <n v="8151" in="0">
        <tpls c="6">
          <tpl fld="11" item="0"/>
          <tpl fld="6" item="7"/>
          <tpl hier="55" item="2"/>
          <tpl fld="13" item="0"/>
          <tpl hier="90" item="4"/>
          <tpl hier="155" item="1"/>
        </tpls>
      </n>
      <n v="375" in="0">
        <tpls c="6">
          <tpl fld="11" item="2"/>
          <tpl fld="6" item="1"/>
          <tpl hier="55" item="2"/>
          <tpl fld="13" item="0"/>
          <tpl hier="90" item="4"/>
          <tpl hier="155" item="1"/>
        </tpls>
      </n>
      <n v="-662" in="0">
        <tpls c="6">
          <tpl fld="9" item="6"/>
          <tpl fld="6" item="31"/>
          <tpl hier="55" item="2"/>
          <tpl fld="13" item="0"/>
          <tpl hier="90" item="4"/>
          <tpl hier="155" item="1"/>
        </tpls>
      </n>
      <n v="8002" in="0">
        <tpls c="6">
          <tpl fld="8" item="2"/>
          <tpl fld="6" item="23"/>
          <tpl hier="55" item="2"/>
          <tpl fld="13" item="0"/>
          <tpl hier="90" item="4"/>
          <tpl hier="155" item="1"/>
        </tpls>
      </n>
      <n v="-1">
        <tpls c="6">
          <tpl fld="9" item="0"/>
          <tpl fld="3" item="2"/>
          <tpl hier="55" item="2"/>
          <tpl fld="13" item="1"/>
          <tpl hier="90" item="4"/>
          <tpl hier="155" item="1"/>
        </tpls>
      </n>
      <n v="751" in="0">
        <tpls c="6">
          <tpl fld="9" item="5"/>
          <tpl fld="6" item="27"/>
          <tpl hier="55" item="2"/>
          <tpl fld="13" item="0"/>
          <tpl hier="90" item="4"/>
          <tpl hier="155" item="1"/>
        </tpls>
      </n>
      <n v="1186" in="0">
        <tpls c="6">
          <tpl fld="9" item="2"/>
          <tpl fld="6" item="25"/>
          <tpl hier="55" item="2"/>
          <tpl fld="13" item="0"/>
          <tpl hier="90" item="4"/>
          <tpl hier="155" item="1"/>
        </tpls>
      </n>
      <n v="867" in="0">
        <tpls c="6">
          <tpl fld="9" item="5"/>
          <tpl fld="6" item="10"/>
          <tpl hier="55" item="2"/>
          <tpl fld="13" item="0"/>
          <tpl hier="90" item="4"/>
          <tpl hier="155" item="1"/>
        </tpls>
      </n>
      <n v="1">
        <tpls c="6">
          <tpl fld="9" item="6"/>
          <tpl fld="3" item="1"/>
          <tpl hier="55" item="2"/>
          <tpl fld="13" item="1"/>
          <tpl hier="90" item="4"/>
          <tpl hier="155" item="1"/>
        </tpls>
      </n>
      <n v="-1066" in="0">
        <tpls c="6">
          <tpl fld="9" item="6"/>
          <tpl fld="6" item="10"/>
          <tpl hier="55" item="2"/>
          <tpl fld="13" item="0"/>
          <tpl hier="90" item="4"/>
          <tpl hier="155" item="1"/>
        </tpls>
      </n>
      <n v="697" in="0">
        <tpls c="6">
          <tpl fld="9" item="2"/>
          <tpl fld="6" item="22"/>
          <tpl hier="55" item="2"/>
          <tpl fld="13" item="0"/>
          <tpl hier="90" item="4"/>
          <tpl hier="155" item="1"/>
        </tpls>
      </n>
      <n v="-895" in="0">
        <tpls c="6">
          <tpl fld="9" item="6"/>
          <tpl fld="6" item="7"/>
          <tpl hier="55" item="2"/>
          <tpl fld="13" item="0"/>
          <tpl hier="90" item="4"/>
          <tpl hier="155" item="1"/>
        </tpls>
      </n>
      <n v="1248" in="0">
        <tpls c="6">
          <tpl fld="9" item="2"/>
          <tpl fld="6" item="29"/>
          <tpl hier="55" item="2"/>
          <tpl fld="13" item="0"/>
          <tpl hier="90" item="4"/>
          <tpl hier="155" item="1"/>
        </tpls>
      </n>
      <n v="75351" in="0">
        <tpls c="6">
          <tpl fld="8" item="0"/>
          <tpl fld="6" item="22"/>
          <tpl hier="55" item="2"/>
          <tpl fld="13" item="0"/>
          <tpl hier="90" item="4"/>
          <tpl hier="155" item="1"/>
        </tpls>
      </n>
      <n v="115" in="0">
        <tpls c="6">
          <tpl fld="8" item="1"/>
          <tpl fld="6" item="4"/>
          <tpl hier="55" item="2"/>
          <tpl fld="13" item="0"/>
          <tpl hier="90" item="4"/>
          <tpl hier="155" item="1"/>
        </tpls>
      </n>
      <n v="-766" in="0">
        <tpls c="6">
          <tpl fld="9" item="6"/>
          <tpl fld="6" item="24"/>
          <tpl hier="55" item="2"/>
          <tpl fld="13" item="0"/>
          <tpl hier="90" item="4"/>
          <tpl hier="155" item="1"/>
        </tpls>
      </n>
      <n v="16257" in="0">
        <tpls c="6">
          <tpl fld="11" item="0"/>
          <tpl fld="6" item="10"/>
          <tpl hier="55" item="2"/>
          <tpl fld="13" item="0"/>
          <tpl hier="90" item="4"/>
          <tpl hier="155" item="1"/>
        </tpls>
      </n>
      <n v="117354" in="0">
        <tpls c="6">
          <tpl fld="9" item="0"/>
          <tpl fld="6" item="14"/>
          <tpl hier="55" item="2"/>
          <tpl fld="13" item="0"/>
          <tpl hier="90" item="4"/>
          <tpl hier="155" item="1"/>
        </tpls>
      </n>
      <n v="78531.5" in="0">
        <tpls c="6">
          <tpl fld="9" item="4"/>
          <tpl fld="6" item="23"/>
          <tpl hier="55" item="2"/>
          <tpl fld="13" item="0"/>
          <tpl hier="90" item="4"/>
          <tpl hier="155" item="1"/>
        </tpls>
      </n>
      <n v="345022" in="0">
        <tpls c="6">
          <tpl fld="9" item="0"/>
          <tpl fld="6" item="31"/>
          <tpl hier="55" item="2"/>
          <tpl fld="13" item="0"/>
          <tpl hier="90" item="4"/>
          <tpl hier="155" item="1"/>
        </tpls>
      </n>
      <n v="399301" in="0">
        <tpls c="6">
          <tpl fld="11" item="1"/>
          <tpl fld="6" item="26"/>
          <tpl hier="55" item="2"/>
          <tpl fld="13" item="0"/>
          <tpl hier="90" item="4"/>
          <tpl hier="155" item="1"/>
        </tpls>
      </n>
      <n v="2087" in="0">
        <tpls c="6">
          <tpl fld="8" item="2"/>
          <tpl fld="6" item="29"/>
          <tpl hier="55" item="2"/>
          <tpl fld="13" item="0"/>
          <tpl hier="90" item="4"/>
          <tpl hier="155" item="1"/>
        </tpls>
      </n>
      <n v="200601" in="0">
        <tpls c="6">
          <tpl fld="9" item="4"/>
          <tpl fld="6" item="29"/>
          <tpl hier="55" item="2"/>
          <tpl fld="13" item="0"/>
          <tpl hier="90" item="4"/>
          <tpl hier="155" item="1"/>
        </tpls>
      </n>
      <n v="-14447" in="0">
        <tpls c="6">
          <tpl hier="2" item="4294967295"/>
          <tpl fld="6" item="1"/>
          <tpl hier="55" item="2"/>
          <tpl fld="13" item="0"/>
          <tpl hier="90" item="4"/>
          <tpl hier="155" item="1"/>
        </tpls>
      </n>
      <n v="2805" in="0">
        <tpls c="6">
          <tpl fld="8" item="2"/>
          <tpl fld="6" item="26"/>
          <tpl hier="55" item="2"/>
          <tpl fld="13" item="0"/>
          <tpl hier="90" item="4"/>
          <tpl hier="155" item="1"/>
        </tpls>
      </n>
      <n v="210177" in="0">
        <tpls c="6">
          <tpl fld="9" item="4"/>
          <tpl fld="6" item="28"/>
          <tpl hier="55" item="2"/>
          <tpl fld="13" item="0"/>
          <tpl hier="90" item="4"/>
          <tpl hier="155" item="1"/>
        </tpls>
      </n>
      <n v="12704" in="0">
        <tpls c="6">
          <tpl fld="8" item="2"/>
          <tpl fld="6" item="22"/>
          <tpl hier="55" item="2"/>
          <tpl fld="13" item="0"/>
          <tpl hier="90" item="4"/>
          <tpl hier="155" item="1"/>
        </tpls>
      </n>
      <n v="185501" in="0">
        <tpls c="6">
          <tpl fld="9" item="0"/>
          <tpl fld="6" item="24"/>
          <tpl hier="55" item="2"/>
          <tpl fld="13" item="0"/>
          <tpl hier="90" item="4"/>
          <tpl hier="155" item="1"/>
        </tpls>
      </n>
      <n v="819" in="0">
        <tpls c="6">
          <tpl fld="9" item="1"/>
          <tpl fld="6" item="4"/>
          <tpl hier="55" item="2"/>
          <tpl fld="13" item="0"/>
          <tpl hier="90" item="4"/>
          <tpl hier="155" item="1"/>
        </tpls>
      </n>
      <n v="2117" in="0">
        <tpls c="6">
          <tpl fld="11" item="2"/>
          <tpl fld="6" item="7"/>
          <tpl hier="55" item="2"/>
          <tpl fld="13" item="0"/>
          <tpl hier="90" item="4"/>
          <tpl hier="155" item="1"/>
        </tpls>
      </n>
      <n v="15820" in="0">
        <tpls c="6">
          <tpl fld="8" item="2"/>
          <tpl fld="6" item="13"/>
          <tpl hier="55" item="2"/>
          <tpl fld="13" item="0"/>
          <tpl hier="90" item="4"/>
          <tpl hier="155" item="1"/>
        </tpls>
      </n>
      <n v="215824.2" in="0">
        <tpls c="6">
          <tpl fld="9" item="4"/>
          <tpl fld="6" item="21"/>
          <tpl hier="55" item="2"/>
          <tpl fld="13" item="0"/>
          <tpl hier="90" item="4"/>
          <tpl hier="155" item="1"/>
        </tpls>
      </n>
      <n v="188253" in="0">
        <tpls c="6">
          <tpl fld="11" item="1"/>
          <tpl fld="6" item="23"/>
          <tpl hier="55" item="2"/>
          <tpl fld="13" item="0"/>
          <tpl hier="90" item="4"/>
          <tpl hier="155" item="1"/>
        </tpls>
      </n>
      <n v="1539" in="0">
        <tpls c="6">
          <tpl fld="9" item="1"/>
          <tpl fld="6" item="27"/>
          <tpl hier="55" item="2"/>
          <tpl fld="13" item="0"/>
          <tpl hier="90" item="4"/>
          <tpl hier="155" item="1"/>
        </tpls>
      </n>
      <n v="-54909" in="0">
        <tpls c="6">
          <tpl hier="2" item="4294967295"/>
          <tpl fld="6" item="28"/>
          <tpl hier="55" item="2"/>
          <tpl fld="13" item="0"/>
          <tpl hier="90" item="4"/>
          <tpl hier="155" item="1"/>
        </tpls>
      </n>
      <n v="106439.93797801551" in="0">
        <tpls c="6">
          <tpl fld="8" item="0"/>
          <tpl fld="3" item="2"/>
          <tpl hier="55" item="2"/>
          <tpl fld="13" item="0"/>
          <tpl hier="90" item="4"/>
          <tpl hier="155" item="1"/>
        </tpls>
      </n>
      <n v="260013" in="0">
        <tpls c="6">
          <tpl fld="11" item="1"/>
          <tpl fld="6" item="6"/>
          <tpl hier="55" item="2"/>
          <tpl fld="13" item="0"/>
          <tpl hier="90" item="4"/>
          <tpl hier="155" item="1"/>
        </tpls>
      </n>
      <n v="231" in="0">
        <tpls c="6">
          <tpl fld="8" item="1"/>
          <tpl fld="6" item="29"/>
          <tpl hier="55" item="2"/>
          <tpl fld="13" item="0"/>
          <tpl hier="90" item="4"/>
          <tpl hier="155" item="1"/>
        </tpls>
      </n>
      <n v="1">
        <tpls c="6">
          <tpl fld="8" item="2"/>
          <tpl fld="3" item="2"/>
          <tpl hier="55" item="2"/>
          <tpl fld="13" item="1"/>
          <tpl hier="90" item="4"/>
          <tpl hier="155" item="1"/>
        </tpls>
      </n>
      <n v="-1">
        <tpls c="6">
          <tpl fld="10" item="1"/>
          <tpl fld="3" item="2"/>
          <tpl hier="55" item="2"/>
          <tpl fld="13" item="1"/>
          <tpl hier="90" item="4"/>
          <tpl hier="155" item="1"/>
        </tpls>
      </n>
      <n v="5956" in="0">
        <tpls c="6">
          <tpl fld="11" item="0"/>
          <tpl fld="6" item="17"/>
          <tpl hier="55" item="2"/>
          <tpl fld="13" item="0"/>
          <tpl hier="90" item="4"/>
          <tpl hier="155" item="1"/>
        </tpls>
      </n>
      <n v="427586" in="0">
        <tpls c="6">
          <tpl fld="9" item="0"/>
          <tpl fld="6" item="3"/>
          <tpl hier="55" item="2"/>
          <tpl fld="13" item="0"/>
          <tpl hier="90" item="4"/>
          <tpl hier="155" item="1"/>
        </tpls>
      </n>
      <n v="161" in="0">
        <tpls c="6">
          <tpl fld="8" item="1"/>
          <tpl fld="6" item="9"/>
          <tpl hier="55" item="2"/>
          <tpl fld="13" item="0"/>
          <tpl hier="90" item="4"/>
          <tpl hier="155" item="1"/>
        </tpls>
      </n>
      <n v="86901" in="0">
        <tpls c="6">
          <tpl fld="10" item="0"/>
          <tpl fld="6" item="18"/>
          <tpl hier="55" item="2"/>
          <tpl fld="13" item="0"/>
          <tpl hier="90" item="4"/>
          <tpl hier="155" item="1"/>
        </tpls>
      </n>
      <n v="454" in="0">
        <tpls c="6">
          <tpl fld="9" item="5"/>
          <tpl fld="6" item="22"/>
          <tpl hier="55" item="2"/>
          <tpl fld="13" item="0"/>
          <tpl hier="90" item="4"/>
          <tpl hier="155" item="1"/>
        </tpls>
      </n>
      <n v="530127" in="0">
        <tpls c="6">
          <tpl fld="10" item="1"/>
          <tpl fld="6" item="13"/>
          <tpl hier="55" item="2"/>
          <tpl fld="13" item="0"/>
          <tpl hier="90" item="4"/>
          <tpl hier="155" item="1"/>
        </tpls>
      </n>
      <n v="193" in="0">
        <tpls c="6">
          <tpl fld="8" item="1"/>
          <tpl fld="6" item="14"/>
          <tpl hier="55" item="2"/>
          <tpl fld="13" item="0"/>
          <tpl hier="90" item="4"/>
          <tpl hier="155" item="1"/>
        </tpls>
      </n>
      <n v="1">
        <tpls c="6">
          <tpl fld="9" item="2"/>
          <tpl fld="3" item="2"/>
          <tpl hier="55" item="2"/>
          <tpl fld="13" item="1"/>
          <tpl hier="90" item="4"/>
          <tpl hier="155" item="1"/>
        </tpls>
      </n>
      <n v="361986" in="0">
        <tpls c="6">
          <tpl fld="9" item="0"/>
          <tpl fld="6" item="20"/>
          <tpl hier="55" item="2"/>
          <tpl fld="13" item="0"/>
          <tpl hier="90" item="4"/>
          <tpl hier="155" item="1"/>
        </tpls>
      </n>
      <n v="16875" in="0">
        <tpls c="6">
          <tpl fld="9" item="3"/>
          <tpl fld="6" item="23"/>
          <tpl hier="55" item="2"/>
          <tpl fld="13" item="0"/>
          <tpl hier="90" item="4"/>
          <tpl hier="155" item="1"/>
        </tpls>
      </n>
      <n v="1">
        <tpls c="6">
          <tpl fld="9" item="3"/>
          <tpl fld="3" item="2"/>
          <tpl hier="55" item="2"/>
          <tpl fld="13" item="1"/>
          <tpl hier="90" item="4"/>
          <tpl hier="155" item="1"/>
        </tpls>
      </n>
      <n v="-3594" in="0">
        <tpls c="6">
          <tpl fld="8" item="0"/>
          <tpl fld="6" item="9"/>
          <tpl hier="55" item="2"/>
          <tpl fld="13" item="0"/>
          <tpl hier="90" item="4"/>
          <tpl hier="155" item="1"/>
        </tpls>
      </n>
      <m in="0">
        <tpls c="6">
          <tpl fld="9" item="3"/>
          <tpl fld="6" item="0"/>
          <tpl hier="55" item="2"/>
          <tpl fld="13" item="0"/>
          <tpl hier="90" item="4"/>
          <tpl hier="155" item="1"/>
        </tpls>
      </m>
      <n v="1778" in="0">
        <tpls c="6">
          <tpl fld="9" item="1"/>
          <tpl fld="6" item="10"/>
          <tpl hier="55" item="2"/>
          <tpl fld="13" item="0"/>
          <tpl hier="90" item="4"/>
          <tpl hier="155" item="1"/>
        </tpls>
      </n>
      <n v="156873" in="0">
        <tpls c="6">
          <tpl fld="10" item="1"/>
          <tpl fld="6" item="4"/>
          <tpl hier="55" item="2"/>
          <tpl fld="13" item="0"/>
          <tpl hier="90" item="4"/>
          <tpl hier="155" item="1"/>
        </tpls>
      </n>
      <n v="540" in="0">
        <tpls c="6">
          <tpl fld="9" item="5"/>
          <tpl fld="6" item="1"/>
          <tpl hier="55" item="2"/>
          <tpl fld="13" item="0"/>
          <tpl hier="90" item="4"/>
          <tpl hier="155" item="1"/>
        </tpls>
      </n>
      <n v="-1">
        <tpls c="6">
          <tpl fld="9" item="4"/>
          <tpl fld="3" item="2"/>
          <tpl hier="55" item="2"/>
          <tpl fld="13" item="1"/>
          <tpl hier="90" item="4"/>
          <tpl hier="155" item="1"/>
        </tpls>
      </n>
      <n v="196984" in="0">
        <tpls c="6">
          <tpl fld="10" item="1"/>
          <tpl fld="6" item="14"/>
          <tpl hier="55" item="2"/>
          <tpl fld="13" item="0"/>
          <tpl hier="90" item="4"/>
          <tpl hier="155" item="1"/>
        </tpls>
      </n>
      <n v="-481" in="0">
        <tpls c="6">
          <tpl fld="9" item="6"/>
          <tpl fld="6" item="30"/>
          <tpl hier="55" item="2"/>
          <tpl fld="13" item="0"/>
          <tpl hier="90" item="4"/>
          <tpl hier="155" item="1"/>
        </tpls>
      </n>
      <n v="83817" in="0">
        <tpls c="6">
          <tpl fld="10" item="0"/>
          <tpl fld="6" item="5"/>
          <tpl hier="55" item="2"/>
          <tpl fld="13" item="0"/>
          <tpl hier="90" item="4"/>
          <tpl hier="155" item="1"/>
        </tpls>
      </n>
      <n v="930" in="0">
        <tpls c="6">
          <tpl fld="9" item="1"/>
          <tpl fld="6" item="22"/>
          <tpl hier="55" item="2"/>
          <tpl fld="13" item="0"/>
          <tpl hier="90" item="4"/>
          <tpl hier="155" item="1"/>
        </tpls>
      </n>
      <n v="62776" in="0">
        <tpls c="6">
          <tpl hier="2" item="4294967295"/>
          <tpl fld="6" item="22"/>
          <tpl hier="55" item="2"/>
          <tpl fld="13" item="0"/>
          <tpl hier="90" item="4"/>
          <tpl hier="155" item="1"/>
        </tpls>
      </n>
      <n v="213447" in="0">
        <tpls c="6">
          <tpl fld="9" item="0"/>
          <tpl fld="6" item="21"/>
          <tpl hier="55" item="2"/>
          <tpl fld="13" item="0"/>
          <tpl hier="90" item="4"/>
          <tpl hier="155" item="1"/>
        </tpls>
      </n>
      <n v="106269" in="0">
        <tpls c="6">
          <tpl fld="10" item="0"/>
          <tpl fld="6" item="10"/>
          <tpl hier="55" item="2"/>
          <tpl fld="13" item="0"/>
          <tpl hier="90" item="4"/>
          <tpl hier="155" item="1"/>
        </tpls>
      </n>
      <n v="516021" in="0">
        <tpls c="6">
          <tpl fld="11" item="1"/>
          <tpl fld="6" item="31"/>
          <tpl hier="55" item="2"/>
          <tpl fld="13" item="0"/>
          <tpl hier="90" item="4"/>
          <tpl hier="155" item="1"/>
        </tpls>
      </n>
      <n v="-1">
        <tpls c="6">
          <tpl fld="11" item="1"/>
          <tpl fld="3" item="0"/>
          <tpl hier="55" item="2"/>
          <tpl fld="13" item="1"/>
          <tpl hier="90" item="4"/>
          <tpl hier="155" item="1"/>
        </tpls>
      </n>
      <n v="812" in="0">
        <tpls c="6">
          <tpl fld="9" item="5"/>
          <tpl fld="6" item="29"/>
          <tpl hier="55" item="2"/>
          <tpl fld="13" item="0"/>
          <tpl hier="90" item="4"/>
          <tpl hier="155" item="1"/>
        </tpls>
      </n>
      <n v="1508" in="0">
        <tpls c="6">
          <tpl fld="11" item="2"/>
          <tpl fld="6" item="26"/>
          <tpl hier="55" item="2"/>
          <tpl fld="13" item="0"/>
          <tpl hier="90" item="4"/>
          <tpl hier="155" item="1"/>
        </tpls>
      </n>
      <n v="256293" in="0">
        <tpls c="6">
          <tpl fld="9" item="0"/>
          <tpl fld="6" item="9"/>
          <tpl hier="55" item="2"/>
          <tpl fld="13" item="0"/>
          <tpl hier="90" item="4"/>
          <tpl hier="155" item="1"/>
        </tpls>
      </n>
      <n v="127745" in="0">
        <tpls c="6">
          <tpl fld="10" item="0"/>
          <tpl fld="6" item="7"/>
          <tpl hier="55" item="2"/>
          <tpl fld="13" item="0"/>
          <tpl hier="90" item="4"/>
          <tpl hier="155" item="1"/>
        </tpls>
      </n>
      <n v="1">
        <tpls c="6">
          <tpl fld="9" item="1"/>
          <tpl fld="3" item="2"/>
          <tpl hier="55" item="2"/>
          <tpl fld="13" item="1"/>
          <tpl hier="90" item="4"/>
          <tpl hier="155" item="1"/>
        </tpls>
      </n>
      <n v="-1">
        <tpls c="6">
          <tpl fld="11" item="2"/>
          <tpl fld="3" item="1"/>
          <tpl hier="55" item="2"/>
          <tpl fld="13" item="1"/>
          <tpl hier="90" item="4"/>
          <tpl hier="155" item="1"/>
        </tpls>
      </n>
      <m in="0">
        <tpls c="6">
          <tpl fld="9" item="3"/>
          <tpl fld="6" item="27"/>
          <tpl hier="55" item="2"/>
          <tpl fld="13" item="0"/>
          <tpl hier="90" item="4"/>
          <tpl hier="155" item="1"/>
        </tpls>
      </m>
      <n v="153536" in="0">
        <tpls c="6">
          <tpl fld="9" item="0"/>
          <tpl fld="6" item="10"/>
          <tpl hier="55" item="2"/>
          <tpl fld="13" item="0"/>
          <tpl hier="90" item="4"/>
          <tpl hier="155" item="1"/>
        </tpls>
      </n>
      <n v="12451" in="0">
        <tpls c="6">
          <tpl fld="11" item="0"/>
          <tpl fld="6" item="9"/>
          <tpl hier="55" item="2"/>
          <tpl fld="13" item="0"/>
          <tpl hier="90" item="4"/>
          <tpl hier="155" item="1"/>
        </tpls>
      </n>
      <n v="213595" in="0">
        <tpls c="6">
          <tpl fld="11" item="1"/>
          <tpl fld="6" item="5"/>
          <tpl hier="55" item="2"/>
          <tpl fld="13" item="0"/>
          <tpl hier="90" item="4"/>
          <tpl hier="155" item="1"/>
        </tpls>
      </n>
      <n v="728" in="0">
        <tpls c="6">
          <tpl fld="9" item="5"/>
          <tpl fld="6" item="7"/>
          <tpl hier="55" item="2"/>
          <tpl fld="13" item="0"/>
          <tpl hier="90" item="4"/>
          <tpl hier="155" item="1"/>
        </tpls>
      </n>
      <m in="0">
        <tpls c="6">
          <tpl fld="11" item="2"/>
          <tpl fld="6" item="17"/>
          <tpl hier="55" item="2"/>
          <tpl fld="13" item="0"/>
          <tpl hier="90" item="4"/>
          <tpl hier="155" item="1"/>
        </tpls>
      </m>
      <n v="622" in="0">
        <tpls c="6">
          <tpl fld="9" item="5"/>
          <tpl fld="6" item="24"/>
          <tpl hier="55" item="2"/>
          <tpl fld="13" item="0"/>
          <tpl hier="90" item="4"/>
          <tpl hier="155" item="1"/>
        </tpls>
      </n>
      <n v="-710" in="0">
        <tpls c="6">
          <tpl fld="9" item="6"/>
          <tpl fld="6" item="13"/>
          <tpl hier="55" item="2"/>
          <tpl fld="13" item="0"/>
          <tpl hier="90" item="4"/>
          <tpl hier="155" item="1"/>
        </tpls>
      </n>
      <n v="1443190" in="0">
        <tpls c="6">
          <tpl fld="10" item="0"/>
          <tpl fld="3" item="1"/>
          <tpl hier="55" item="2"/>
          <tpl fld="13" item="0"/>
          <tpl hier="90" item="4"/>
          <tpl hier="155" item="1"/>
        </tpls>
      </n>
      <n v="1477" in="0">
        <tpls c="6">
          <tpl fld="9" item="2"/>
          <tpl fld="6" item="6"/>
          <tpl hier="55" item="2"/>
          <tpl fld="13" item="0"/>
          <tpl hier="90" item="4"/>
          <tpl hier="155" item="1"/>
        </tpls>
      </n>
      <n v="45997" in="0">
        <tpls c="6">
          <tpl fld="8" item="0"/>
          <tpl fld="6" item="2"/>
          <tpl hier="55" item="2"/>
          <tpl fld="13" item="0"/>
          <tpl hier="90" item="4"/>
          <tpl hier="155" item="1"/>
        </tpls>
      </n>
      <n v="3254.2000000000007" in="0">
        <tpls c="6">
          <tpl fld="8" item="1"/>
          <tpl fld="3" item="1"/>
          <tpl hier="55" item="2"/>
          <tpl fld="13" item="0"/>
          <tpl hier="90" item="4"/>
          <tpl hier="155" item="1"/>
        </tpls>
      </n>
      <n v="272" in="0">
        <tpls c="6">
          <tpl fld="8" item="1"/>
          <tpl fld="6" item="6"/>
          <tpl hier="55" item="2"/>
          <tpl fld="13" item="0"/>
          <tpl hier="90" item="4"/>
          <tpl hier="155" item="1"/>
        </tpls>
      </n>
      <n v="961" in="0">
        <tpls c="6">
          <tpl fld="9" item="5"/>
          <tpl fld="6" item="6"/>
          <tpl hier="55" item="2"/>
          <tpl fld="13" item="0"/>
          <tpl hier="90" item="4"/>
          <tpl hier="155" item="1"/>
        </tpls>
      </n>
      <n v="1">
        <tpls c="6">
          <tpl fld="9" item="5"/>
          <tpl fld="3" item="1"/>
          <tpl hier="55" item="2"/>
          <tpl fld="13" item="1"/>
          <tpl hier="90" item="4"/>
          <tpl hier="155" item="1"/>
        </tpls>
      </n>
      <n v="121213" in="0">
        <tpls c="6">
          <tpl hier="2" item="4294967295"/>
          <tpl fld="6" item="13"/>
          <tpl hier="55" item="2"/>
          <tpl fld="13" item="0"/>
          <tpl hier="90" item="4"/>
          <tpl hier="155" item="1"/>
        </tpls>
      </n>
      <n v="7918" in="0">
        <tpls c="6">
          <tpl fld="11" item="0"/>
          <tpl fld="6" item="13"/>
          <tpl hier="55" item="2"/>
          <tpl fld="13" item="0"/>
          <tpl hier="90" item="4"/>
          <tpl hier="155" item="1"/>
        </tpls>
      </n>
      <n v="99865" in="0">
        <tpls c="6">
          <tpl fld="9" item="0"/>
          <tpl fld="6" item="30"/>
          <tpl hier="55" item="2"/>
          <tpl fld="13" item="0"/>
          <tpl hier="90" item="4"/>
          <tpl hier="155" item="1"/>
        </tpls>
      </n>
      <m in="0">
        <tpls c="6">
          <tpl fld="9" item="3"/>
          <tpl fld="6" item="9"/>
          <tpl hier="55" item="2"/>
          <tpl fld="13" item="0"/>
          <tpl hier="90" item="4"/>
          <tpl hier="155" item="1"/>
        </tpls>
      </m>
      <n v="-593" in="0">
        <tpls c="6">
          <tpl fld="9" item="6"/>
          <tpl fld="6" item="3"/>
          <tpl hier="55" item="2"/>
          <tpl fld="13" item="0"/>
          <tpl hier="90" item="4"/>
          <tpl hier="155" item="1"/>
        </tpls>
      </n>
      <m in="0">
        <tpls c="6">
          <tpl fld="9" item="3"/>
          <tpl fld="6" item="25"/>
          <tpl hier="55" item="2"/>
          <tpl fld="13" item="0"/>
          <tpl hier="90" item="4"/>
          <tpl hier="155" item="1"/>
        </tpls>
      </m>
      <n v="1181" in="0">
        <tpls c="6">
          <tpl fld="9" item="1"/>
          <tpl fld="6" item="16"/>
          <tpl hier="55" item="2"/>
          <tpl fld="13" item="0"/>
          <tpl hier="90" item="4"/>
          <tpl hier="155" item="1"/>
        </tpls>
      </n>
      <n v="683" in="0">
        <tpls c="6">
          <tpl fld="11" item="2"/>
          <tpl fld="6" item="28"/>
          <tpl hier="55" item="2"/>
          <tpl fld="13" item="0"/>
          <tpl hier="90" item="4"/>
          <tpl hier="155" item="1"/>
        </tpls>
      </n>
      <n v="5681" in="0">
        <tpls c="6">
          <tpl fld="11" item="2"/>
          <tpl fld="6" item="21"/>
          <tpl hier="55" item="2"/>
          <tpl fld="13" item="0"/>
          <tpl hier="90" item="4"/>
          <tpl hier="155" item="1"/>
        </tpls>
      </n>
      <n v="162930" in="0">
        <tpls c="6">
          <tpl hier="2" item="4294967295"/>
          <tpl fld="6" item="20"/>
          <tpl hier="55" item="2"/>
          <tpl fld="13" item="0"/>
          <tpl hier="90" item="4"/>
          <tpl hier="155" item="1"/>
        </tpls>
      </n>
      <n v="420950.48194119602" in="0">
        <tpls c="6">
          <tpl fld="11" item="1"/>
          <tpl fld="6" item="8"/>
          <tpl hier="55" item="2"/>
          <tpl fld="13" item="0"/>
          <tpl hier="90" item="4"/>
          <tpl hier="155" item="1"/>
        </tpls>
      </n>
      <m in="0">
        <tpls c="6">
          <tpl fld="9" item="3"/>
          <tpl fld="6" item="5"/>
          <tpl hier="55" item="2"/>
          <tpl fld="13" item="0"/>
          <tpl hier="90" item="4"/>
          <tpl hier="155" item="1"/>
        </tpls>
      </m>
      <n v="174725" in="0">
        <tpls c="6">
          <tpl hier="2" item="4294967295"/>
          <tpl fld="6" item="3"/>
          <tpl hier="55" item="2"/>
          <tpl fld="13" item="0"/>
          <tpl hier="90" item="4"/>
          <tpl hier="155" item="1"/>
        </tpls>
      </n>
      <n v="1">
        <tpls c="6">
          <tpl fld="8" item="2"/>
          <tpl fld="3" item="1"/>
          <tpl hier="55" item="2"/>
          <tpl fld="13" item="1"/>
          <tpl hier="90" item="4"/>
          <tpl hier="155" item="1"/>
        </tpls>
      </n>
      <n v="211742" in="0">
        <tpls c="6">
          <tpl fld="11" item="1"/>
          <tpl fld="6" item="27"/>
          <tpl hier="55" item="2"/>
          <tpl fld="13" item="0"/>
          <tpl hier="90" item="4"/>
          <tpl hier="155" item="1"/>
        </tpls>
      </n>
      <n v="940" in="0">
        <tpls c="6">
          <tpl fld="9" item="1"/>
          <tpl fld="6" item="5"/>
          <tpl hier="55" item="2"/>
          <tpl fld="13" item="0"/>
          <tpl hier="90" item="4"/>
          <tpl hier="155" item="1"/>
        </tpls>
      </n>
      <n v="-10070.959956497876" in="0">
        <tpls c="6">
          <tpl fld="9" item="1"/>
          <tpl fld="6" item="12"/>
          <tpl hier="55" item="2"/>
          <tpl fld="13" item="0"/>
          <tpl hier="90" item="4"/>
          <tpl hier="155" item="1"/>
        </tpls>
      </n>
      <n v="90983" in="0">
        <tpls c="6">
          <tpl fld="10" item="0"/>
          <tpl fld="6" item="30"/>
          <tpl hier="55" item="2"/>
          <tpl fld="13" item="0"/>
          <tpl hier="90" item="4"/>
          <tpl hier="155" item="1"/>
        </tpls>
      </n>
      <m in="0">
        <tpls c="6">
          <tpl fld="9" item="3"/>
          <tpl fld="6" item="31"/>
          <tpl hier="55" item="2"/>
          <tpl fld="13" item="0"/>
          <tpl hier="90" item="4"/>
          <tpl hier="155" item="1"/>
        </tpls>
      </m>
      <n v="-1">
        <tpls c="6">
          <tpl fld="9" item="4"/>
          <tpl fld="3" item="0"/>
          <tpl hier="55" item="2"/>
          <tpl fld="13" item="1"/>
          <tpl hier="90" item="4"/>
          <tpl hier="155" item="1"/>
        </tpls>
      </n>
      <n v="-919.22993840860738" in="0">
        <tpls c="6">
          <tpl fld="9" item="6"/>
          <tpl fld="6" item="12"/>
          <tpl hier="55" item="2"/>
          <tpl fld="13" item="0"/>
          <tpl hier="90" item="4"/>
          <tpl hier="155" item="1"/>
        </tpls>
      </n>
      <n v="1">
        <tpls c="6">
          <tpl fld="9" item="2"/>
          <tpl fld="3" item="0"/>
          <tpl hier="55" item="2"/>
          <tpl fld="13" item="1"/>
          <tpl hier="90" item="4"/>
          <tpl hier="155" item="1"/>
        </tpls>
      </n>
      <n v="155" in="0">
        <tpls c="6">
          <tpl fld="8" item="1"/>
          <tpl fld="6" item="1"/>
          <tpl hier="55" item="2"/>
          <tpl fld="13" item="0"/>
          <tpl hier="90" item="4"/>
          <tpl hier="155" item="1"/>
        </tpls>
      </n>
      <n v="496691" in="0">
        <tpls c="6">
          <tpl fld="10" item="1"/>
          <tpl fld="6" item="16"/>
          <tpl hier="55" item="2"/>
          <tpl fld="13" item="0"/>
          <tpl hier="90" item="4"/>
          <tpl hier="155" item="1"/>
        </tpls>
      </n>
      <n v="401" in="0">
        <tpls c="6">
          <tpl fld="9" item="5"/>
          <tpl fld="6" item="4"/>
          <tpl hier="55" item="2"/>
          <tpl fld="13" item="0"/>
          <tpl hier="90" item="4"/>
          <tpl hier="155" item="1"/>
        </tpls>
      </n>
      <n v="2548738.9499250334" in="0">
        <tpls c="6">
          <tpl fld="11" item="1"/>
          <tpl fld="3" item="2"/>
          <tpl hier="55" item="2"/>
          <tpl fld="13" item="0"/>
          <tpl hier="90" item="4"/>
          <tpl hier="155" item="1"/>
        </tpls>
      </n>
      <n v="1233" in="0">
        <tpls c="6">
          <tpl fld="8" item="2"/>
          <tpl fld="6" item="14"/>
          <tpl hier="55" item="2"/>
          <tpl fld="13" item="0"/>
          <tpl hier="90" item="4"/>
          <tpl hier="155" item="1"/>
        </tpls>
      </n>
      <n v="250165" in="0">
        <tpls c="6">
          <tpl fld="9" item="4"/>
          <tpl fld="6" item="31"/>
          <tpl hier="55" item="2"/>
          <tpl fld="13" item="0"/>
          <tpl hier="90" item="4"/>
          <tpl hier="155" item="1"/>
        </tpls>
      </n>
      <n v="177732.5" in="0">
        <tpls c="6">
          <tpl fld="9" item="4"/>
          <tpl fld="6" item="7"/>
          <tpl hier="55" item="2"/>
          <tpl fld="13" item="0"/>
          <tpl hier="90" item="4"/>
          <tpl hier="155" item="1"/>
        </tpls>
      </n>
      <n v="1399" in="0">
        <tpls c="6">
          <tpl fld="8" item="2"/>
          <tpl fld="6" item="27"/>
          <tpl hier="55" item="2"/>
          <tpl fld="13" item="0"/>
          <tpl hier="90" item="4"/>
          <tpl hier="155" item="1"/>
        </tpls>
      </n>
      <n v="259805" in="0">
        <tpls c="6">
          <tpl fld="10" item="1"/>
          <tpl fld="6" item="10"/>
          <tpl hier="55" item="2"/>
          <tpl fld="13" item="0"/>
          <tpl hier="90" item="4"/>
          <tpl hier="155" item="1"/>
        </tpls>
      </n>
      <n v="1184" in="0">
        <tpls c="6">
          <tpl fld="9" item="1"/>
          <tpl fld="6" item="13"/>
          <tpl hier="55" item="2"/>
          <tpl fld="13" item="0"/>
          <tpl hier="90" item="4"/>
          <tpl hier="155" item="1"/>
        </tpls>
      </n>
      <n v="1867939.5" in="0">
        <tpls c="6">
          <tpl fld="9" item="4"/>
          <tpl fld="3" item="0"/>
          <tpl hier="55" item="2"/>
          <tpl fld="13" item="0"/>
          <tpl hier="90" item="4"/>
          <tpl hier="155" item="1"/>
        </tpls>
      </n>
      <n v="-5259" in="0">
        <tpls c="6">
          <tpl fld="8" item="0"/>
          <tpl fld="6" item="1"/>
          <tpl hier="55" item="2"/>
          <tpl fld="13" item="0"/>
          <tpl hier="90" item="4"/>
          <tpl hier="155" item="1"/>
        </tpls>
      </n>
      <n v="1151" in="0">
        <tpls c="6">
          <tpl fld="9" item="1"/>
          <tpl fld="6" item="11"/>
          <tpl hier="55" item="2"/>
          <tpl fld="13" item="0"/>
          <tpl hier="90" item="4"/>
          <tpl hier="155" item="1"/>
        </tpls>
      </n>
      <n v="632286" in="0">
        <tpls c="6">
          <tpl hier="2" item="4294967295"/>
          <tpl fld="3" item="0"/>
          <tpl hier="55" item="2"/>
          <tpl fld="13" item="0"/>
          <tpl hier="90" item="4"/>
          <tpl hier="155" item="1"/>
        </tpls>
      </n>
      <n v="1">
        <tpls c="6">
          <tpl fld="9" item="1"/>
          <tpl fld="3" item="0"/>
          <tpl hier="55" item="2"/>
          <tpl fld="13" item="1"/>
          <tpl hier="90" item="4"/>
          <tpl hier="155" item="1"/>
        </tpls>
      </n>
      <n v="673" in="0">
        <tpls c="6">
          <tpl fld="9" item="5"/>
          <tpl fld="6" item="18"/>
          <tpl hier="55" item="2"/>
          <tpl fld="13" item="0"/>
          <tpl hier="90" item="4"/>
          <tpl hier="155" item="1"/>
        </tpls>
      </n>
      <n v="31678" in="0">
        <tpls c="6">
          <tpl hier="2" item="4294967295"/>
          <tpl fld="6" item="30"/>
          <tpl hier="55" item="2"/>
          <tpl fld="13" item="0"/>
          <tpl hier="90" item="4"/>
          <tpl hier="155" item="1"/>
        </tpls>
      </n>
      <n v="66780" in="0">
        <tpls c="6">
          <tpl fld="10" item="0"/>
          <tpl fld="6" item="28"/>
          <tpl hier="55" item="2"/>
          <tpl fld="13" item="0"/>
          <tpl hier="90" item="4"/>
          <tpl hier="155" item="1"/>
        </tpls>
      </n>
      <n v="8496" in="0">
        <tpls c="6">
          <tpl fld="8" item="2"/>
          <tpl fld="6" item="30"/>
          <tpl hier="55" item="2"/>
          <tpl fld="13" item="0"/>
          <tpl hier="90" item="4"/>
          <tpl hier="155" item="1"/>
        </tpls>
      </n>
      <n v="30542" in="0">
        <tpls c="6">
          <tpl fld="11" item="0"/>
          <tpl fld="6" item="16"/>
          <tpl hier="55" item="2"/>
          <tpl fld="13" item="0"/>
          <tpl hier="90" item="4"/>
          <tpl hier="155" item="1"/>
        </tpls>
      </n>
      <n v="248973" in="0">
        <tpls c="6">
          <tpl fld="9" item="4"/>
          <tpl fld="6" item="11"/>
          <tpl hier="55" item="2"/>
          <tpl fld="13" item="0"/>
          <tpl hier="90" item="4"/>
          <tpl hier="155" item="1"/>
        </tpls>
      </n>
      <n v="-11257" in="0">
        <tpls c="6">
          <tpl fld="8" item="0"/>
          <tpl fld="6" item="0"/>
          <tpl hier="55" item="2"/>
          <tpl fld="13" item="0"/>
          <tpl hier="90" item="5"/>
          <tpl hier="155" item="1"/>
        </tpls>
      </n>
      <n v="268358.51162696059" in="0">
        <tpls c="6">
          <tpl fld="8" item="2"/>
          <tpl fld="3" item="2"/>
          <tpl hier="55" item="2"/>
          <tpl fld="13" item="0"/>
          <tpl hier="90" item="5"/>
          <tpl hier="155" item="1"/>
        </tpls>
      </n>
      <n v="-722.99205971883134" in="0">
        <tpls c="6">
          <tpl fld="9" item="6"/>
          <tpl fld="6" item="8"/>
          <tpl hier="55" item="2"/>
          <tpl fld="13" item="0"/>
          <tpl hier="90" item="5"/>
          <tpl hier="155" item="1"/>
        </tpls>
      </n>
      <n v="5194" in="0">
        <tpls c="6">
          <tpl fld="8" item="2"/>
          <tpl fld="6" item="17"/>
          <tpl hier="55" item="2"/>
          <tpl fld="13" item="0"/>
          <tpl hier="90" item="5"/>
          <tpl hier="155" item="1"/>
        </tpls>
      </n>
      <n v="9484" in="0">
        <tpls c="6">
          <tpl fld="8" item="2"/>
          <tpl fld="6" item="11"/>
          <tpl hier="55" item="2"/>
          <tpl fld="13" item="0"/>
          <tpl hier="90" item="5"/>
          <tpl hier="155" item="1"/>
        </tpls>
      </n>
      <n v="101185" in="0">
        <tpls c="6">
          <tpl fld="10" item="1"/>
          <tpl fld="6" item="23"/>
          <tpl hier="55" item="2"/>
          <tpl fld="13" item="0"/>
          <tpl hier="90" item="5"/>
          <tpl hier="155" item="1"/>
        </tpls>
      </n>
      <n v="104314" in="0">
        <tpls c="6">
          <tpl fld="9" item="4"/>
          <tpl fld="6" item="4"/>
          <tpl hier="55" item="2"/>
          <tpl fld="13" item="0"/>
          <tpl hier="90" item="5"/>
          <tpl hier="155" item="1"/>
        </tpls>
      </n>
      <n v="4578" in="0">
        <tpls c="6">
          <tpl fld="8" item="2"/>
          <tpl fld="6" item="28"/>
          <tpl hier="55" item="2"/>
          <tpl fld="13" item="0"/>
          <tpl hier="90" item="5"/>
          <tpl hier="155" item="1"/>
        </tpls>
      </n>
      <n v="139499.20000000001" in="0">
        <tpls c="6">
          <tpl fld="8" item="0"/>
          <tpl fld="6" item="7"/>
          <tpl hier="55" item="2"/>
          <tpl fld="13" item="0"/>
          <tpl hier="90" item="5"/>
          <tpl hier="155" item="1"/>
        </tpls>
      </n>
      <n v="1">
        <tpls c="6">
          <tpl fld="9" item="3"/>
          <tpl fld="3" item="1"/>
          <tpl hier="55" item="2"/>
          <tpl fld="13" item="1"/>
          <tpl hier="90" item="5"/>
          <tpl hier="155" item="1"/>
        </tpls>
      </n>
      <n v="169525" in="0">
        <tpls c="6">
          <tpl fld="11" item="1"/>
          <tpl fld="6" item="17"/>
          <tpl hier="55" item="2"/>
          <tpl fld="13" item="0"/>
          <tpl hier="90" item="5"/>
          <tpl hier="155" item="1"/>
        </tpls>
      </n>
      <n v="864350" in="0">
        <tpls c="6">
          <tpl hier="2" item="4294967295"/>
          <tpl fld="3" item="1"/>
          <tpl hier="55" item="2"/>
          <tpl fld="13" item="0"/>
          <tpl hier="90" item="5"/>
          <tpl hier="155" item="1"/>
        </tpls>
      </n>
      <n v="552974.83755224117" in="0">
        <tpls c="6">
          <tpl fld="10" item="1"/>
          <tpl fld="6" item="12"/>
          <tpl hier="55" item="2"/>
          <tpl fld="13" item="0"/>
          <tpl hier="90" item="5"/>
          <tpl hier="155" item="1"/>
        </tpls>
      </n>
      <n v="-1">
        <tpls c="6">
          <tpl fld="11" item="0"/>
          <tpl fld="3" item="0"/>
          <tpl hier="55" item="2"/>
          <tpl fld="13" item="1"/>
          <tpl hier="90" item="5"/>
          <tpl hier="155" item="1"/>
        </tpls>
      </n>
      <n v="93939" in="0">
        <tpls c="6">
          <tpl fld="8" item="0"/>
          <tpl fld="6" item="29"/>
          <tpl hier="55" item="2"/>
          <tpl fld="13" item="0"/>
          <tpl hier="90" item="5"/>
          <tpl hier="155" item="1"/>
        </tpls>
      </n>
      <n v="7618.3824984259163" in="0">
        <tpls c="6">
          <tpl fld="9" item="2"/>
          <tpl fld="3" item="2"/>
          <tpl hier="55" item="2"/>
          <tpl fld="13" item="0"/>
          <tpl hier="90" item="5"/>
          <tpl hier="155" item="1"/>
        </tpls>
      </n>
      <n v="459960" in="0">
        <tpls c="6">
          <tpl fld="9" item="0"/>
          <tpl fld="6" item="15"/>
          <tpl hier="55" item="2"/>
          <tpl fld="13" item="0"/>
          <tpl hier="90" item="5"/>
          <tpl hier="155" item="1"/>
        </tpls>
      </n>
      <n v="10856" in="0">
        <tpls c="6">
          <tpl fld="11" item="0"/>
          <tpl fld="6" item="26"/>
          <tpl hier="55" item="2"/>
          <tpl fld="13" item="0"/>
          <tpl hier="90" item="5"/>
          <tpl hier="155" item="1"/>
        </tpls>
      </n>
      <n v="102" in="0">
        <tpls c="6">
          <tpl fld="8" item="1"/>
          <tpl fld="6" item="30"/>
          <tpl hier="55" item="2"/>
          <tpl fld="13" item="0"/>
          <tpl hier="90" item="5"/>
          <tpl hier="155" item="1"/>
        </tpls>
      </n>
      <n v="147921" in="0">
        <tpls c="6">
          <tpl fld="9" item="4"/>
          <tpl fld="6" item="5"/>
          <tpl hier="55" item="2"/>
          <tpl fld="13" item="0"/>
          <tpl hier="90" item="5"/>
          <tpl hier="155" item="1"/>
        </tpls>
      </n>
      <n v="187" in="0">
        <tpls c="6">
          <tpl fld="8" item="1"/>
          <tpl fld="6" item="18"/>
          <tpl hier="55" item="2"/>
          <tpl fld="13" item="0"/>
          <tpl hier="90" item="5"/>
          <tpl hier="155" item="1"/>
        </tpls>
      </n>
      <n v="148596" in="0">
        <tpls c="6">
          <tpl fld="10" item="1"/>
          <tpl fld="6" item="0"/>
          <tpl hier="55" item="2"/>
          <tpl fld="13" item="0"/>
          <tpl hier="90" item="5"/>
          <tpl hier="155" item="1"/>
        </tpls>
      </n>
      <n v="-604" in="0">
        <tpls c="6">
          <tpl fld="9" item="6"/>
          <tpl fld="6" item="9"/>
          <tpl hier="55" item="2"/>
          <tpl fld="13" item="0"/>
          <tpl hier="90" item="5"/>
          <tpl hier="155" item="1"/>
        </tpls>
      </n>
      <n v="1166188.0467611072" in="0">
        <tpls c="6">
          <tpl fld="10" item="0"/>
          <tpl fld="3" item="2"/>
          <tpl hier="55" item="2"/>
          <tpl fld="13" item="0"/>
          <tpl hier="90" item="5"/>
          <tpl hier="155" item="1"/>
        </tpls>
      </n>
      <n v="-855" in="0">
        <tpls c="6">
          <tpl fld="9" item="6"/>
          <tpl fld="6" item="27"/>
          <tpl hier="55" item="2"/>
          <tpl fld="13" item="0"/>
          <tpl hier="90" item="5"/>
          <tpl hier="155" item="1"/>
        </tpls>
      </n>
      <n v="578" in="0">
        <tpls c="6">
          <tpl fld="9" item="2"/>
          <tpl fld="6" item="28"/>
          <tpl hier="55" item="2"/>
          <tpl fld="13" item="0"/>
          <tpl hier="90" item="5"/>
          <tpl hier="155" item="1"/>
        </tpls>
      </n>
      <n v="232354" in="0">
        <tpls c="6">
          <tpl fld="10" item="1"/>
          <tpl fld="6" item="1"/>
          <tpl hier="55" item="2"/>
          <tpl fld="13" item="0"/>
          <tpl hier="90" item="5"/>
          <tpl hier="155" item="1"/>
        </tpls>
      </n>
      <n v="141485" in="0">
        <tpls c="6">
          <tpl fld="11" item="1"/>
          <tpl fld="6" item="11"/>
          <tpl hier="55" item="2"/>
          <tpl fld="13" item="0"/>
          <tpl hier="90" item="5"/>
          <tpl hier="155" item="1"/>
        </tpls>
      </n>
      <n v="636" in="0">
        <tpls c="6">
          <tpl fld="9" item="5"/>
          <tpl fld="6" item="25"/>
          <tpl hier="55" item="2"/>
          <tpl fld="13" item="0"/>
          <tpl hier="90" item="5"/>
          <tpl hier="155" item="1"/>
        </tpls>
      </n>
      <n v="171310" in="0">
        <tpls c="6">
          <tpl fld="8" item="0"/>
          <tpl fld="6" item="3"/>
          <tpl hier="55" item="2"/>
          <tpl fld="13" item="0"/>
          <tpl hier="90" item="5"/>
          <tpl hier="155" item="1"/>
        </tpls>
      </n>
      <n v="421" in="0">
        <tpls c="6">
          <tpl fld="9" item="5"/>
          <tpl fld="6" item="11"/>
          <tpl hier="55" item="2"/>
          <tpl fld="13" item="0"/>
          <tpl hier="90" item="5"/>
          <tpl hier="155" item="1"/>
        </tpls>
      </n>
      <n v="17118" in="0">
        <tpls c="6">
          <tpl fld="8" item="2"/>
          <tpl fld="6" item="31"/>
          <tpl hier="55" item="2"/>
          <tpl fld="13" item="0"/>
          <tpl hier="90" item="5"/>
          <tpl hier="155" item="1"/>
        </tpls>
      </n>
      <n v="194303" in="0">
        <tpls c="6">
          <tpl fld="8" item="0"/>
          <tpl fld="6" item="13"/>
          <tpl hier="55" item="2"/>
          <tpl fld="13" item="0"/>
          <tpl hier="90" item="5"/>
          <tpl hier="155" item="1"/>
        </tpls>
      </n>
      <n v="336391" in="0">
        <tpls c="6">
          <tpl fld="11" item="1"/>
          <tpl fld="6" item="19"/>
          <tpl hier="55" item="2"/>
          <tpl fld="13" item="0"/>
          <tpl hier="90" item="5"/>
          <tpl hier="155" item="1"/>
        </tpls>
      </n>
      <n v="-616" in="0">
        <tpls c="6">
          <tpl fld="9" item="6"/>
          <tpl fld="6" item="15"/>
          <tpl hier="55" item="2"/>
          <tpl fld="13" item="0"/>
          <tpl hier="90" item="5"/>
          <tpl hier="155" item="1"/>
        </tpls>
      </n>
      <n v="314399" in="0">
        <tpls c="6">
          <tpl fld="8" item="2"/>
          <tpl fld="3" item="1"/>
          <tpl hier="55" item="2"/>
          <tpl fld="13" item="0"/>
          <tpl hier="90" item="5"/>
          <tpl hier="155" item="1"/>
        </tpls>
      </n>
      <n v="670" in="0">
        <tpls c="6">
          <tpl fld="9" item="2"/>
          <tpl fld="6" item="31"/>
          <tpl hier="55" item="2"/>
          <tpl fld="13" item="0"/>
          <tpl hier="90" item="5"/>
          <tpl hier="155" item="1"/>
        </tpls>
      </n>
      <n v="67292" in="0">
        <tpls c="6">
          <tpl fld="10" item="0"/>
          <tpl fld="6" item="9"/>
          <tpl hier="55" item="2"/>
          <tpl fld="13" item="0"/>
          <tpl hier="90" item="5"/>
          <tpl hier="155" item="1"/>
        </tpls>
      </n>
      <n v="73554" in="0">
        <tpls c="6">
          <tpl fld="10" item="0"/>
          <tpl fld="6" item="16"/>
          <tpl hier="55" item="2"/>
          <tpl fld="13" item="0"/>
          <tpl hier="90" item="5"/>
          <tpl hier="155" item="1"/>
        </tpls>
      </n>
      <n v="40959" in="0">
        <tpls c="6">
          <tpl fld="11" item="0"/>
          <tpl fld="6" item="3"/>
          <tpl hier="55" item="2"/>
          <tpl fld="13" item="0"/>
          <tpl hier="90" item="5"/>
          <tpl hier="155" item="1"/>
        </tpls>
      </n>
      <n v="140330" in="0">
        <tpls c="6">
          <tpl fld="10" item="0"/>
          <tpl fld="6" item="6"/>
          <tpl hier="55" item="2"/>
          <tpl fld="13" item="0"/>
          <tpl hier="90" item="5"/>
          <tpl hier="155" item="1"/>
        </tpls>
      </n>
      <n v="19407" in="0">
        <tpls c="6">
          <tpl fld="11" item="0"/>
          <tpl fld="6" item="19"/>
          <tpl hier="55" item="2"/>
          <tpl fld="13" item="0"/>
          <tpl hier="90" item="5"/>
          <tpl hier="155" item="1"/>
        </tpls>
      </n>
      <n v="85791" in="0">
        <tpls c="6">
          <tpl fld="11" item="2"/>
          <tpl fld="6" item="24"/>
          <tpl hier="55" item="2"/>
          <tpl fld="13" item="0"/>
          <tpl hier="90" item="5"/>
          <tpl hier="155" item="1"/>
        </tpls>
      </n>
      <n v="41881" in="0">
        <tpls c="6">
          <tpl fld="10" item="0"/>
          <tpl fld="6" item="17"/>
          <tpl hier="55" item="2"/>
          <tpl fld="13" item="0"/>
          <tpl hier="90" item="5"/>
          <tpl hier="155" item="1"/>
        </tpls>
      </n>
      <n v="386654" in="0">
        <tpls c="6">
          <tpl fld="11" item="1"/>
          <tpl fld="6" item="16"/>
          <tpl hier="55" item="2"/>
          <tpl fld="13" item="0"/>
          <tpl hier="90" item="5"/>
          <tpl hier="155" item="1"/>
        </tpls>
      </n>
      <n v="110585" in="0">
        <tpls c="6">
          <tpl fld="9" item="4"/>
          <tpl fld="6" item="17"/>
          <tpl hier="55" item="2"/>
          <tpl fld="13" item="0"/>
          <tpl hier="90" item="5"/>
          <tpl hier="155" item="1"/>
        </tpls>
      </n>
      <n v="2267" in="0">
        <tpls c="6">
          <tpl hier="2" item="4294967295"/>
          <tpl fld="6" item="17"/>
          <tpl hier="55" item="2"/>
          <tpl fld="13" item="0"/>
          <tpl hier="90" item="5"/>
          <tpl hier="155" item="1"/>
        </tpls>
      </n>
      <n v="484" in="0">
        <tpls c="6">
          <tpl fld="9" item="2"/>
          <tpl fld="6" item="17"/>
          <tpl hier="55" item="2"/>
          <tpl fld="13" item="0"/>
          <tpl hier="90" item="5"/>
          <tpl hier="155" item="1"/>
        </tpls>
      </n>
      <n v="473" in="0">
        <tpls c="6">
          <tpl fld="9" item="5"/>
          <tpl fld="6" item="2"/>
          <tpl hier="55" item="2"/>
          <tpl fld="13" item="0"/>
          <tpl hier="90" item="5"/>
          <tpl hier="155" item="1"/>
        </tpls>
      </n>
      <n v="221849" in="0">
        <tpls c="6">
          <tpl fld="9" item="4"/>
          <tpl fld="6" item="25"/>
          <tpl hier="55" item="2"/>
          <tpl fld="13" item="0"/>
          <tpl hier="90" item="5"/>
          <tpl hier="155" item="1"/>
        </tpls>
      </n>
      <n v="5" in="0">
        <tpls c="6">
          <tpl fld="11" item="2"/>
          <tpl fld="6" item="5"/>
          <tpl hier="55" item="2"/>
          <tpl fld="13" item="0"/>
          <tpl hier="90" item="5"/>
          <tpl hier="155" item="1"/>
        </tpls>
      </n>
      <n v="72803" in="0">
        <tpls c="6">
          <tpl hier="2" item="4294967295"/>
          <tpl fld="6" item="25"/>
          <tpl hier="55" item="2"/>
          <tpl fld="13" item="0"/>
          <tpl hier="90" item="5"/>
          <tpl hier="155" item="1"/>
        </tpls>
      </n>
      <n v="3172361" in="0">
        <tpls c="6">
          <tpl fld="9" item="0"/>
          <tpl fld="3" item="1"/>
          <tpl hier="55" item="2"/>
          <tpl fld="13" item="0"/>
          <tpl hier="90" item="5"/>
          <tpl hier="155" item="1"/>
        </tpls>
      </n>
      <n v="646" in="0">
        <tpls c="6">
          <tpl fld="9" item="2"/>
          <tpl fld="6" item="11"/>
          <tpl hier="55" item="2"/>
          <tpl fld="13" item="0"/>
          <tpl hier="90" item="5"/>
          <tpl hier="155" item="1"/>
        </tpls>
      </n>
      <n v="213836" in="0">
        <tpls c="6">
          <tpl fld="9" item="4"/>
          <tpl fld="6" item="10"/>
          <tpl hier="55" item="2"/>
          <tpl fld="13" item="0"/>
          <tpl hier="90" item="5"/>
          <tpl hier="155" item="1"/>
        </tpls>
      </n>
      <n v="113" in="0">
        <tpls c="6">
          <tpl fld="8" item="1"/>
          <tpl fld="6" item="13"/>
          <tpl hier="55" item="2"/>
          <tpl fld="13" item="0"/>
          <tpl hier="90" item="5"/>
          <tpl hier="155" item="1"/>
        </tpls>
      </n>
      <n v="121883" in="0">
        <tpls c="6">
          <tpl fld="9" item="4"/>
          <tpl fld="6" item="2"/>
          <tpl hier="55" item="2"/>
          <tpl fld="13" item="0"/>
          <tpl hier="90" item="5"/>
          <tpl hier="155" item="1"/>
        </tpls>
      </n>
      <n v="727" in="0">
        <tpls c="6">
          <tpl fld="9" item="2"/>
          <tpl fld="6" item="2"/>
          <tpl hier="55" item="2"/>
          <tpl fld="13" item="0"/>
          <tpl hier="90" item="5"/>
          <tpl hier="155" item="1"/>
        </tpls>
      </n>
      <n v="189186.97266877891" in="0">
        <tpls c="6">
          <tpl fld="10" item="0"/>
          <tpl fld="6" item="8"/>
          <tpl hier="55" item="2"/>
          <tpl fld="13" item="0"/>
          <tpl hier="90" item="5"/>
          <tpl hier="155" item="1"/>
        </tpls>
      </n>
      <n v="-68082" in="0">
        <tpls c="6">
          <tpl hier="2" item="4294967295"/>
          <tpl fld="6" item="21"/>
          <tpl hier="55" item="2"/>
          <tpl fld="13" item="0"/>
          <tpl hier="90" item="5"/>
          <tpl hier="155" item="1"/>
        </tpls>
      </n>
      <n v="303496" in="0">
        <tpls c="6">
          <tpl fld="10" item="1"/>
          <tpl fld="6" item="9"/>
          <tpl hier="55" item="2"/>
          <tpl fld="13" item="0"/>
          <tpl hier="90" item="5"/>
          <tpl hier="155" item="1"/>
        </tpls>
      </n>
      <n v="109693" in="0">
        <tpls c="6">
          <tpl fld="9" item="4"/>
          <tpl fld="6" item="0"/>
          <tpl hier="55" item="2"/>
          <tpl fld="13" item="0"/>
          <tpl hier="90" item="5"/>
          <tpl hier="155" item="1"/>
        </tpls>
      </n>
      <n v="-59303" in="0">
        <tpls c="6">
          <tpl hier="2" item="4294967295"/>
          <tpl fld="6" item="2"/>
          <tpl hier="55" item="2"/>
          <tpl fld="13" item="0"/>
          <tpl hier="90" item="5"/>
          <tpl hier="155" item="1"/>
        </tpls>
      </n>
      <n v="-1">
        <tpls c="6">
          <tpl fld="10" item="0"/>
          <tpl fld="3" item="1"/>
          <tpl hier="55" item="2"/>
          <tpl fld="13" item="1"/>
          <tpl hier="90" item="5"/>
          <tpl hier="155" item="1"/>
        </tpls>
      </n>
      <n v="106607.05018659026" in="0">
        <tpls c="6">
          <tpl hier="2" item="4294967295"/>
          <tpl fld="6" item="12"/>
          <tpl hier="55" item="2"/>
          <tpl fld="13" item="0"/>
          <tpl hier="90" item="5"/>
          <tpl hier="155" item="1"/>
        </tpls>
      </n>
      <n v="-1">
        <tpls c="6">
          <tpl fld="9" item="0"/>
          <tpl fld="3" item="0"/>
          <tpl hier="55" item="2"/>
          <tpl fld="13" item="1"/>
          <tpl hier="90" item="5"/>
          <tpl hier="155" item="1"/>
        </tpls>
      </n>
      <n v="90486" in="0">
        <tpls c="6">
          <tpl fld="9" item="0"/>
          <tpl fld="6" item="11"/>
          <tpl hier="55" item="2"/>
          <tpl fld="13" item="0"/>
          <tpl hier="90" item="5"/>
          <tpl hier="155" item="1"/>
        </tpls>
      </n>
      <n v="7186" in="0">
        <tpls c="6">
          <tpl fld="9" item="2"/>
          <tpl fld="3" item="0"/>
          <tpl hier="55" item="2"/>
          <tpl fld="13" item="0"/>
          <tpl hier="90" item="5"/>
          <tpl hier="155" item="1"/>
        </tpls>
      </n>
      <n v="3314" in="0">
        <tpls c="6">
          <tpl fld="11" item="0"/>
          <tpl fld="6" item="2"/>
          <tpl hier="55" item="2"/>
          <tpl fld="13" item="0"/>
          <tpl hier="90" item="5"/>
          <tpl hier="155" item="1"/>
        </tpls>
      </n>
      <n v="575323" in="0">
        <tpls c="6">
          <tpl fld="10" item="1"/>
          <tpl fld="6" item="26"/>
          <tpl hier="55" item="2"/>
          <tpl fld="13" item="0"/>
          <tpl hier="90" item="5"/>
          <tpl hier="155" item="1"/>
        </tpls>
      </n>
      <n v="3310781" in="0">
        <tpls c="6">
          <tpl fld="11" item="1"/>
          <tpl fld="3" item="0"/>
          <tpl hier="55" item="2"/>
          <tpl fld="13" item="0"/>
          <tpl hier="90" item="5"/>
          <tpl hier="155" item="1"/>
        </tpls>
      </n>
      <n v="1">
        <tpls c="6">
          <tpl fld="9" item="5"/>
          <tpl fld="3" item="2"/>
          <tpl hier="55" item="2"/>
          <tpl fld="13" item="1"/>
          <tpl hier="90" item="5"/>
          <tpl hier="155" item="1"/>
        </tpls>
      </n>
      <n v="-633" in="0">
        <tpls c="6">
          <tpl fld="9" item="6"/>
          <tpl fld="6" item="19"/>
          <tpl hier="55" item="2"/>
          <tpl fld="13" item="0"/>
          <tpl hier="90" item="5"/>
          <tpl hier="155" item="1"/>
        </tpls>
      </n>
      <n v="-1">
        <tpls c="6">
          <tpl fld="9" item="0"/>
          <tpl fld="3" item="1"/>
          <tpl hier="55" item="2"/>
          <tpl fld="13" item="1"/>
          <tpl hier="90" item="5"/>
          <tpl hier="155" item="1"/>
        </tpls>
      </n>
      <n v="5392.0626302559904" in="0">
        <tpls c="6">
          <tpl fld="11" item="0"/>
          <tpl fld="6" item="8"/>
          <tpl hier="55" item="2"/>
          <tpl fld="13" item="0"/>
          <tpl hier="90" item="5"/>
          <tpl hier="155" item="1"/>
        </tpls>
      </n>
      <m in="0">
        <tpls c="6">
          <tpl fld="11" item="2"/>
          <tpl fld="6" item="2"/>
          <tpl hier="55" item="2"/>
          <tpl fld="13" item="0"/>
          <tpl hier="90" item="5"/>
          <tpl hier="155" item="1"/>
        </tpls>
      </m>
      <n v="-1">
        <tpls c="6">
          <tpl fld="10" item="0"/>
          <tpl fld="3" item="2"/>
          <tpl hier="55" item="2"/>
          <tpl fld="13" item="1"/>
          <tpl hier="90" item="5"/>
          <tpl hier="155" item="1"/>
        </tpls>
      </n>
      <n v="20416" in="0">
        <tpls c="6">
          <tpl fld="8" item="2"/>
          <tpl fld="6" item="19"/>
          <tpl hier="55" item="2"/>
          <tpl fld="13" item="0"/>
          <tpl hier="90" item="5"/>
          <tpl hier="155" item="1"/>
        </tpls>
      </n>
      <n v="1">
        <tpls c="6">
          <tpl fld="8" item="1"/>
          <tpl fld="3" item="0"/>
          <tpl hier="55" item="2"/>
          <tpl fld="13" item="1"/>
          <tpl hier="90" item="5"/>
          <tpl hier="155" item="1"/>
        </tpls>
      </n>
      <m in="0">
        <tpls c="6">
          <tpl fld="9" item="3"/>
          <tpl fld="6" item="11"/>
          <tpl hier="55" item="2"/>
          <tpl fld="13" item="0"/>
          <tpl hier="90" item="5"/>
          <tpl hier="155" item="1"/>
        </tpls>
      </m>
      <m in="0">
        <tpls c="6">
          <tpl fld="9" item="3"/>
          <tpl fld="6" item="19"/>
          <tpl hier="55" item="2"/>
          <tpl fld="13" item="0"/>
          <tpl hier="90" item="5"/>
          <tpl hier="155" item="1"/>
        </tpls>
      </m>
      <n v="200781" in="0">
        <tpls c="6">
          <tpl fld="9" item="4"/>
          <tpl fld="6" item="14"/>
          <tpl hier="55" item="2"/>
          <tpl fld="13" item="0"/>
          <tpl hier="90" item="5"/>
          <tpl hier="155" item="1"/>
        </tpls>
      </n>
      <n v="1028" in="0">
        <tpls c="6">
          <tpl fld="9" item="1"/>
          <tpl fld="6" item="15"/>
          <tpl hier="55" item="2"/>
          <tpl fld="13" item="0"/>
          <tpl hier="90" item="5"/>
          <tpl hier="155" item="1"/>
        </tpls>
      </n>
      <m in="0">
        <tpls c="6">
          <tpl fld="11" item="2"/>
          <tpl fld="6" item="4"/>
          <tpl hier="55" item="2"/>
          <tpl fld="13" item="0"/>
          <tpl hier="90" item="5"/>
          <tpl hier="155" item="1"/>
        </tpls>
      </m>
      <n v="29338" in="0">
        <tpls c="6">
          <tpl fld="11" item="0"/>
          <tpl fld="6" item="22"/>
          <tpl hier="55" item="2"/>
          <tpl fld="13" item="0"/>
          <tpl hier="90" item="5"/>
          <tpl hier="155" item="1"/>
        </tpls>
      </n>
      <n v="895" in="0">
        <tpls c="6">
          <tpl fld="9" item="1"/>
          <tpl fld="6" item="31"/>
          <tpl hier="55" item="2"/>
          <tpl fld="13" item="0"/>
          <tpl hier="90" item="5"/>
          <tpl hier="155" item="1"/>
        </tpls>
      </n>
      <n v="479662" in="0">
        <tpls c="6">
          <tpl fld="10" item="1"/>
          <tpl fld="6" item="25"/>
          <tpl hier="55" item="2"/>
          <tpl fld="13" item="0"/>
          <tpl hier="90" item="5"/>
          <tpl hier="155" item="1"/>
        </tpls>
      </n>
      <n v="14417" in="0">
        <tpls c="6">
          <tpl fld="9" item="1"/>
          <tpl fld="3" item="0"/>
          <tpl hier="55" item="2"/>
          <tpl fld="13" item="0"/>
          <tpl hier="90" item="5"/>
          <tpl hier="155" item="1"/>
        </tpls>
      </n>
      <n v="36" in="0">
        <tpls c="6">
          <tpl fld="11" item="2"/>
          <tpl fld="6" item="10"/>
          <tpl hier="55" item="2"/>
          <tpl fld="13" item="0"/>
          <tpl hier="90" item="5"/>
          <tpl hier="155" item="1"/>
        </tpls>
      </n>
      <n v="379562" in="0">
        <tpls c="6">
          <tpl fld="9" item="0"/>
          <tpl fld="6" item="18"/>
          <tpl hier="55" item="2"/>
          <tpl fld="13" item="0"/>
          <tpl hier="90" item="5"/>
          <tpl hier="155" item="1"/>
        </tpls>
      </n>
      <n v="108862" in="0">
        <tpls c="6">
          <tpl fld="8" item="0"/>
          <tpl fld="6" item="30"/>
          <tpl hier="55" item="2"/>
          <tpl fld="13" item="0"/>
          <tpl hier="90" item="5"/>
          <tpl hier="155" item="1"/>
        </tpls>
      </n>
      <n v="105104.21123618432" in="0">
        <tpls c="6">
          <tpl hier="2" item="4294967295"/>
          <tpl fld="6" item="8"/>
          <tpl hier="55" item="2"/>
          <tpl fld="13" item="0"/>
          <tpl hier="90" item="5"/>
          <tpl hier="155" item="1"/>
        </tpls>
      </n>
      <n v="-1">
        <tpls c="6">
          <tpl fld="11" item="1"/>
          <tpl fld="3" item="1"/>
          <tpl hier="55" item="2"/>
          <tpl fld="13" item="1"/>
          <tpl hier="90" item="5"/>
          <tpl hier="155" item="1"/>
        </tpls>
      </n>
      <n v="291558" in="0">
        <tpls c="6">
          <tpl fld="9" item="0"/>
          <tpl fld="6" item="16"/>
          <tpl hier="55" item="2"/>
          <tpl fld="13" item="0"/>
          <tpl hier="90" item="5"/>
          <tpl hier="155" item="1"/>
        </tpls>
      </n>
      <n v="609677.26142277452" in="0">
        <tpls c="6">
          <tpl hier="2" item="4294967295"/>
          <tpl fld="3" item="2"/>
          <tpl hier="55" item="2"/>
          <tpl fld="13" item="0"/>
          <tpl hier="90" item="5"/>
          <tpl hier="155" item="1"/>
        </tpls>
      </n>
      <n v="591" in="0">
        <tpls c="6">
          <tpl fld="9" item="2"/>
          <tpl fld="6" item="4"/>
          <tpl hier="55" item="2"/>
          <tpl fld="13" item="0"/>
          <tpl hier="90" item="5"/>
          <tpl hier="155" item="1"/>
        </tpls>
      </n>
      <n v="104787" in="0">
        <tpls c="6">
          <tpl fld="8" item="0"/>
          <tpl fld="6" item="25"/>
          <tpl hier="55" item="2"/>
          <tpl fld="13" item="0"/>
          <tpl hier="90" item="5"/>
          <tpl hier="155" item="1"/>
        </tpls>
      </n>
      <n v="1">
        <tpls c="6">
          <tpl fld="8" item="1"/>
          <tpl fld="3" item="2"/>
          <tpl hier="55" item="2"/>
          <tpl fld="13" item="1"/>
          <tpl hier="90" item="5"/>
          <tpl hier="155" item="1"/>
        </tpls>
      </n>
      <n v="903.23377768795172" in="0">
        <tpls c="6">
          <tpl fld="9" item="2"/>
          <tpl fld="6" item="8"/>
          <tpl hier="55" item="2"/>
          <tpl fld="13" item="0"/>
          <tpl hier="90" item="5"/>
          <tpl hier="155" item="1"/>
        </tpls>
      </n>
      <n v="-581" in="0">
        <tpls c="6">
          <tpl fld="9" item="6"/>
          <tpl fld="6" item="2"/>
          <tpl hier="55" item="2"/>
          <tpl fld="13" item="0"/>
          <tpl hier="90" item="5"/>
          <tpl hier="155" item="1"/>
        </tpls>
      </n>
      <n v="32165" in="0">
        <tpls c="6">
          <tpl fld="8" item="2"/>
          <tpl fld="6" item="25"/>
          <tpl hier="55" item="2"/>
          <tpl fld="13" item="0"/>
          <tpl hier="90" item="5"/>
          <tpl hier="155" item="1"/>
        </tpls>
      </n>
      <n v="46846" in="0">
        <tpls c="6">
          <tpl fld="8" item="0"/>
          <tpl fld="6" item="31"/>
          <tpl hier="55" item="2"/>
          <tpl fld="13" item="0"/>
          <tpl hier="90" item="5"/>
          <tpl hier="155" item="1"/>
        </tpls>
      </n>
      <n v="26310" in="0">
        <tpls c="6">
          <tpl fld="11" item="2"/>
          <tpl fld="6" item="20"/>
          <tpl hier="55" item="2"/>
          <tpl fld="13" item="0"/>
          <tpl hier="90" item="5"/>
          <tpl hier="155" item="1"/>
        </tpls>
      </n>
      <m in="0">
        <tpls c="6">
          <tpl fld="11" item="0"/>
          <tpl fld="6" item="15"/>
          <tpl hier="55" item="2"/>
          <tpl fld="13" item="0"/>
          <tpl hier="90" item="5"/>
          <tpl hier="155" item="1"/>
        </tpls>
      </m>
      <n v="4954.0065572724561" in="0">
        <tpls c="6">
          <tpl fld="9" item="5"/>
          <tpl fld="3" item="2"/>
          <tpl hier="55" item="2"/>
          <tpl fld="13" item="0"/>
          <tpl hier="90" item="5"/>
          <tpl hier="155" item="1"/>
        </tpls>
      </n>
      <n v="4676" in="0">
        <tpls c="6">
          <tpl fld="9" item="5"/>
          <tpl fld="3" item="0"/>
          <tpl hier="55" item="2"/>
          <tpl fld="13" item="0"/>
          <tpl hier="90" item="5"/>
          <tpl hier="155" item="1"/>
        </tpls>
      </n>
      <n v="3678" in="0">
        <tpls c="6">
          <tpl fld="11" item="2"/>
          <tpl fld="6" item="9"/>
          <tpl hier="55" item="2"/>
          <tpl fld="13" item="0"/>
          <tpl hier="90" item="5"/>
          <tpl hier="155" item="1"/>
        </tpls>
      </n>
      <n v="193038" in="0">
        <tpls c="6">
          <tpl fld="8" item="0"/>
          <tpl fld="6" item="26"/>
          <tpl hier="55" item="2"/>
          <tpl fld="13" item="0"/>
          <tpl hier="90" item="5"/>
          <tpl hier="155" item="1"/>
        </tpls>
      </n>
      <n v="391032" in="0">
        <tpls c="6">
          <tpl fld="11" item="1"/>
          <tpl fld="6" item="30"/>
          <tpl hier="55" item="2"/>
          <tpl fld="13" item="0"/>
          <tpl hier="90" item="5"/>
          <tpl hier="155" item="1"/>
        </tpls>
      </n>
      <n v="444" in="0">
        <tpls c="6">
          <tpl fld="9" item="2"/>
          <tpl fld="6" item="0"/>
          <tpl hier="55" item="2"/>
          <tpl fld="13" item="0"/>
          <tpl hier="90" item="5"/>
          <tpl hier="155" item="1"/>
        </tpls>
      </n>
      <n v="-21269" in="0">
        <tpls c="6">
          <tpl fld="8" item="0"/>
          <tpl fld="6" item="4"/>
          <tpl hier="55" item="2"/>
          <tpl fld="13" item="0"/>
          <tpl hier="90" item="5"/>
          <tpl hier="155" item="1"/>
        </tpls>
      </n>
      <n v="144" in="0">
        <tpls c="6">
          <tpl fld="8" item="1"/>
          <tpl fld="6" item="15"/>
          <tpl hier="55" item="2"/>
          <tpl fld="13" item="0"/>
          <tpl hier="90" item="5"/>
          <tpl hier="155" item="1"/>
        </tpls>
      </n>
      <m in="0">
        <tpls c="6">
          <tpl fld="9" item="3"/>
          <tpl fld="6" item="15"/>
          <tpl hier="55" item="2"/>
          <tpl fld="13" item="0"/>
          <tpl hier="90" item="5"/>
          <tpl hier="155" item="1"/>
        </tpls>
      </m>
      <n v="5830.73109411115" in="0">
        <tpls c="6">
          <tpl fld="8" item="1"/>
          <tpl fld="3" item="2"/>
          <tpl hier="55" item="2"/>
          <tpl fld="13" item="0"/>
          <tpl hier="90" item="5"/>
          <tpl hier="155" item="1"/>
        </tpls>
      </n>
      <n v="1">
        <tpls c="6">
          <tpl fld="9" item="2"/>
          <tpl fld="3" item="1"/>
          <tpl hier="55" item="2"/>
          <tpl fld="13" item="1"/>
          <tpl hier="90" item="5"/>
          <tpl hier="155" item="1"/>
        </tpls>
      </n>
      <n v="-1">
        <tpls c="6">
          <tpl fld="10" item="1"/>
          <tpl fld="3" item="1"/>
          <tpl hier="55" item="2"/>
          <tpl fld="13" item="1"/>
          <tpl hier="90" item="5"/>
          <tpl hier="155" item="1"/>
        </tpls>
      </n>
      <n v="364" in="0">
        <tpls c="6">
          <tpl fld="9" item="5"/>
          <tpl fld="6" item="30"/>
          <tpl hier="55" item="2"/>
          <tpl fld="13" item="0"/>
          <tpl hier="90" item="5"/>
          <tpl hier="155" item="1"/>
        </tpls>
      </n>
      <n v="19637" in="0">
        <tpls c="6">
          <tpl fld="11" item="2"/>
          <tpl fld="6" item="23"/>
          <tpl hier="55" item="2"/>
          <tpl fld="13" item="0"/>
          <tpl hier="90" item="5"/>
          <tpl hier="155" item="1"/>
        </tpls>
      </n>
      <n v="21840.455437243865" in="0">
        <tpls c="6">
          <tpl fld="11" item="2"/>
          <tpl fld="3" item="2"/>
          <tpl hier="55" item="2"/>
          <tpl fld="13" item="0"/>
          <tpl hier="90" item="5"/>
          <tpl hier="155" item="1"/>
        </tpls>
      </n>
      <n v="33382" in="0">
        <tpls c="6">
          <tpl fld="8" item="2"/>
          <tpl fld="6" item="24"/>
          <tpl hier="55" item="2"/>
          <tpl fld="13" item="0"/>
          <tpl hier="90" item="5"/>
          <tpl hier="155" item="1"/>
        </tpls>
      </n>
      <n v="217806.96343304138" in="0">
        <tpls c="6">
          <tpl fld="9" item="4"/>
          <tpl fld="6" item="12"/>
          <tpl hier="55" item="2"/>
          <tpl fld="13" item="0"/>
          <tpl hier="90" item="5"/>
          <tpl hier="155" item="1"/>
        </tpls>
      </n>
      <n v="55633" in="0">
        <tpls c="6">
          <tpl fld="11" item="2"/>
          <tpl fld="3" item="0"/>
          <tpl hier="55" item="2"/>
          <tpl fld="13" item="0"/>
          <tpl hier="90" item="5"/>
          <tpl hier="155" item="1"/>
        </tpls>
      </n>
      <n v="256389" in="0">
        <tpls c="6">
          <tpl fld="8" item="0"/>
          <tpl fld="6" item="20"/>
          <tpl hier="55" item="2"/>
          <tpl fld="13" item="0"/>
          <tpl hier="90" item="5"/>
          <tpl hier="155" item="1"/>
        </tpls>
      </n>
      <m in="0">
        <tpls c="6">
          <tpl fld="9" item="3"/>
          <tpl fld="6" item="20"/>
          <tpl hier="55" item="2"/>
          <tpl fld="13" item="0"/>
          <tpl hier="90" item="5"/>
          <tpl hier="155" item="1"/>
        </tpls>
      </m>
      <n v="49507" in="0">
        <tpls c="6">
          <tpl fld="9" item="0"/>
          <tpl fld="6" item="23"/>
          <tpl hier="55" item="2"/>
          <tpl fld="13" item="0"/>
          <tpl hier="90" item="5"/>
          <tpl hier="155" item="1"/>
        </tpls>
      </n>
      <n v="456663" in="0">
        <tpls c="6">
          <tpl fld="11" item="1"/>
          <tpl fld="6" item="10"/>
          <tpl hier="55" item="2"/>
          <tpl fld="13" item="0"/>
          <tpl hier="90" item="5"/>
          <tpl hier="155" item="1"/>
        </tpls>
      </n>
      <n v="562" in="0">
        <tpls c="6">
          <tpl fld="9" item="2"/>
          <tpl fld="6" item="5"/>
          <tpl hier="55" item="2"/>
          <tpl fld="13" item="0"/>
          <tpl hier="90" item="5"/>
          <tpl hier="155" item="1"/>
        </tpls>
      </n>
      <n v="315" in="0">
        <tpls c="6">
          <tpl fld="9" item="5"/>
          <tpl fld="6" item="17"/>
          <tpl hier="55" item="2"/>
          <tpl fld="13" item="0"/>
          <tpl hier="90" item="5"/>
          <tpl hier="155" item="1"/>
        </tpls>
      </n>
      <n v="445932" in="0">
        <tpls c="6">
          <tpl fld="10" item="1"/>
          <tpl fld="6" item="6"/>
          <tpl hier="55" item="2"/>
          <tpl fld="13" item="0"/>
          <tpl hier="90" item="5"/>
          <tpl hier="155" item="1"/>
        </tpls>
      </n>
      <n v="1041" in="0">
        <tpls c="6">
          <tpl fld="9" item="1"/>
          <tpl fld="6" item="14"/>
          <tpl hier="55" item="2"/>
          <tpl fld="13" item="0"/>
          <tpl hier="90" item="5"/>
          <tpl hier="155" item="1"/>
        </tpls>
      </n>
      <n v="153026" in="0">
        <tpls c="6">
          <tpl hier="2" item="4294967295"/>
          <tpl fld="6" item="26"/>
          <tpl hier="55" item="2"/>
          <tpl fld="13" item="0"/>
          <tpl hier="90" item="5"/>
          <tpl hier="155" item="1"/>
        </tpls>
      </n>
      <n v="46647" in="0">
        <tpls c="6">
          <tpl fld="8" item="0"/>
          <tpl fld="6" item="27"/>
          <tpl hier="55" item="2"/>
          <tpl fld="13" item="0"/>
          <tpl hier="90" item="5"/>
          <tpl hier="155" item="1"/>
        </tpls>
      </n>
      <n v="518742" in="0">
        <tpls c="6">
          <tpl fld="11" item="1"/>
          <tpl fld="6" item="24"/>
          <tpl hier="55" item="2"/>
          <tpl fld="13" item="0"/>
          <tpl hier="90" item="5"/>
          <tpl hier="155" item="1"/>
        </tpls>
      </n>
      <n v="-15659" in="0">
        <tpls c="6">
          <tpl hier="2" item="4294967295"/>
          <tpl fld="6" item="0"/>
          <tpl hier="55" item="2"/>
          <tpl fld="13" item="0"/>
          <tpl hier="90" item="5"/>
          <tpl hier="155" item="1"/>
        </tpls>
      </n>
      <n v="617" in="0">
        <tpls c="6">
          <tpl fld="9" item="2"/>
          <tpl fld="6" item="13"/>
          <tpl hier="55" item="2"/>
          <tpl fld="13" item="0"/>
          <tpl hier="90" item="5"/>
          <tpl hier="155" item="1"/>
        </tpls>
      </n>
      <n v="494611" in="0">
        <tpls c="6">
          <tpl fld="11" item="1"/>
          <tpl fld="6" item="25"/>
          <tpl hier="55" item="2"/>
          <tpl fld="13" item="0"/>
          <tpl hier="90" item="5"/>
          <tpl hier="155" item="1"/>
        </tpls>
      </n>
      <n v="1425" in="0">
        <tpls c="6">
          <tpl fld="9" item="1"/>
          <tpl fld="6" item="6"/>
          <tpl hier="55" item="2"/>
          <tpl fld="13" item="0"/>
          <tpl hier="90" item="5"/>
          <tpl hier="155" item="1"/>
        </tpls>
      </n>
      <n v="-615" in="0">
        <tpls c="6">
          <tpl fld="9" item="6"/>
          <tpl fld="6" item="29"/>
          <tpl hier="55" item="2"/>
          <tpl fld="13" item="0"/>
          <tpl hier="90" item="5"/>
          <tpl hier="155" item="1"/>
        </tpls>
      </n>
      <n v="98415" in="0">
        <tpls c="6">
          <tpl fld="10" item="0"/>
          <tpl fld="6" item="29"/>
          <tpl hier="55" item="2"/>
          <tpl fld="13" item="0"/>
          <tpl hier="90" item="5"/>
          <tpl hier="155" item="1"/>
        </tpls>
      </n>
      <n v="-64171.100000000006" in="0">
        <tpls c="6">
          <tpl fld="8" item="0"/>
          <tpl fld="6" item="21"/>
          <tpl hier="55" item="2"/>
          <tpl fld="13" item="0"/>
          <tpl hier="90" item="5"/>
          <tpl hier="155" item="1"/>
        </tpls>
      </n>
      <n v="1011" in="0">
        <tpls c="6">
          <tpl fld="9" item="2"/>
          <tpl fld="6" item="18"/>
          <tpl hier="55" item="2"/>
          <tpl fld="13" item="0"/>
          <tpl hier="90" item="5"/>
          <tpl hier="155" item="1"/>
        </tpls>
      </n>
      <n v="-5370" in="0">
        <tpls c="6">
          <tpl fld="9" item="3"/>
          <tpl fld="3" item="0"/>
          <tpl hier="55" item="2"/>
          <tpl fld="13" item="0"/>
          <tpl hier="90" item="5"/>
          <tpl hier="155" item="1"/>
        </tpls>
      </n>
      <n v="483773" in="0">
        <tpls c="6">
          <tpl fld="10" item="1"/>
          <tpl fld="6" item="18"/>
          <tpl hier="55" item="2"/>
          <tpl fld="13" item="0"/>
          <tpl hier="90" item="5"/>
          <tpl hier="155" item="1"/>
        </tpls>
      </n>
      <n v="168" in="0">
        <tpls c="6">
          <tpl fld="8" item="1"/>
          <tpl fld="6" item="24"/>
          <tpl hier="55" item="2"/>
          <tpl fld="13" item="0"/>
          <tpl hier="90" item="5"/>
          <tpl hier="155" item="1"/>
        </tpls>
      </n>
      <n v="-70423" in="0">
        <tpls c="6">
          <tpl fld="8" item="0"/>
          <tpl fld="6" item="23"/>
          <tpl hier="55" item="2"/>
          <tpl fld="13" item="0"/>
          <tpl hier="90" item="5"/>
          <tpl hier="155" item="1"/>
        </tpls>
      </n>
      <n v="147" in="0">
        <tpls c="6">
          <tpl fld="8" item="1"/>
          <tpl fld="6" item="22"/>
          <tpl hier="55" item="2"/>
          <tpl fld="13" item="0"/>
          <tpl hier="90" item="5"/>
          <tpl hier="155" item="1"/>
        </tpls>
      </n>
      <n v="-473" in="0">
        <tpls c="6">
          <tpl fld="9" item="6"/>
          <tpl fld="6" item="4"/>
          <tpl hier="55" item="2"/>
          <tpl fld="13" item="0"/>
          <tpl hier="90" item="5"/>
          <tpl hier="155" item="1"/>
        </tpls>
      </n>
      <n v="-12080.447998400005" in="0">
        <tpls c="6">
          <tpl fld="9" item="1"/>
          <tpl fld="6" item="8"/>
          <tpl hier="55" item="2"/>
          <tpl fld="13" item="0"/>
          <tpl hier="90" item="5"/>
          <tpl hier="155" item="1"/>
        </tpls>
      </n>
      <n v="221950" in="0">
        <tpls c="6">
          <tpl fld="9" item="4"/>
          <tpl fld="6" item="26"/>
          <tpl hier="55" item="2"/>
          <tpl fld="13" item="0"/>
          <tpl hier="90" item="5"/>
          <tpl hier="155" item="1"/>
        </tpls>
      </n>
      <n v="892" in="0">
        <tpls c="6">
          <tpl fld="9" item="2"/>
          <tpl fld="6" item="7"/>
          <tpl hier="55" item="2"/>
          <tpl fld="13" item="0"/>
          <tpl hier="90" item="5"/>
          <tpl hier="155" item="1"/>
        </tpls>
      </n>
      <n v="146" in="0">
        <tpls c="6">
          <tpl fld="8" item="1"/>
          <tpl fld="6" item="19"/>
          <tpl hier="55" item="2"/>
          <tpl fld="13" item="0"/>
          <tpl hier="90" item="5"/>
          <tpl hier="155" item="1"/>
        </tpls>
      </n>
      <n v="4128" in="0">
        <tpls c="6">
          <tpl fld="11" item="0"/>
          <tpl fld="6" item="4"/>
          <tpl hier="55" item="2"/>
          <tpl fld="13" item="0"/>
          <tpl hier="90" item="5"/>
          <tpl hier="155" item="1"/>
        </tpls>
      </n>
      <n v="-36112" in="0">
        <tpls c="6">
          <tpl hier="2" item="4294967295"/>
          <tpl fld="6" item="11"/>
          <tpl hier="55" item="2"/>
          <tpl fld="13" item="0"/>
          <tpl hier="90" item="5"/>
          <tpl hier="155" item="1"/>
        </tpls>
      </n>
      <n v="14547" in="0">
        <tpls c="6">
          <tpl fld="11" item="0"/>
          <tpl fld="6" item="25"/>
          <tpl hier="55" item="2"/>
          <tpl fld="13" item="0"/>
          <tpl hier="90" item="5"/>
          <tpl hier="155" item="1"/>
        </tpls>
      </n>
      <n v="1024" in="0">
        <tpls c="6">
          <tpl fld="9" item="1"/>
          <tpl fld="6" item="29"/>
          <tpl hier="55" item="2"/>
          <tpl fld="13" item="0"/>
          <tpl hier="90" item="5"/>
          <tpl hier="155" item="1"/>
        </tpls>
      </n>
      <n v="29854" in="0">
        <tpls c="6">
          <tpl hier="2" item="4294967295"/>
          <tpl fld="6" item="31"/>
          <tpl hier="55" item="2"/>
          <tpl fld="13" item="0"/>
          <tpl hier="90" item="5"/>
          <tpl hier="155" item="1"/>
        </tpls>
      </n>
      <n v="679291" in="0">
        <tpls c="6">
          <tpl fld="11" item="1"/>
          <tpl fld="6" item="20"/>
          <tpl hier="55" item="2"/>
          <tpl fld="13" item="0"/>
          <tpl hier="90" item="5"/>
          <tpl hier="155" item="1"/>
        </tpls>
      </n>
      <n v="118214" in="0">
        <tpls c="6">
          <tpl fld="11" item="1"/>
          <tpl fld="6" item="2"/>
          <tpl hier="55" item="2"/>
          <tpl fld="13" item="0"/>
          <tpl hier="90" item="5"/>
          <tpl hier="155" item="1"/>
        </tpls>
      </n>
      <n v="-775" in="0">
        <tpls c="6">
          <tpl fld="9" item="6"/>
          <tpl fld="6" item="20"/>
          <tpl hier="55" item="2"/>
          <tpl fld="13" item="0"/>
          <tpl hier="90" item="5"/>
          <tpl hier="155" item="1"/>
        </tpls>
      </n>
      <n v="148052" in="0">
        <tpls c="6">
          <tpl fld="8" item="0"/>
          <tpl fld="6" item="5"/>
          <tpl hier="55" item="2"/>
          <tpl fld="13" item="0"/>
          <tpl hier="90" item="5"/>
          <tpl hier="155" item="1"/>
        </tpls>
      </n>
      <n v="1056" in="0">
        <tpls c="6">
          <tpl fld="9" item="1"/>
          <tpl fld="6" item="19"/>
          <tpl hier="55" item="2"/>
          <tpl fld="13" item="0"/>
          <tpl hier="90" item="5"/>
          <tpl hier="155" item="1"/>
        </tpls>
      </n>
      <n v="31365" in="0">
        <tpls c="6">
          <tpl fld="8" item="2"/>
          <tpl fld="6" item="16"/>
          <tpl hier="55" item="2"/>
          <tpl fld="13" item="0"/>
          <tpl hier="90" item="5"/>
          <tpl hier="155" item="1"/>
        </tpls>
      </n>
      <n v="916.14872073796391" in="0">
        <tpls c="6">
          <tpl fld="9" item="2"/>
          <tpl fld="6" item="12"/>
          <tpl hier="55" item="2"/>
          <tpl fld="13" item="0"/>
          <tpl hier="90" item="5"/>
          <tpl hier="155" item="1"/>
        </tpls>
      </n>
      <n v="1068" in="0">
        <tpls c="6">
          <tpl fld="9" item="2"/>
          <tpl fld="6" item="27"/>
          <tpl hier="55" item="2"/>
          <tpl fld="13" item="0"/>
          <tpl hier="90" item="5"/>
          <tpl hier="155" item="1"/>
        </tpls>
      </n>
      <n v="-7390" in="0">
        <tpls c="6">
          <tpl fld="9" item="6"/>
          <tpl fld="3" item="1"/>
          <tpl hier="55" item="2"/>
          <tpl fld="13" item="0"/>
          <tpl hier="90" item="5"/>
          <tpl hier="155" item="1"/>
        </tpls>
      </n>
      <n v="4879.6217177422277" in="0">
        <tpls c="6">
          <tpl fld="11" item="2"/>
          <tpl fld="6" item="12"/>
          <tpl hier="55" item="2"/>
          <tpl fld="13" item="0"/>
          <tpl hier="90" item="5"/>
          <tpl hier="155" item="1"/>
        </tpls>
      </n>
      <n v="13451" in="0">
        <tpls c="6">
          <tpl fld="11" item="0"/>
          <tpl fld="6" item="20"/>
          <tpl hier="55" item="2"/>
          <tpl fld="13" item="0"/>
          <tpl hier="90" item="5"/>
          <tpl hier="155" item="1"/>
        </tpls>
      </n>
      <n v="-1">
        <tpls c="6">
          <tpl fld="11" item="1"/>
          <tpl fld="3" item="2"/>
          <tpl hier="55" item="2"/>
          <tpl fld="13" item="1"/>
          <tpl hier="90" item="5"/>
          <tpl hier="155" item="1"/>
        </tpls>
      </n>
      <n v="1349" in="0">
        <tpls c="6">
          <tpl fld="9" item="1"/>
          <tpl fld="6" item="18"/>
          <tpl hier="55" item="2"/>
          <tpl fld="13" item="0"/>
          <tpl hier="90" item="5"/>
          <tpl hier="155" item="1"/>
        </tpls>
      </n>
      <n v="295973" in="0">
        <tpls c="6">
          <tpl fld="9" item="0"/>
          <tpl fld="6" item="5"/>
          <tpl hier="55" item="2"/>
          <tpl fld="13" item="0"/>
          <tpl hier="90" item="5"/>
          <tpl hier="155" item="1"/>
        </tpls>
      </n>
      <n v="-420" in="0">
        <tpls c="6">
          <tpl fld="9" item="6"/>
          <tpl fld="6" item="23"/>
          <tpl hier="55" item="2"/>
          <tpl fld="13" item="0"/>
          <tpl hier="90" item="5"/>
          <tpl hier="155" item="1"/>
        </tpls>
      </n>
      <n v="372050" in="0">
        <tpls c="6">
          <tpl fld="10" item="1"/>
          <tpl fld="6" item="30"/>
          <tpl hier="55" item="2"/>
          <tpl fld="13" item="0"/>
          <tpl hier="90" item="5"/>
          <tpl hier="155" item="1"/>
        </tpls>
      </n>
      <n v="195" in="0">
        <tpls c="6">
          <tpl fld="8" item="1"/>
          <tpl fld="6" item="27"/>
          <tpl hier="55" item="2"/>
          <tpl fld="13" item="0"/>
          <tpl hier="90" item="5"/>
          <tpl hier="155" item="1"/>
        </tpls>
      </n>
      <m in="0">
        <tpls c="6">
          <tpl fld="9" item="3"/>
          <tpl fld="6" item="24"/>
          <tpl hier="55" item="2"/>
          <tpl fld="13" item="0"/>
          <tpl hier="90" item="5"/>
          <tpl hier="155" item="1"/>
        </tpls>
      </m>
      <n v="-686" in="0">
        <tpls c="6">
          <tpl fld="9" item="6"/>
          <tpl fld="6" item="26"/>
          <tpl hier="55" item="2"/>
          <tpl fld="13" item="0"/>
          <tpl hier="90" item="5"/>
          <tpl hier="155" item="1"/>
        </tpls>
      </n>
      <n v="83045" in="0">
        <tpls c="6">
          <tpl fld="9" item="0"/>
          <tpl fld="6" item="4"/>
          <tpl hier="55" item="2"/>
          <tpl fld="13" item="0"/>
          <tpl hier="90" item="5"/>
          <tpl hier="155" item="1"/>
        </tpls>
      </n>
      <n v="324488" in="0">
        <tpls c="6">
          <tpl fld="9" item="0"/>
          <tpl fld="6" item="13"/>
          <tpl hier="55" item="2"/>
          <tpl fld="13" item="0"/>
          <tpl hier="90" item="5"/>
          <tpl hier="155" item="1"/>
        </tpls>
      </n>
      <n v="128591" in="0">
        <tpls c="6">
          <tpl fld="9" item="4"/>
          <tpl fld="6" item="19"/>
          <tpl hier="55" item="2"/>
          <tpl fld="13" item="0"/>
          <tpl hier="90" item="5"/>
          <tpl hier="155" item="1"/>
        </tpls>
      </n>
      <n v="351565" in="0">
        <tpls c="6">
          <tpl fld="9" item="0"/>
          <tpl fld="6" item="7"/>
          <tpl hier="55" item="2"/>
          <tpl fld="13" item="0"/>
          <tpl hier="90" item="5"/>
          <tpl hier="155" item="1"/>
        </tpls>
      </n>
      <n v="-1">
        <tpls c="6">
          <tpl fld="10" item="1"/>
          <tpl fld="3" item="0"/>
          <tpl hier="55" item="2"/>
          <tpl fld="13" item="1"/>
          <tpl hier="90" item="5"/>
          <tpl hier="155" item="1"/>
        </tpls>
      </n>
      <n v="9236" in="0">
        <tpls c="6">
          <tpl fld="9" item="2"/>
          <tpl fld="3" item="1"/>
          <tpl hier="55" item="2"/>
          <tpl fld="13" item="0"/>
          <tpl hier="90" item="5"/>
          <tpl hier="155" item="1"/>
        </tpls>
      </n>
      <n v="560" in="0">
        <tpls c="6">
          <tpl fld="9" item="2"/>
          <tpl fld="6" item="30"/>
          <tpl hier="55" item="2"/>
          <tpl fld="13" item="0"/>
          <tpl hier="90" item="5"/>
          <tpl hier="155" item="1"/>
        </tpls>
      </n>
      <n v="548475" in="0">
        <tpls c="6">
          <tpl fld="11" item="1"/>
          <tpl fld="6" item="7"/>
          <tpl hier="55" item="2"/>
          <tpl fld="13" item="0"/>
          <tpl hier="90" item="5"/>
          <tpl hier="155" item="1"/>
        </tpls>
      </n>
      <n v="728278" in="0">
        <tpls c="6">
          <tpl fld="8" item="0"/>
          <tpl fld="3" item="0"/>
          <tpl hier="55" item="2"/>
          <tpl fld="13" item="0"/>
          <tpl hier="90" item="5"/>
          <tpl hier="155" item="1"/>
        </tpls>
      </n>
      <m in="0">
        <tpls c="6">
          <tpl fld="9" item="3"/>
          <tpl fld="6" item="28"/>
          <tpl hier="55" item="2"/>
          <tpl fld="13" item="0"/>
          <tpl hier="90" item="5"/>
          <tpl hier="155" item="1"/>
        </tpls>
      </m>
      <n v="212555" in="0">
        <tpls c="6">
          <tpl fld="9" item="0"/>
          <tpl fld="6" item="19"/>
          <tpl hier="55" item="2"/>
          <tpl fld="13" item="0"/>
          <tpl hier="90" item="5"/>
          <tpl hier="155" item="1"/>
        </tpls>
      </n>
      <n v="201489" in="0">
        <tpls c="6">
          <tpl fld="9" item="4"/>
          <tpl fld="6" item="27"/>
          <tpl hier="55" item="2"/>
          <tpl fld="13" item="0"/>
          <tpl hier="90" item="5"/>
          <tpl hier="155" item="1"/>
        </tpls>
      </n>
      <n v="-440" in="0">
        <tpls c="6">
          <tpl fld="8" item="1"/>
          <tpl fld="6" item="23"/>
          <tpl hier="55" item="2"/>
          <tpl fld="13" item="0"/>
          <tpl hier="90" item="5"/>
          <tpl hier="155" item="1"/>
        </tpls>
      </n>
      <m in="0">
        <tpls c="6">
          <tpl fld="11" item="0"/>
          <tpl fld="6" item="21"/>
          <tpl hier="55" item="2"/>
          <tpl fld="13" item="0"/>
          <tpl hier="90" item="5"/>
          <tpl hier="155" item="1"/>
        </tpls>
      </m>
      <n v="143275.80002687158" in="0">
        <tpls c="6">
          <tpl fld="8" item="0"/>
          <tpl fld="6" item="12"/>
          <tpl hier="55" item="2"/>
          <tpl fld="13" item="0"/>
          <tpl hier="90" item="5"/>
          <tpl hier="155" item="1"/>
        </tpls>
      </n>
      <n v="796" in="0">
        <tpls c="6">
          <tpl fld="9" item="1"/>
          <tpl fld="6" item="1"/>
          <tpl hier="55" item="2"/>
          <tpl fld="13" item="0"/>
          <tpl hier="90" item="5"/>
          <tpl hier="155" item="1"/>
        </tpls>
      </n>
      <n v="122" in="0">
        <tpls c="6">
          <tpl fld="8" item="1"/>
          <tpl fld="6" item="11"/>
          <tpl hier="55" item="2"/>
          <tpl fld="13" item="0"/>
          <tpl hier="90" item="5"/>
          <tpl hier="155" item="1"/>
        </tpls>
      </n>
      <n v="345560" in="0">
        <tpls c="6">
          <tpl fld="11" item="1"/>
          <tpl fld="6" item="14"/>
          <tpl hier="55" item="2"/>
          <tpl fld="13" item="0"/>
          <tpl hier="90" item="5"/>
          <tpl hier="155" item="1"/>
        </tpls>
      </n>
      <n v="35625" in="0">
        <tpls c="6">
          <tpl fld="10" item="0"/>
          <tpl fld="6" item="1"/>
          <tpl hier="55" item="2"/>
          <tpl fld="13" item="0"/>
          <tpl hier="90" item="5"/>
          <tpl hier="155" item="1"/>
        </tpls>
      </n>
      <n v="3498" in="0">
        <tpls c="6">
          <tpl fld="11" item="2"/>
          <tpl fld="6" item="31"/>
          <tpl hier="55" item="2"/>
          <tpl fld="13" item="0"/>
          <tpl hier="90" item="5"/>
          <tpl hier="155" item="1"/>
        </tpls>
      </n>
      <n v="140017" in="0">
        <tpls c="6">
          <tpl fld="9" item="4"/>
          <tpl fld="6" item="22"/>
          <tpl hier="55" item="2"/>
          <tpl fld="13" item="0"/>
          <tpl hier="90" item="5"/>
          <tpl hier="155" item="1"/>
        </tpls>
      </n>
      <n v="89491" in="0">
        <tpls c="6">
          <tpl fld="10" item="0"/>
          <tpl fld="6" item="27"/>
          <tpl hier="55" item="2"/>
          <tpl fld="13" item="0"/>
          <tpl hier="90" item="5"/>
          <tpl hier="155" item="1"/>
        </tpls>
      </n>
      <n v="4683304" in="0">
        <tpls c="6">
          <tpl fld="11" item="1"/>
          <tpl fld="3" item="1"/>
          <tpl hier="55" item="2"/>
          <tpl fld="13" item="0"/>
          <tpl hier="90" item="5"/>
          <tpl hier="155" item="1"/>
        </tpls>
      </n>
      <n v="-1">
        <tpls c="6">
          <tpl fld="11" item="0"/>
          <tpl fld="3" item="2"/>
          <tpl hier="55" item="2"/>
          <tpl fld="13" item="1"/>
          <tpl hier="90" item="5"/>
          <tpl hier="155" item="1"/>
        </tpls>
      </n>
      <n v="89094" in="0">
        <tpls c="6">
          <tpl hier="2" item="4294967295"/>
          <tpl fld="6" item="9"/>
          <tpl hier="55" item="2"/>
          <tpl fld="13" item="0"/>
          <tpl hier="90" item="5"/>
          <tpl hier="155" item="1"/>
        </tpls>
      </n>
      <n v="114900" in="0">
        <tpls c="6">
          <tpl fld="10" item="1"/>
          <tpl fld="6" item="2"/>
          <tpl hier="55" item="2"/>
          <tpl fld="13" item="0"/>
          <tpl hier="90" item="5"/>
          <tpl hier="155" item="1"/>
        </tpls>
      </n>
      <n v="104400" in="0">
        <tpls c="6">
          <tpl fld="10" item="0"/>
          <tpl fld="6" item="19"/>
          <tpl hier="55" item="2"/>
          <tpl fld="13" item="0"/>
          <tpl hier="90" item="5"/>
          <tpl hier="155" item="1"/>
        </tpls>
      </n>
      <n v="464205" in="0">
        <tpls c="6">
          <tpl fld="11" item="1"/>
          <tpl fld="6" item="3"/>
          <tpl hier="55" item="2"/>
          <tpl fld="13" item="0"/>
          <tpl hier="90" item="5"/>
          <tpl hier="155" item="1"/>
        </tpls>
      </n>
      <n v="120439" in="0">
        <tpls c="6">
          <tpl fld="10" item="0"/>
          <tpl fld="6" item="22"/>
          <tpl hier="55" item="2"/>
          <tpl fld="13" item="0"/>
          <tpl hier="90" item="5"/>
          <tpl hier="155" item="1"/>
        </tpls>
      </n>
      <n v="146265" in="0">
        <tpls c="6">
          <tpl fld="10" item="0"/>
          <tpl fld="6" item="15"/>
          <tpl hier="55" item="2"/>
          <tpl fld="13" item="0"/>
          <tpl hier="90" item="5"/>
          <tpl hier="155" item="1"/>
        </tpls>
      </n>
      <n v="630" in="0">
        <tpls c="6">
          <tpl fld="9" item="5"/>
          <tpl fld="6" item="20"/>
          <tpl hier="55" item="2"/>
          <tpl fld="13" item="0"/>
          <tpl hier="90" item="5"/>
          <tpl hier="155" item="1"/>
        </tpls>
      </n>
      <n v="1175729.8999999999" in="0">
        <tpls c="6">
          <tpl fld="8" item="0"/>
          <tpl fld="3" item="1"/>
          <tpl hier="55" item="2"/>
          <tpl fld="13" item="0"/>
          <tpl hier="90" item="5"/>
          <tpl hier="155" item="1"/>
        </tpls>
      </n>
      <n v="1665.7062727498087" in="0">
        <tpls c="6">
          <tpl fld="8" item="1"/>
          <tpl fld="6" item="12"/>
          <tpl hier="55" item="2"/>
          <tpl fld="13" item="0"/>
          <tpl hier="90" item="5"/>
          <tpl hier="155" item="1"/>
        </tpls>
      </n>
      <n v="452628" in="0">
        <tpls c="6">
          <tpl fld="11" item="1"/>
          <tpl fld="6" item="13"/>
          <tpl hier="55" item="2"/>
          <tpl fld="13" item="0"/>
          <tpl hier="90" item="5"/>
          <tpl hier="155" item="1"/>
        </tpls>
      </n>
      <n v="213460" in="0">
        <tpls c="6">
          <tpl fld="9" item="4"/>
          <tpl fld="6" item="18"/>
          <tpl hier="55" item="2"/>
          <tpl fld="13" item="0"/>
          <tpl hier="90" item="5"/>
          <tpl hier="155" item="1"/>
        </tpls>
      </n>
      <n v="91338" in="0">
        <tpls c="6">
          <tpl fld="11" item="1"/>
          <tpl fld="6" item="21"/>
          <tpl hier="55" item="2"/>
          <tpl fld="13" item="0"/>
          <tpl hier="90" item="5"/>
          <tpl hier="155" item="1"/>
        </tpls>
      </n>
      <n v="171953" in="0">
        <tpls c="6">
          <tpl fld="10" item="0"/>
          <tpl fld="6" item="20"/>
          <tpl hier="55" item="2"/>
          <tpl fld="13" item="0"/>
          <tpl hier="90" item="5"/>
          <tpl hier="155" item="1"/>
        </tpls>
      </n>
      <n v="248136" in="0">
        <tpls c="6">
          <tpl fld="9" item="0"/>
          <tpl fld="6" item="27"/>
          <tpl hier="55" item="2"/>
          <tpl fld="13" item="0"/>
          <tpl hier="90" item="5"/>
          <tpl hier="155" item="1"/>
        </tpls>
      </n>
      <n v="81744.22399564799" in="0">
        <tpls c="6">
          <tpl fld="11" item="0"/>
          <tpl fld="3" item="2"/>
          <tpl hier="55" item="2"/>
          <tpl fld="13" item="0"/>
          <tpl hier="90" item="5"/>
          <tpl hier="155" item="1"/>
        </tpls>
      </n>
      <n v="-1">
        <tpls c="6">
          <tpl hier="2" item="4294967295"/>
          <tpl fld="3" item="1"/>
          <tpl hier="55" item="2"/>
          <tpl fld="13" item="1"/>
          <tpl hier="90" item="5"/>
          <tpl hier="155" item="1"/>
        </tpls>
      </n>
      <n v="63694" in="0">
        <tpls c="6">
          <tpl hier="2" item="4294967295"/>
          <tpl fld="6" item="19"/>
          <tpl hier="55" item="2"/>
          <tpl fld="13" item="0"/>
          <tpl hier="90" item="5"/>
          <tpl hier="155" item="1"/>
        </tpls>
      </n>
      <n v="595.70208299105275" in="0">
        <tpls c="6">
          <tpl fld="9" item="5"/>
          <tpl fld="6" item="12"/>
          <tpl hier="55" item="2"/>
          <tpl fld="13" item="0"/>
          <tpl hier="90" item="5"/>
          <tpl hier="155" item="1"/>
        </tpls>
      </n>
      <n v="-463" in="0">
        <tpls c="6">
          <tpl fld="9" item="6"/>
          <tpl fld="6" item="28"/>
          <tpl hier="55" item="2"/>
          <tpl fld="13" item="0"/>
          <tpl hier="90" item="5"/>
          <tpl hier="155" item="1"/>
        </tpls>
      </n>
      <n v="770" in="0">
        <tpls c="6">
          <tpl fld="9" item="2"/>
          <tpl fld="6" item="15"/>
          <tpl hier="55" item="2"/>
          <tpl fld="13" item="0"/>
          <tpl hier="90" item="5"/>
          <tpl hier="155" item="1"/>
        </tpls>
      </n>
      <n v="153026" in="0">
        <tpls c="6">
          <tpl fld="10" item="0"/>
          <tpl fld="6" item="25"/>
          <tpl hier="55" item="2"/>
          <tpl fld="13" item="0"/>
          <tpl hier="90" item="5"/>
          <tpl hier="155" item="1"/>
        </tpls>
      </n>
      <n v="104" in="0">
        <tpls c="6">
          <tpl fld="8" item="1"/>
          <tpl fld="6" item="5"/>
          <tpl hier="55" item="2"/>
          <tpl fld="13" item="0"/>
          <tpl hier="90" item="5"/>
          <tpl hier="155" item="1"/>
        </tpls>
      </n>
      <n v="181" in="0">
        <tpls c="6">
          <tpl fld="8" item="1"/>
          <tpl fld="6" item="25"/>
          <tpl hier="55" item="2"/>
          <tpl fld="13" item="0"/>
          <tpl hier="90" item="5"/>
          <tpl hier="155" item="1"/>
        </tpls>
      </n>
      <m in="0">
        <tpls c="6">
          <tpl fld="9" item="3"/>
          <tpl fld="6" item="13"/>
          <tpl hier="55" item="2"/>
          <tpl fld="13" item="0"/>
          <tpl hier="90" item="5"/>
          <tpl hier="155" item="1"/>
        </tpls>
      </m>
      <n v="100461" in="0">
        <tpls c="6">
          <tpl fld="8" item="0"/>
          <tpl fld="6" item="6"/>
          <tpl hier="55" item="2"/>
          <tpl fld="13" item="0"/>
          <tpl hier="90" item="5"/>
          <tpl hier="155" item="1"/>
        </tpls>
      </n>
      <n v="245382" in="0">
        <tpls c="6">
          <tpl fld="10" item="1"/>
          <tpl fld="6" item="31"/>
          <tpl hier="55" item="2"/>
          <tpl fld="13" item="0"/>
          <tpl hier="90" item="5"/>
          <tpl hier="155" item="1"/>
        </tpls>
      </n>
      <n v="3146" in="0">
        <tpls c="6">
          <tpl fld="11" item="2"/>
          <tpl fld="6" item="18"/>
          <tpl hier="55" item="2"/>
          <tpl fld="13" item="0"/>
          <tpl hier="90" item="5"/>
          <tpl hier="155" item="1"/>
        </tpls>
      </n>
      <n v="196729" in="0">
        <tpls c="6">
          <tpl fld="9" item="0"/>
          <tpl fld="6" item="1"/>
          <tpl hier="55" item="2"/>
          <tpl fld="13" item="0"/>
          <tpl hier="90" item="5"/>
          <tpl hier="155" item="1"/>
        </tpls>
      </n>
      <n v="311500" in="0">
        <tpls c="6">
          <tpl fld="11" item="1"/>
          <tpl fld="6" item="9"/>
          <tpl hier="55" item="2"/>
          <tpl fld="13" item="0"/>
          <tpl hier="90" item="5"/>
          <tpl hier="155" item="1"/>
        </tpls>
      </n>
      <n v="46885" in="0">
        <tpls c="6">
          <tpl fld="9" item="0"/>
          <tpl fld="6" item="28"/>
          <tpl hier="55" item="2"/>
          <tpl fld="13" item="0"/>
          <tpl hier="90" item="5"/>
          <tpl hier="155" item="1"/>
        </tpls>
      </n>
      <n v="116" in="0">
        <tpls c="6">
          <tpl fld="8" item="1"/>
          <tpl fld="6" item="16"/>
          <tpl hier="55" item="2"/>
          <tpl fld="13" item="0"/>
          <tpl hier="90" item="5"/>
          <tpl hier="155" item="1"/>
        </tpls>
      </n>
      <n v="401" in="0">
        <tpls c="6">
          <tpl fld="9" item="5"/>
          <tpl fld="6" item="13"/>
          <tpl hier="55" item="2"/>
          <tpl fld="13" item="0"/>
          <tpl hier="90" item="5"/>
          <tpl hier="155" item="1"/>
        </tpls>
      </n>
      <n v="18249" in="0">
        <tpls c="6">
          <tpl fld="8" item="2"/>
          <tpl fld="6" item="1"/>
          <tpl hier="55" item="2"/>
          <tpl fld="13" item="0"/>
          <tpl hier="90" item="5"/>
          <tpl hier="155" item="1"/>
        </tpls>
      </n>
      <n v="1621.7999999999993" in="0">
        <tpls c="6">
          <tpl fld="8" item="1"/>
          <tpl fld="6" item="7"/>
          <tpl hier="55" item="2"/>
          <tpl fld="13" item="0"/>
          <tpl hier="90" item="5"/>
          <tpl hier="155" item="1"/>
        </tpls>
      </n>
      <n v="8216" in="0">
        <tpls c="6">
          <tpl hier="2" item="4294967295"/>
          <tpl fld="6" item="14"/>
          <tpl hier="55" item="2"/>
          <tpl fld="13" item="0"/>
          <tpl hier="90" item="5"/>
          <tpl hier="155" item="1"/>
        </tpls>
      </n>
      <n v="124251" in="0">
        <tpls c="6">
          <tpl fld="9" item="4"/>
          <tpl fld="6" item="16"/>
          <tpl hier="55" item="2"/>
          <tpl fld="13" item="0"/>
          <tpl hier="90" item="5"/>
          <tpl hier="155" item="1"/>
        </tpls>
      </n>
      <n v="1">
        <tpls c="6">
          <tpl fld="9" item="6"/>
          <tpl fld="3" item="2"/>
          <tpl hier="55" item="2"/>
          <tpl fld="13" item="1"/>
          <tpl hier="90" item="5"/>
          <tpl hier="155" item="1"/>
        </tpls>
      </n>
      <n v="-6097.3218653319545" in="0">
        <tpls c="6">
          <tpl fld="9" item="6"/>
          <tpl fld="3" item="2"/>
          <tpl hier="55" item="2"/>
          <tpl fld="13" item="0"/>
          <tpl hier="90" item="5"/>
          <tpl hier="155" item="1"/>
        </tpls>
      </n>
      <n v="7372" in="0">
        <tpls c="6">
          <tpl fld="8" item="0"/>
          <tpl fld="6" item="17"/>
          <tpl hier="55" item="2"/>
          <tpl fld="13" item="0"/>
          <tpl hier="90" item="5"/>
          <tpl hier="155" item="1"/>
        </tpls>
      </n>
      <m in="0">
        <tpls c="6">
          <tpl fld="9" item="3"/>
          <tpl fld="6" item="4"/>
          <tpl hier="55" item="2"/>
          <tpl fld="13" item="0"/>
          <tpl hier="90" item="5"/>
          <tpl hier="155" item="1"/>
        </tpls>
      </m>
      <n v="650" in="0">
        <tpls c="6">
          <tpl fld="9" item="2"/>
          <tpl fld="6" item="3"/>
          <tpl hier="55" item="2"/>
          <tpl fld="13" item="0"/>
          <tpl hier="90" item="5"/>
          <tpl hier="155" item="1"/>
        </tpls>
      </n>
      <n v="522.10000000000036" in="0">
        <tpls c="6">
          <tpl fld="9" item="1"/>
          <tpl fld="3" item="1"/>
          <tpl hier="55" item="2"/>
          <tpl fld="13" item="0"/>
          <tpl hier="90" item="5"/>
          <tpl hier="155" item="1"/>
        </tpls>
      </n>
      <n v="111217" in="0">
        <tpls c="6">
          <tpl fld="10" item="0"/>
          <tpl fld="6" item="14"/>
          <tpl hier="55" item="2"/>
          <tpl fld="13" item="0"/>
          <tpl hier="90" item="5"/>
          <tpl hier="155" item="1"/>
        </tpls>
      </n>
      <n v="44312.257917099778" in="0">
        <tpls c="6">
          <tpl fld="9" item="3"/>
          <tpl fld="3" item="2"/>
          <tpl hier="55" item="2"/>
          <tpl fld="13" item="0"/>
          <tpl hier="90" item="5"/>
          <tpl hier="155" item="1"/>
        </tpls>
      </n>
      <n v="-25155" in="0">
        <tpls c="6">
          <tpl hier="2" item="4294967295"/>
          <tpl fld="6" item="4"/>
          <tpl hier="55" item="2"/>
          <tpl fld="13" item="0"/>
          <tpl hier="90" item="5"/>
          <tpl hier="155" item="1"/>
        </tpls>
      </n>
      <n v="8841" in="0">
        <tpls c="6">
          <tpl fld="11" item="0"/>
          <tpl fld="6" item="5"/>
          <tpl hier="55" item="2"/>
          <tpl fld="13" item="0"/>
          <tpl hier="90" item="5"/>
          <tpl hier="155" item="1"/>
        </tpls>
      </n>
      <n v="1428.1000000000004" in="0">
        <tpls c="6">
          <tpl fld="8" item="1"/>
          <tpl fld="6" item="21"/>
          <tpl hier="55" item="2"/>
          <tpl fld="13" item="0"/>
          <tpl hier="90" item="5"/>
          <tpl hier="155" item="1"/>
        </tpls>
      </n>
      <n v="-1">
        <tpls c="6">
          <tpl fld="11" item="0"/>
          <tpl fld="3" item="1"/>
          <tpl hier="55" item="2"/>
          <tpl fld="13" item="1"/>
          <tpl hier="90" item="5"/>
          <tpl hier="155" item="1"/>
        </tpls>
      </n>
      <n v="191892.0740923282" in="0">
        <tpls c="6">
          <tpl fld="10" item="0"/>
          <tpl fld="6" item="12"/>
          <tpl hier="55" item="2"/>
          <tpl fld="13" item="0"/>
          <tpl hier="90" item="5"/>
          <tpl hier="155" item="1"/>
        </tpls>
      </n>
      <n v="-809" in="0">
        <tpls c="6">
          <tpl fld="9" item="6"/>
          <tpl fld="6" item="18"/>
          <tpl hier="55" item="2"/>
          <tpl fld="13" item="0"/>
          <tpl hier="90" item="5"/>
          <tpl hier="155" item="1"/>
        </tpls>
      </n>
      <n v="596" in="0">
        <tpls c="6">
          <tpl fld="9" item="2"/>
          <tpl fld="6" item="1"/>
          <tpl hier="55" item="2"/>
          <tpl fld="13" item="0"/>
          <tpl hier="90" item="5"/>
          <tpl hier="155" item="1"/>
        </tpls>
      </n>
      <n v="248700" in="0">
        <tpls c="6">
          <tpl fld="9" item="0"/>
          <tpl fld="6" item="22"/>
          <tpl hier="55" item="2"/>
          <tpl fld="13" item="0"/>
          <tpl hier="90" item="5"/>
          <tpl hier="155" item="1"/>
        </tpls>
      </n>
      <n v="450887" in="0">
        <tpls c="6">
          <tpl fld="10" item="1"/>
          <tpl fld="6" item="5"/>
          <tpl hier="55" item="2"/>
          <tpl fld="13" item="0"/>
          <tpl hier="90" item="5"/>
          <tpl hier="155" item="1"/>
        </tpls>
      </n>
      <n v="-29719.829016503209" in="0">
        <tpls c="6">
          <tpl fld="9" item="1"/>
          <tpl fld="3" item="2"/>
          <tpl hier="55" item="2"/>
          <tpl fld="13" item="0"/>
          <tpl hier="90" item="5"/>
          <tpl hier="155" item="1"/>
        </tpls>
      </n>
      <n v="83964" in="0">
        <tpls c="6">
          <tpl fld="8" item="0"/>
          <tpl fld="6" item="19"/>
          <tpl hier="55" item="2"/>
          <tpl fld="13" item="0"/>
          <tpl hier="90" item="5"/>
          <tpl hier="155" item="1"/>
        </tpls>
      </n>
      <n v="337627" in="0">
        <tpls c="6">
          <tpl fld="10" item="1"/>
          <tpl fld="6" item="27"/>
          <tpl hier="55" item="2"/>
          <tpl fld="13" item="0"/>
          <tpl hier="90" item="5"/>
          <tpl hier="155" item="1"/>
        </tpls>
      </n>
      <m in="0">
        <tpls c="6">
          <tpl fld="9" item="3"/>
          <tpl fld="6" item="22"/>
          <tpl hier="55" item="2"/>
          <tpl fld="13" item="0"/>
          <tpl hier="90" item="5"/>
          <tpl hier="155" item="1"/>
        </tpls>
      </m>
      <n v="120570" in="0">
        <tpls c="6">
          <tpl fld="10" item="0"/>
          <tpl fld="6" item="3"/>
          <tpl hier="55" item="2"/>
          <tpl fld="13" item="0"/>
          <tpl hier="90" item="5"/>
          <tpl hier="155" item="1"/>
        </tpls>
      </n>
      <n v="6953" in="0">
        <tpls c="6">
          <tpl fld="11" item="0"/>
          <tpl fld="6" item="1"/>
          <tpl hier="55" item="2"/>
          <tpl fld="13" item="0"/>
          <tpl hier="90" item="5"/>
          <tpl hier="155" item="1"/>
        </tpls>
      </n>
      <n v="-625" in="0">
        <tpls c="6">
          <tpl fld="9" item="6"/>
          <tpl fld="6" item="14"/>
          <tpl hier="55" item="2"/>
          <tpl fld="13" item="0"/>
          <tpl hier="90" item="5"/>
          <tpl hier="155" item="1"/>
        </tpls>
      </n>
      <n v="355992.58189783053" in="0">
        <tpls c="6">
          <tpl fld="9" item="0"/>
          <tpl fld="6" item="8"/>
          <tpl hier="55" item="2"/>
          <tpl fld="13" item="0"/>
          <tpl hier="90" item="5"/>
          <tpl hier="155" item="1"/>
        </tpls>
      </n>
      <n v="103797" in="0">
        <tpls c="6">
          <tpl hier="2" item="4294967295"/>
          <tpl fld="6" item="7"/>
          <tpl hier="55" item="2"/>
          <tpl fld="13" item="0"/>
          <tpl hier="90" item="5"/>
          <tpl hier="155" item="1"/>
        </tpls>
      </n>
      <n v="342" in="0">
        <tpls c="6">
          <tpl fld="9" item="5"/>
          <tpl fld="6" item="23"/>
          <tpl hier="55" item="2"/>
          <tpl fld="13" item="0"/>
          <tpl hier="90" item="5"/>
          <tpl hier="155" item="1"/>
        </tpls>
      </n>
      <n v="627171" in="0">
        <tpls c="6">
          <tpl fld="11" item="1"/>
          <tpl fld="6" item="15"/>
          <tpl hier="55" item="2"/>
          <tpl fld="13" item="0"/>
          <tpl hier="90" item="5"/>
          <tpl hier="155" item="1"/>
        </tpls>
      </n>
      <n v="7902" in="0">
        <tpls c="6">
          <tpl fld="11" item="0"/>
          <tpl fld="6" item="29"/>
          <tpl hier="55" item="2"/>
          <tpl fld="13" item="0"/>
          <tpl hier="90" item="5"/>
          <tpl hier="155" item="1"/>
        </tpls>
      </n>
      <n v="791" in="0">
        <tpls c="6">
          <tpl fld="8" item="1"/>
          <tpl fld="3" item="0"/>
          <tpl hier="55" item="2"/>
          <tpl fld="13" item="0"/>
          <tpl hier="90" item="5"/>
          <tpl hier="155" item="1"/>
        </tpls>
      </n>
      <n v="502" in="0">
        <tpls c="6">
          <tpl fld="9" item="5"/>
          <tpl fld="6" item="15"/>
          <tpl hier="55" item="2"/>
          <tpl fld="13" item="0"/>
          <tpl hier="90" item="5"/>
          <tpl hier="155" item="1"/>
        </tpls>
      </n>
      <m in="0">
        <tpls c="6">
          <tpl fld="9" item="3"/>
          <tpl fld="6" item="30"/>
          <tpl hier="55" item="2"/>
          <tpl fld="13" item="0"/>
          <tpl hier="90" item="5"/>
          <tpl hier="155" item="1"/>
        </tpls>
      </m>
      <n v="98436" in="0">
        <tpls c="6">
          <tpl fld="9" item="0"/>
          <tpl fld="6" item="0"/>
          <tpl hier="55" item="2"/>
          <tpl fld="13" item="0"/>
          <tpl hier="90" item="5"/>
          <tpl hier="155" item="1"/>
        </tpls>
      </n>
      <n v="91258" in="0">
        <tpls c="6">
          <tpl fld="10" item="1"/>
          <tpl fld="6" item="21"/>
          <tpl hier="55" item="2"/>
          <tpl fld="13" item="0"/>
          <tpl hier="90" item="5"/>
          <tpl hier="155" item="1"/>
        </tpls>
      </n>
      <n v="1208" in="0">
        <tpls c="6">
          <tpl fld="9" item="1"/>
          <tpl fld="6" item="24"/>
          <tpl hier="55" item="2"/>
          <tpl fld="13" item="0"/>
          <tpl hier="90" item="5"/>
          <tpl hier="155" item="1"/>
        </tpls>
      </n>
      <n v="2184541" in="0">
        <tpls c="6">
          <tpl fld="9" item="0"/>
          <tpl fld="3" item="0"/>
          <tpl hier="55" item="2"/>
          <tpl fld="13" item="0"/>
          <tpl hier="90" item="5"/>
          <tpl hier="155" item="1"/>
        </tpls>
      </n>
      <n v="538399" in="0">
        <tpls c="6">
          <tpl fld="10" item="1"/>
          <tpl fld="6" item="7"/>
          <tpl hier="55" item="2"/>
          <tpl fld="13" item="0"/>
          <tpl hier="90" item="5"/>
          <tpl hier="155" item="1"/>
        </tpls>
      </n>
      <n v="398998" in="0">
        <tpls c="6">
          <tpl fld="11" item="1"/>
          <tpl fld="6" item="22"/>
          <tpl hier="55" item="2"/>
          <tpl fld="13" item="0"/>
          <tpl hier="90" item="5"/>
          <tpl hier="155" item="1"/>
        </tpls>
      </n>
      <n v="-73049" in="0">
        <tpls c="6">
          <tpl hier="2" item="4294967295"/>
          <tpl fld="6" item="23"/>
          <tpl hier="55" item="2"/>
          <tpl fld="13" item="0"/>
          <tpl hier="90" item="5"/>
          <tpl hier="155" item="1"/>
        </tpls>
      </n>
      <n v="136480" in="0">
        <tpls c="6">
          <tpl hier="2" item="4294967295"/>
          <tpl fld="6" item="5"/>
          <tpl hier="55" item="2"/>
          <tpl fld="13" item="0"/>
          <tpl hier="90" item="5"/>
          <tpl hier="155" item="1"/>
        </tpls>
      </n>
      <n v="66413" in="0">
        <tpls c="6">
          <tpl hier="2" item="4294967295"/>
          <tpl fld="6" item="6"/>
          <tpl hier="55" item="2"/>
          <tpl fld="13" item="0"/>
          <tpl hier="90" item="5"/>
          <tpl hier="155" item="1"/>
        </tpls>
      </n>
      <n v="-10952.9" in="0">
        <tpls c="6">
          <tpl fld="9" item="1"/>
          <tpl fld="6" item="21"/>
          <tpl hier="55" item="2"/>
          <tpl fld="13" item="0"/>
          <tpl hier="90" item="5"/>
          <tpl hier="155" item="1"/>
        </tpls>
      </n>
      <n v="191920" in="0">
        <tpls c="6">
          <tpl hier="2" item="4294967295"/>
          <tpl fld="6" item="15"/>
          <tpl hier="55" item="2"/>
          <tpl fld="13" item="0"/>
          <tpl hier="90" item="5"/>
          <tpl hier="155" item="1"/>
        </tpls>
      </n>
      <n v="525" in="0">
        <tpls c="6">
          <tpl fld="9" item="2"/>
          <tpl fld="6" item="23"/>
          <tpl hier="55" item="2"/>
          <tpl fld="13" item="0"/>
          <tpl hier="90" item="5"/>
          <tpl hier="155" item="1"/>
        </tpls>
      </n>
      <n v="86520" in="0">
        <tpls c="6">
          <tpl hier="2" item="4294967295"/>
          <tpl fld="6" item="24"/>
          <tpl hier="55" item="2"/>
          <tpl fld="13" item="0"/>
          <tpl hier="90" item="5"/>
          <tpl hier="155" item="1"/>
        </tpls>
      </n>
      <n v="-782" in="0">
        <tpls c="6">
          <tpl fld="9" item="6"/>
          <tpl fld="6" item="25"/>
          <tpl hier="55" item="2"/>
          <tpl fld="13" item="0"/>
          <tpl hier="90" item="5"/>
          <tpl hier="155" item="1"/>
        </tpls>
      </n>
      <n v="968" in="0">
        <tpls c="6">
          <tpl fld="9" item="2"/>
          <tpl fld="6" item="20"/>
          <tpl hier="55" item="2"/>
          <tpl fld="13" item="0"/>
          <tpl hier="90" item="5"/>
          <tpl hier="155" item="1"/>
        </tpls>
      </n>
      <n v="140011" in="0">
        <tpls c="6">
          <tpl fld="11" item="2"/>
          <tpl fld="3" item="1"/>
          <tpl hier="55" item="2"/>
          <tpl fld="13" item="0"/>
          <tpl hier="90" item="5"/>
          <tpl hier="155" item="1"/>
        </tpls>
      </n>
      <n v="11605" in="0">
        <tpls c="6">
          <tpl fld="11" item="0"/>
          <tpl fld="6" item="31"/>
          <tpl hier="55" item="2"/>
          <tpl fld="13" item="0"/>
          <tpl hier="90" item="5"/>
          <tpl hier="155" item="1"/>
        </tpls>
      </n>
      <n v="6230" in="0">
        <tpls c="6">
          <tpl fld="11" item="0"/>
          <tpl fld="6" item="28"/>
          <tpl hier="55" item="2"/>
          <tpl fld="13" item="0"/>
          <tpl hier="90" item="5"/>
          <tpl hier="155" item="1"/>
        </tpls>
      </n>
      <n v="-1">
        <tpls c="6">
          <tpl fld="9" item="4"/>
          <tpl fld="3" item="1"/>
          <tpl hier="55" item="2"/>
          <tpl fld="13" item="1"/>
          <tpl hier="90" item="5"/>
          <tpl hier="155" item="1"/>
        </tpls>
      </n>
      <m in="0">
        <tpls c="6">
          <tpl fld="9" item="3"/>
          <tpl fld="6" item="3"/>
          <tpl hier="55" item="2"/>
          <tpl fld="13" item="0"/>
          <tpl hier="90" item="5"/>
          <tpl hier="155" item="1"/>
        </tpls>
      </m>
      <n v="8860" in="0">
        <tpls c="6">
          <tpl fld="11" item="2"/>
          <tpl fld="6" item="3"/>
          <tpl hier="55" item="2"/>
          <tpl fld="13" item="0"/>
          <tpl hier="90" item="5"/>
          <tpl hier="155" item="1"/>
        </tpls>
      </n>
      <m in="0">
        <tpls c="6">
          <tpl fld="9" item="3"/>
          <tpl fld="6" item="16"/>
          <tpl hier="55" item="2"/>
          <tpl fld="13" item="0"/>
          <tpl hier="90" item="5"/>
          <tpl hier="155" item="1"/>
        </tpls>
      </m>
      <n v="5339" in="0">
        <tpls c="6">
          <tpl fld="8" item="2"/>
          <tpl fld="6" item="21"/>
          <tpl hier="55" item="2"/>
          <tpl fld="13" item="0"/>
          <tpl hier="90" item="5"/>
          <tpl hier="155" item="1"/>
        </tpls>
      </n>
      <n v="316955" in="0">
        <tpls c="6">
          <tpl fld="10" item="1"/>
          <tpl fld="6" item="19"/>
          <tpl hier="55" item="2"/>
          <tpl fld="13" item="0"/>
          <tpl hier="90" item="5"/>
          <tpl hier="155" item="1"/>
        </tpls>
      </n>
      <n v="155533" in="0">
        <tpls c="6">
          <tpl fld="11" item="0"/>
          <tpl fld="3" item="1"/>
          <tpl hier="55" item="2"/>
          <tpl fld="13" item="0"/>
          <tpl hier="90" item="5"/>
          <tpl hier="155" item="1"/>
        </tpls>
      </n>
      <n v="43957" in="0">
        <tpls c="6">
          <tpl fld="8" item="2"/>
          <tpl fld="6" item="15"/>
          <tpl hier="55" item="2"/>
          <tpl fld="13" item="0"/>
          <tpl hier="90" item="5"/>
          <tpl hier="155" item="1"/>
        </tpls>
      </n>
      <n v="969" in="0">
        <tpls c="6">
          <tpl fld="9" item="1"/>
          <tpl fld="6" item="2"/>
          <tpl hier="55" item="2"/>
          <tpl fld="13" item="0"/>
          <tpl hier="90" item="5"/>
          <tpl hier="155" item="1"/>
        </tpls>
      </n>
      <n v="413" in="0">
        <tpls c="6">
          <tpl fld="9" item="5"/>
          <tpl fld="6" item="21"/>
          <tpl hier="55" item="2"/>
          <tpl fld="13" item="0"/>
          <tpl hier="90" item="5"/>
          <tpl hier="155" item="1"/>
        </tpls>
      </n>
      <n v="137497" in="0">
        <tpls c="6">
          <tpl fld="10" item="1"/>
          <tpl fld="6" item="11"/>
          <tpl hier="55" item="2"/>
          <tpl fld="13" item="0"/>
          <tpl hier="90" item="5"/>
          <tpl hier="155" item="1"/>
        </tpls>
      </n>
      <n v="-450" in="0">
        <tpls c="6">
          <tpl fld="9" item="6"/>
          <tpl fld="6" item="5"/>
          <tpl hier="55" item="2"/>
          <tpl fld="13" item="0"/>
          <tpl hier="90" item="5"/>
          <tpl hier="155" item="1"/>
        </tpls>
      </n>
      <n v="326636" in="0">
        <tpls c="6">
          <tpl fld="9" item="0"/>
          <tpl fld="6" item="25"/>
          <tpl hier="55" item="2"/>
          <tpl fld="13" item="0"/>
          <tpl hier="90" item="5"/>
          <tpl hier="155" item="1"/>
        </tpls>
      </n>
      <n v="42663" in="0">
        <tpls c="6">
          <tpl fld="8" item="2"/>
          <tpl fld="6" item="20"/>
          <tpl hier="55" item="2"/>
          <tpl fld="13" item="0"/>
          <tpl hier="90" item="5"/>
          <tpl hier="155" item="1"/>
        </tpls>
      </n>
      <n v="33484" in="0">
        <tpls c="6">
          <tpl fld="10" item="0"/>
          <tpl fld="6" item="21"/>
          <tpl hier="55" item="2"/>
          <tpl fld="13" item="0"/>
          <tpl hier="90" item="5"/>
          <tpl hier="155" item="1"/>
        </tpls>
      </n>
      <n v="1142" in="0">
        <tpls c="6">
          <tpl fld="9" item="1"/>
          <tpl fld="6" item="26"/>
          <tpl hier="55" item="2"/>
          <tpl fld="13" item="0"/>
          <tpl hier="90" item="5"/>
          <tpl hier="155" item="1"/>
        </tpls>
      </n>
      <n v="645" in="0">
        <tpls c="6">
          <tpl fld="9" item="1"/>
          <tpl fld="6" item="17"/>
          <tpl hier="55" item="2"/>
          <tpl fld="13" item="0"/>
          <tpl hier="90" item="5"/>
          <tpl hier="155" item="1"/>
        </tpls>
      </n>
      <n v="37794.055513929496" in="0">
        <tpls c="6">
          <tpl fld="8" item="2"/>
          <tpl fld="6" item="8"/>
          <tpl hier="55" item="2"/>
          <tpl fld="13" item="0"/>
          <tpl hier="90" item="5"/>
          <tpl hier="155" item="1"/>
        </tpls>
      </n>
      <n v="1292" in="0">
        <tpls c="6">
          <tpl fld="9" item="1"/>
          <tpl fld="6" item="20"/>
          <tpl hier="55" item="2"/>
          <tpl fld="13" item="0"/>
          <tpl hier="90" item="5"/>
          <tpl hier="155" item="1"/>
        </tpls>
      </n>
      <n v="166947" in="0">
        <tpls c="6">
          <tpl fld="8" item="2"/>
          <tpl fld="3" item="0"/>
          <tpl hier="55" item="2"/>
          <tpl fld="13" item="0"/>
          <tpl hier="90" item="5"/>
          <tpl hier="155" item="1"/>
        </tpls>
      </n>
      <m in="0">
        <tpls c="6">
          <tpl fld="9" item="3"/>
          <tpl fld="6" item="17"/>
          <tpl hier="55" item="2"/>
          <tpl fld="13" item="0"/>
          <tpl hier="90" item="5"/>
          <tpl hier="155" item="1"/>
        </tpls>
      </m>
      <n v="21542" in="0">
        <tpls c="6">
          <tpl fld="11" item="2"/>
          <tpl fld="6" item="16"/>
          <tpl hier="55" item="2"/>
          <tpl fld="13" item="0"/>
          <tpl hier="90" item="5"/>
          <tpl hier="155" item="1"/>
        </tpls>
      </n>
      <n v="1">
        <tpls c="6">
          <tpl fld="9" item="3"/>
          <tpl fld="3" item="0"/>
          <tpl hier="55" item="2"/>
          <tpl fld="13" item="1"/>
          <tpl hier="90" item="5"/>
          <tpl hier="155" item="1"/>
        </tpls>
      </n>
      <n v="121" in="0">
        <tpls c="6">
          <tpl fld="8" item="1"/>
          <tpl fld="6" item="3"/>
          <tpl hier="55" item="2"/>
          <tpl fld="13" item="0"/>
          <tpl hier="90" item="5"/>
          <tpl hier="155" item="1"/>
        </tpls>
      </n>
      <n v="141256.04192875247" in="0">
        <tpls c="6">
          <tpl fld="8" item="0"/>
          <tpl fld="6" item="8"/>
          <tpl hier="55" item="2"/>
          <tpl fld="13" item="0"/>
          <tpl hier="90" item="5"/>
          <tpl hier="155" item="1"/>
        </tpls>
      </n>
      <n v="606225" in="0">
        <tpls c="6">
          <tpl fld="10" item="1"/>
          <tpl fld="6" item="15"/>
          <tpl hier="55" item="2"/>
          <tpl fld="13" item="0"/>
          <tpl hier="90" item="5"/>
          <tpl hier="155" item="1"/>
        </tpls>
      </n>
      <n v="4810.8337195016356" in="0">
        <tpls c="6">
          <tpl fld="11" item="2"/>
          <tpl fld="6" item="8"/>
          <tpl hier="55" item="2"/>
          <tpl fld="13" item="0"/>
          <tpl hier="90" item="5"/>
          <tpl hier="155" item="1"/>
        </tpls>
      </n>
      <n v="1642.2248213613439" in="0">
        <tpls c="6">
          <tpl fld="8" item="1"/>
          <tpl fld="6" item="8"/>
          <tpl hier="55" item="2"/>
          <tpl fld="13" item="0"/>
          <tpl hier="90" item="5"/>
          <tpl hier="155" item="1"/>
        </tpls>
      </n>
      <n v="23839" in="0">
        <tpls c="6">
          <tpl fld="8" item="2"/>
          <tpl fld="6" item="9"/>
          <tpl hier="55" item="2"/>
          <tpl fld="13" item="0"/>
          <tpl hier="90" item="5"/>
          <tpl hier="155" item="1"/>
        </tpls>
      </n>
      <n v="26915" in="0">
        <tpls c="6">
          <tpl fld="11" item="0"/>
          <tpl fld="6" item="6"/>
          <tpl hier="55" item="2"/>
          <tpl fld="13" item="0"/>
          <tpl hier="90" item="5"/>
          <tpl hier="155" item="1"/>
        </tpls>
      </n>
      <n v="1305" in="0">
        <tpls c="6">
          <tpl fld="9" item="1"/>
          <tpl fld="6" item="25"/>
          <tpl hier="55" item="2"/>
          <tpl fld="13" item="0"/>
          <tpl hier="90" item="5"/>
          <tpl hier="155" item="1"/>
        </tpls>
      </n>
      <n v="-65930" in="0">
        <tpls c="6">
          <tpl fld="8" item="0"/>
          <tpl fld="6" item="28"/>
          <tpl hier="55" item="2"/>
          <tpl fld="13" item="0"/>
          <tpl hier="90" item="5"/>
          <tpl hier="155" item="1"/>
        </tpls>
      </n>
      <n v="396591" in="0">
        <tpls c="6">
          <tpl fld="10" item="1"/>
          <tpl fld="6" item="24"/>
          <tpl hier="55" item="2"/>
          <tpl fld="13" item="0"/>
          <tpl hier="90" item="5"/>
          <tpl hier="155" item="1"/>
        </tpls>
      </n>
      <n v="592" in="0">
        <tpls c="6">
          <tpl fld="9" item="1"/>
          <tpl fld="6" item="0"/>
          <tpl hier="55" item="2"/>
          <tpl fld="13" item="0"/>
          <tpl hier="90" item="5"/>
          <tpl hier="155" item="1"/>
        </tpls>
      </n>
      <n v="4387760" in="0">
        <tpls c="6">
          <tpl fld="10" item="1"/>
          <tpl fld="3" item="1"/>
          <tpl hier="55" item="2"/>
          <tpl fld="13" item="0"/>
          <tpl hier="90" item="5"/>
          <tpl hier="155" item="1"/>
        </tpls>
      </n>
      <n v="119734" in="0">
        <tpls c="6">
          <tpl fld="8" item="0"/>
          <tpl fld="6" item="24"/>
          <tpl hier="55" item="2"/>
          <tpl fld="13" item="0"/>
          <tpl hier="90" item="5"/>
          <tpl hier="155" item="1"/>
        </tpls>
      </n>
      <n v="-26750" in="0">
        <tpls c="6">
          <tpl fld="8" item="0"/>
          <tpl fld="6" item="11"/>
          <tpl hier="55" item="2"/>
          <tpl fld="13" item="0"/>
          <tpl hier="90" item="5"/>
          <tpl hier="155" item="1"/>
        </tpls>
      </n>
      <n v="38464" in="0">
        <tpls c="6">
          <tpl fld="8" item="2"/>
          <tpl fld="6" item="18"/>
          <tpl hier="55" item="2"/>
          <tpl fld="13" item="0"/>
          <tpl hier="90" item="5"/>
          <tpl hier="155" item="1"/>
        </tpls>
      </n>
      <n v="394139" in="0">
        <tpls c="6">
          <tpl fld="10" item="1"/>
          <tpl fld="6" item="29"/>
          <tpl hier="55" item="2"/>
          <tpl fld="13" item="0"/>
          <tpl hier="90" item="5"/>
          <tpl hier="155" item="1"/>
        </tpls>
      </n>
      <n v="3354" in="0">
        <tpls c="6">
          <tpl fld="11" item="0"/>
          <tpl fld="6" item="14"/>
          <tpl hier="55" item="2"/>
          <tpl fld="13" item="0"/>
          <tpl hier="90" item="5"/>
          <tpl hier="155" item="1"/>
        </tpls>
      </n>
      <n v="14761.594182886727" in="0">
        <tpls c="6">
          <tpl fld="9" item="3"/>
          <tpl fld="6" item="8"/>
          <tpl hier="55" item="2"/>
          <tpl fld="13" item="0"/>
          <tpl hier="90" item="5"/>
          <tpl hier="155" item="1"/>
        </tpls>
      </n>
      <n v="899" in="0">
        <tpls c="6">
          <tpl fld="9" item="2"/>
          <tpl fld="6" item="10"/>
          <tpl hier="55" item="2"/>
          <tpl fld="13" item="0"/>
          <tpl hier="90" item="5"/>
          <tpl hier="155" item="1"/>
        </tpls>
      </n>
      <n v="3136559" in="0">
        <tpls c="6">
          <tpl fld="10" item="1"/>
          <tpl fld="3" item="0"/>
          <tpl hier="55" item="2"/>
          <tpl fld="13" item="0"/>
          <tpl hier="90" item="5"/>
          <tpl hier="155" item="1"/>
        </tpls>
      </n>
      <n v="305602" in="0">
        <tpls c="6">
          <tpl fld="9" item="0"/>
          <tpl fld="6" item="6"/>
          <tpl hier="55" item="2"/>
          <tpl fld="13" item="0"/>
          <tpl hier="90" item="5"/>
          <tpl hier="155" item="1"/>
        </tpls>
      </n>
      <n v="14972.663734213047" in="0">
        <tpls c="6">
          <tpl fld="9" item="3"/>
          <tpl fld="6" item="12"/>
          <tpl hier="55" item="2"/>
          <tpl fld="13" item="0"/>
          <tpl hier="90" item="5"/>
          <tpl hier="155" item="1"/>
        </tpls>
      </n>
      <n v="58" in="0">
        <tpls c="6">
          <tpl fld="11" item="2"/>
          <tpl fld="6" item="11"/>
          <tpl hier="55" item="2"/>
          <tpl fld="13" item="0"/>
          <tpl hier="90" item="5"/>
          <tpl hier="155" item="1"/>
        </tpls>
      </n>
      <n v="18912" in="0">
        <tpls c="6">
          <tpl hier="2" item="4294967295"/>
          <tpl fld="6" item="27"/>
          <tpl hier="55" item="2"/>
          <tpl fld="13" item="0"/>
          <tpl hier="90" item="5"/>
          <tpl hier="155" item="1"/>
        </tpls>
      </n>
      <n v="491" in="0">
        <tpls c="6">
          <tpl fld="9" item="5"/>
          <tpl fld="6" item="9"/>
          <tpl hier="55" item="2"/>
          <tpl fld="13" item="0"/>
          <tpl hier="90" item="5"/>
          <tpl hier="155" item="1"/>
        </tpls>
      </n>
      <n v="167" in="0">
        <tpls c="6">
          <tpl fld="8" item="1"/>
          <tpl fld="6" item="10"/>
          <tpl hier="55" item="2"/>
          <tpl fld="13" item="0"/>
          <tpl hier="90" item="5"/>
          <tpl hier="155" item="1"/>
        </tpls>
      </n>
      <m in="0">
        <tpls c="6">
          <tpl fld="9" item="3"/>
          <tpl fld="6" item="29"/>
          <tpl hier="55" item="2"/>
          <tpl fld="13" item="0"/>
          <tpl hier="90" item="5"/>
          <tpl hier="155" item="1"/>
        </tpls>
      </m>
      <n v="781" in="0">
        <tpls c="6">
          <tpl fld="9" item="2"/>
          <tpl fld="6" item="14"/>
          <tpl hier="55" item="2"/>
          <tpl fld="13" item="0"/>
          <tpl hier="90" item="5"/>
          <tpl hier="155" item="1"/>
        </tpls>
      </n>
      <n v="1">
        <tpls c="6">
          <tpl fld="8" item="2"/>
          <tpl fld="3" item="0"/>
          <tpl hier="55" item="2"/>
          <tpl fld="13" item="1"/>
          <tpl hier="90" item="5"/>
          <tpl hier="155" item="1"/>
        </tpls>
      </n>
      <n v="241040" in="0">
        <tpls c="6">
          <tpl fld="11" item="1"/>
          <tpl fld="6" item="1"/>
          <tpl hier="55" item="2"/>
          <tpl fld="13" item="0"/>
          <tpl hier="90" item="5"/>
          <tpl hier="155" item="1"/>
        </tpls>
      </n>
      <n v="29" in="0">
        <tpls c="6">
          <tpl fld="11" item="2"/>
          <tpl fld="6" item="19"/>
          <tpl hier="55" item="2"/>
          <tpl fld="13" item="0"/>
          <tpl hier="90" item="5"/>
          <tpl hier="155" item="1"/>
        </tpls>
      </n>
      <n v="361082.76345991297" in="0">
        <tpls c="6">
          <tpl fld="9" item="0"/>
          <tpl fld="6" item="12"/>
          <tpl hier="55" item="2"/>
          <tpl fld="13" item="0"/>
          <tpl hier="90" item="5"/>
          <tpl hier="155" item="1"/>
        </tpls>
      </n>
      <n v="1687329.3034021195" in="0">
        <tpls c="6">
          <tpl fld="9" item="4"/>
          <tpl fld="3" item="2"/>
          <tpl hier="55" item="2"/>
          <tpl fld="13" item="0"/>
          <tpl hier="90" item="5"/>
          <tpl hier="155" item="1"/>
        </tpls>
      </n>
      <n v="3725722.3921188507" in="0">
        <tpls c="6">
          <tpl fld="10" item="1"/>
          <tpl fld="3" item="2"/>
          <tpl hier="55" item="2"/>
          <tpl fld="13" item="0"/>
          <tpl hier="90" item="5"/>
          <tpl hier="155" item="1"/>
        </tpls>
      </n>
      <n v="-1">
        <tpls c="6">
          <tpl fld="10" item="0"/>
          <tpl fld="3" item="0"/>
          <tpl hier="55" item="2"/>
          <tpl fld="13" item="1"/>
          <tpl hier="90" item="5"/>
          <tpl hier="155" item="1"/>
        </tpls>
      </n>
      <n v="97935" in="0">
        <tpls c="6">
          <tpl fld="8" item="0"/>
          <tpl fld="6" item="10"/>
          <tpl hier="55" item="2"/>
          <tpl fld="13" item="0"/>
          <tpl hier="90" item="5"/>
          <tpl hier="155" item="1"/>
        </tpls>
      </n>
      <n v="126" in="0">
        <tpls c="6">
          <tpl fld="8" item="1"/>
          <tpl fld="6" item="31"/>
          <tpl hier="55" item="2"/>
          <tpl fld="13" item="0"/>
          <tpl hier="90" item="5"/>
          <tpl hier="155" item="1"/>
        </tpls>
      </n>
      <n v="20946" in="0">
        <tpls c="6">
          <tpl fld="11" item="2"/>
          <tpl fld="6" item="15"/>
          <tpl hier="55" item="2"/>
          <tpl fld="13" item="0"/>
          <tpl hier="90" item="5"/>
          <tpl hier="155" item="1"/>
        </tpls>
      </n>
      <n v="118589" in="0">
        <tpls c="6">
          <tpl fld="11" item="0"/>
          <tpl fld="3" item="0"/>
          <tpl hier="55" item="2"/>
          <tpl fld="13" item="0"/>
          <tpl hier="90" item="5"/>
          <tpl hier="155" item="1"/>
        </tpls>
      </n>
      <n v="224227" in="0">
        <tpls c="6">
          <tpl fld="9" item="4"/>
          <tpl fld="6" item="15"/>
          <tpl hier="55" item="2"/>
          <tpl fld="13" item="0"/>
          <tpl hier="90" item="5"/>
          <tpl hier="155" item="1"/>
        </tpls>
      </n>
      <n v="18982" in="0">
        <tpls c="6">
          <tpl fld="11" item="0"/>
          <tpl fld="6" item="30"/>
          <tpl hier="55" item="2"/>
          <tpl fld="13" item="0"/>
          <tpl hier="90" item="5"/>
          <tpl hier="155" item="1"/>
        </tpls>
      </n>
      <n v="166102" in="0">
        <tpls c="6">
          <tpl fld="8" item="0"/>
          <tpl fld="6" item="18"/>
          <tpl hier="55" item="2"/>
          <tpl fld="13" item="0"/>
          <tpl hier="90" item="5"/>
          <tpl hier="155" item="1"/>
        </tpls>
      </n>
      <n v="1008" in="0">
        <tpls c="6">
          <tpl fld="9" item="1"/>
          <tpl fld="6" item="9"/>
          <tpl hier="55" item="2"/>
          <tpl fld="13" item="0"/>
          <tpl hier="90" item="5"/>
          <tpl hier="155" item="1"/>
        </tpls>
      </n>
      <n v="45040" in="0">
        <tpls c="6">
          <tpl fld="10" item="0"/>
          <tpl fld="6" item="2"/>
          <tpl hier="55" item="2"/>
          <tpl fld="13" item="0"/>
          <tpl hier="90" item="5"/>
          <tpl hier="155" item="1"/>
        </tpls>
      </n>
      <n v="746" in="0">
        <tpls c="6">
          <tpl fld="9" item="1"/>
          <tpl fld="6" item="30"/>
          <tpl hier="55" item="2"/>
          <tpl fld="13" item="0"/>
          <tpl hier="90" item="5"/>
          <tpl hier="155" item="1"/>
        </tpls>
      </n>
      <n v="127159" in="0">
        <tpls c="6">
          <tpl fld="9" item="4"/>
          <tpl fld="6" item="1"/>
          <tpl hier="55" item="2"/>
          <tpl fld="13" item="0"/>
          <tpl hier="90" item="5"/>
          <tpl hier="155" item="1"/>
        </tpls>
      </n>
      <n v="5533" in="0">
        <tpls c="6">
          <tpl fld="9" item="1"/>
          <tpl fld="6" item="23"/>
          <tpl hier="55" item="2"/>
          <tpl fld="13" item="0"/>
          <tpl hier="90" item="5"/>
          <tpl hier="155" item="1"/>
        </tpls>
      </n>
      <m in="0">
        <tpls c="6">
          <tpl fld="11" item="0"/>
          <tpl fld="6" item="18"/>
          <tpl hier="55" item="2"/>
          <tpl fld="13" item="0"/>
          <tpl hier="90" item="5"/>
          <tpl hier="155" item="1"/>
        </tpls>
      </m>
      <n v="366" in="0">
        <tpls c="6">
          <tpl fld="9" item="5"/>
          <tpl fld="6" item="5"/>
          <tpl hier="55" item="2"/>
          <tpl fld="13" item="0"/>
          <tpl hier="90" item="5"/>
          <tpl hier="155" item="1"/>
        </tpls>
      </n>
      <n v="868" in="0">
        <tpls c="6">
          <tpl fld="9" item="1"/>
          <tpl fld="6" item="3"/>
          <tpl hier="55" item="2"/>
          <tpl fld="13" item="0"/>
          <tpl hier="90" item="5"/>
          <tpl hier="155" item="1"/>
        </tpls>
      </n>
      <n v="-387" in="0">
        <tpls c="6">
          <tpl fld="9" item="6"/>
          <tpl fld="6" item="17"/>
          <tpl hier="55" item="2"/>
          <tpl fld="13" item="0"/>
          <tpl hier="90" item="5"/>
          <tpl hier="155" item="1"/>
        </tpls>
      </n>
      <n v="157" in="0">
        <tpls c="6">
          <tpl fld="8" item="1"/>
          <tpl fld="6" item="26"/>
          <tpl hier="55" item="2"/>
          <tpl fld="13" item="0"/>
          <tpl hier="90" item="5"/>
          <tpl hier="155" item="1"/>
        </tpls>
      </n>
      <n v="558" in="0">
        <tpls c="6">
          <tpl fld="9" item="5"/>
          <tpl fld="6" item="26"/>
          <tpl hier="55" item="2"/>
          <tpl fld="13" item="0"/>
          <tpl hier="90" item="5"/>
          <tpl hier="155" item="1"/>
        </tpls>
      </n>
      <n v="624" in="0">
        <tpls c="6">
          <tpl fld="9" item="2"/>
          <tpl fld="6" item="16"/>
          <tpl hier="55" item="2"/>
          <tpl fld="13" item="0"/>
          <tpl hier="90" item="5"/>
          <tpl hier="155" item="1"/>
        </tpls>
      </n>
      <n v="406" in="0">
        <tpls c="6">
          <tpl fld="9" item="5"/>
          <tpl fld="6" item="16"/>
          <tpl hier="55" item="2"/>
          <tpl fld="13" item="0"/>
          <tpl hier="90" item="5"/>
          <tpl hier="155" item="1"/>
        </tpls>
      </n>
      <n v="77668" in="0">
        <tpls c="6">
          <tpl fld="10" item="1"/>
          <tpl fld="6" item="28"/>
          <tpl hier="55" item="2"/>
          <tpl fld="13" item="0"/>
          <tpl hier="90" item="5"/>
          <tpl hier="155" item="1"/>
        </tpls>
      </n>
      <n v="122506" in="0">
        <tpls c="6">
          <tpl fld="9" item="4"/>
          <tpl fld="6" item="3"/>
          <tpl hier="55" item="2"/>
          <tpl fld="13" item="0"/>
          <tpl hier="90" item="5"/>
          <tpl hier="155" item="1"/>
        </tpls>
      </n>
      <n v="423" in="0">
        <tpls c="6">
          <tpl fld="9" item="5"/>
          <tpl fld="6" item="3"/>
          <tpl hier="55" item="2"/>
          <tpl fld="13" item="0"/>
          <tpl hier="90" item="5"/>
          <tpl hier="155" item="1"/>
        </tpls>
      </n>
      <n v="7" in="0">
        <tpls c="6">
          <tpl fld="11" item="2"/>
          <tpl fld="6" item="0"/>
          <tpl hier="55" item="2"/>
          <tpl fld="13" item="0"/>
          <tpl hier="90" item="5"/>
          <tpl hier="155" item="1"/>
        </tpls>
      </n>
      <n v="136058" in="0">
        <tpls c="6">
          <tpl hier="2" item="4294967295"/>
          <tpl fld="6" item="16"/>
          <tpl hier="55" item="2"/>
          <tpl fld="13" item="0"/>
          <tpl hier="90" item="5"/>
          <tpl hier="155" item="1"/>
        </tpls>
      </n>
      <n v="-1">
        <tpls c="6">
          <tpl fld="11" item="2"/>
          <tpl fld="3" item="0"/>
          <tpl hier="55" item="2"/>
          <tpl fld="13" item="1"/>
          <tpl hier="90" item="5"/>
          <tpl hier="155" item="1"/>
        </tpls>
      </n>
      <n v="123410" in="0">
        <tpls c="6">
          <tpl fld="9" item="4"/>
          <tpl fld="6" item="9"/>
          <tpl hier="55" item="2"/>
          <tpl fld="13" item="0"/>
          <tpl hier="90" item="5"/>
          <tpl hier="155" item="1"/>
        </tpls>
      </n>
      <n v="-477" in="0">
        <tpls c="6">
          <tpl fld="9" item="6"/>
          <tpl fld="6" item="1"/>
          <tpl hier="55" item="2"/>
          <tpl fld="13" item="0"/>
          <tpl hier="90" item="5"/>
          <tpl hier="155" item="1"/>
        </tpls>
      </n>
      <n v="-1">
        <tpls c="6">
          <tpl fld="11" item="2"/>
          <tpl fld="3" item="2"/>
          <tpl hier="55" item="2"/>
          <tpl fld="13" item="1"/>
          <tpl hier="90" item="5"/>
          <tpl hier="155" item="1"/>
        </tpls>
      </n>
      <m in="0">
        <tpls c="6">
          <tpl fld="9" item="3"/>
          <tpl fld="6" item="10"/>
          <tpl hier="55" item="2"/>
          <tpl fld="13" item="0"/>
          <tpl hier="90" item="5"/>
          <tpl hier="155" item="1"/>
        </tpls>
      </m>
      <n v="50160" in="0">
        <tpls c="6">
          <tpl fld="10" item="0"/>
          <tpl fld="6" item="0"/>
          <tpl hier="55" item="2"/>
          <tpl fld="13" item="0"/>
          <tpl hier="90" item="5"/>
          <tpl hier="155" item="1"/>
        </tpls>
      </n>
      <n v="1164" in="0">
        <tpls c="6">
          <tpl fld="11" item="2"/>
          <tpl fld="6" item="27"/>
          <tpl hier="55" item="2"/>
          <tpl fld="13" item="0"/>
          <tpl hier="90" item="5"/>
          <tpl hier="155" item="1"/>
        </tpls>
      </n>
      <n v="112318" in="0">
        <tpls c="6">
          <tpl fld="10" item="0"/>
          <tpl fld="6" item="24"/>
          <tpl hier="55" item="2"/>
          <tpl fld="13" item="0"/>
          <tpl hier="90" item="5"/>
          <tpl hier="155" item="1"/>
        </tpls>
      </n>
      <n v="-1">
        <tpls c="6">
          <tpl hier="2" item="4294967295"/>
          <tpl fld="3" item="2"/>
          <tpl hier="55" item="2"/>
          <tpl fld="13" item="1"/>
          <tpl hier="90" item="5"/>
          <tpl hier="155" item="1"/>
        </tpls>
      </n>
      <n v="26114" in="0">
        <tpls c="6">
          <tpl fld="8" item="2"/>
          <tpl fld="6" item="3"/>
          <tpl hier="55" item="2"/>
          <tpl fld="13" item="0"/>
          <tpl hier="90" item="5"/>
          <tpl hier="155" item="1"/>
        </tpls>
      </n>
      <m in="0">
        <tpls c="6">
          <tpl fld="9" item="3"/>
          <tpl fld="6" item="1"/>
          <tpl hier="55" item="2"/>
          <tpl fld="13" item="0"/>
          <tpl hier="90" item="5"/>
          <tpl hier="155" item="1"/>
        </tpls>
      </m>
      <n v="5469.1613653919931" in="0">
        <tpls c="6">
          <tpl fld="11" item="0"/>
          <tpl fld="6" item="12"/>
          <tpl hier="55" item="2"/>
          <tpl fld="13" item="0"/>
          <tpl hier="90" item="5"/>
          <tpl hier="155" item="1"/>
        </tpls>
      </n>
      <n v="376" in="0">
        <tpls c="6">
          <tpl fld="9" item="5"/>
          <tpl fld="6" item="28"/>
          <tpl hier="55" item="2"/>
          <tpl fld="13" item="0"/>
          <tpl hier="90" item="5"/>
          <tpl hier="155" item="1"/>
        </tpls>
      </n>
      <n v="1">
        <tpls c="6">
          <tpl fld="8" item="1"/>
          <tpl fld="3" item="1"/>
          <tpl hier="55" item="2"/>
          <tpl fld="13" item="1"/>
          <tpl hier="90" item="5"/>
          <tpl hier="155" item="1"/>
        </tpls>
      </n>
      <n v="1846" in="0">
        <tpls c="6">
          <tpl fld="11" item="2"/>
          <tpl fld="6" item="13"/>
          <tpl hier="55" item="2"/>
          <tpl fld="13" item="0"/>
          <tpl hier="90" item="5"/>
          <tpl hier="155" item="1"/>
        </tpls>
      </n>
      <n v="32464" in="0">
        <tpls c="6">
          <tpl fld="8" item="2"/>
          <tpl fld="6" item="10"/>
          <tpl hier="55" item="2"/>
          <tpl fld="13" item="0"/>
          <tpl hier="90" item="5"/>
          <tpl hier="155" item="1"/>
        </tpls>
      </n>
      <m in="0">
        <tpls c="6">
          <tpl fld="9" item="3"/>
          <tpl fld="6" item="14"/>
          <tpl hier="55" item="2"/>
          <tpl fld="13" item="0"/>
          <tpl hier="90" item="5"/>
          <tpl hier="155" item="1"/>
        </tpls>
      </m>
      <n v="205141" in="0">
        <tpls c="6">
          <tpl fld="9" item="4"/>
          <tpl fld="6" item="6"/>
          <tpl hier="55" item="2"/>
          <tpl fld="13" item="0"/>
          <tpl hier="90" item="5"/>
          <tpl hier="155" item="1"/>
        </tpls>
      </n>
      <n v="1">
        <tpls c="6">
          <tpl fld="9" item="1"/>
          <tpl fld="3" item="1"/>
          <tpl hier="55" item="2"/>
          <tpl fld="13" item="1"/>
          <tpl hier="90" item="5"/>
          <tpl hier="155" item="1"/>
        </tpls>
      </n>
      <n v="211188" in="0">
        <tpls c="6">
          <tpl fld="9" item="4"/>
          <tpl fld="6" item="20"/>
          <tpl hier="55" item="2"/>
          <tpl fld="13" item="0"/>
          <tpl hier="90" item="5"/>
          <tpl hier="155" item="1"/>
        </tpls>
      </n>
      <n v="587.3044742814036" in="0">
        <tpls c="6">
          <tpl fld="9" item="5"/>
          <tpl fld="6" item="8"/>
          <tpl hier="55" item="2"/>
          <tpl fld="13" item="0"/>
          <tpl hier="90" item="5"/>
          <tpl hier="155" item="1"/>
        </tpls>
      </n>
      <n v="2656" in="0">
        <tpls c="6">
          <tpl fld="11" item="2"/>
          <tpl fld="6" item="6"/>
          <tpl hier="55" item="2"/>
          <tpl fld="13" item="0"/>
          <tpl hier="90" item="5"/>
          <tpl hier="155" item="1"/>
        </tpls>
      </n>
      <n v="-856" in="0">
        <tpls c="6">
          <tpl fld="9" item="6"/>
          <tpl fld="6" item="6"/>
          <tpl hier="55" item="2"/>
          <tpl fld="13" item="0"/>
          <tpl hier="90" item="5"/>
          <tpl hier="155" item="1"/>
        </tpls>
      </n>
      <n v="65638" in="0">
        <tpls c="6">
          <tpl hier="2" item="4294967295"/>
          <tpl fld="6" item="10"/>
          <tpl hier="55" item="2"/>
          <tpl fld="13" item="0"/>
          <tpl hier="90" item="5"/>
          <tpl hier="155" item="1"/>
        </tpls>
      </n>
      <n v="37324" in="0">
        <tpls c="6">
          <tpl fld="8" item="2"/>
          <tpl fld="6" item="7"/>
          <tpl hier="55" item="2"/>
          <tpl fld="13" item="0"/>
          <tpl hier="90" item="5"/>
          <tpl hier="155" item="1"/>
        </tpls>
      </n>
      <n v="905" in="0">
        <tpls c="6">
          <tpl fld="9" item="2"/>
          <tpl fld="6" item="24"/>
          <tpl hier="55" item="2"/>
          <tpl fld="13" item="0"/>
          <tpl hier="90" item="5"/>
          <tpl hier="155" item="1"/>
        </tpls>
      </n>
      <n v="403033" in="0">
        <tpls c="6">
          <tpl fld="11" item="1"/>
          <tpl fld="6" item="29"/>
          <tpl hier="55" item="2"/>
          <tpl fld="13" item="0"/>
          <tpl hier="90" item="5"/>
          <tpl hier="155" item="1"/>
        </tpls>
      </n>
      <n v="66580" in="0">
        <tpls c="6">
          <tpl hier="2" item="4294967295"/>
          <tpl fld="6" item="29"/>
          <tpl hier="55" item="2"/>
          <tpl fld="13" item="0"/>
          <tpl hier="90" item="5"/>
          <tpl hier="155" item="1"/>
        </tpls>
      </n>
      <n v="134" in="0">
        <tpls c="6">
          <tpl fld="8" item="1"/>
          <tpl fld="6" item="2"/>
          <tpl hier="55" item="2"/>
          <tpl fld="13" item="0"/>
          <tpl hier="90" item="5"/>
          <tpl hier="155" item="1"/>
        </tpls>
      </n>
      <n v="521" in="0">
        <tpls c="6">
          <tpl fld="11" item="2"/>
          <tpl fld="6" item="22"/>
          <tpl hier="55" item="2"/>
          <tpl fld="13" item="0"/>
          <tpl hier="90" item="5"/>
          <tpl hier="155" item="1"/>
        </tpls>
      </n>
      <n v="3995" in="0">
        <tpls c="6">
          <tpl fld="8" item="2"/>
          <tpl fld="6" item="4"/>
          <tpl hier="55" item="2"/>
          <tpl fld="13" item="0"/>
          <tpl hier="90" item="5"/>
          <tpl hier="155" item="1"/>
        </tpls>
      </n>
      <n v="-5746" in="0">
        <tpls c="6">
          <tpl fld="9" item="6"/>
          <tpl fld="3" item="0"/>
          <tpl hier="55" item="2"/>
          <tpl fld="13" item="0"/>
          <tpl hier="90" item="5"/>
          <tpl hier="155" item="1"/>
        </tpls>
      </n>
      <n v="3930" in="0">
        <tpls c="6">
          <tpl fld="11" item="0"/>
          <tpl fld="6" item="11"/>
          <tpl hier="55" item="2"/>
          <tpl fld="13" item="0"/>
          <tpl hier="90" item="5"/>
          <tpl hier="155" item="1"/>
        </tpls>
      </n>
      <n v="402" in="0">
        <tpls c="6">
          <tpl fld="11" item="2"/>
          <tpl fld="6" item="25"/>
          <tpl hier="55" item="2"/>
          <tpl fld="13" item="0"/>
          <tpl hier="90" item="5"/>
          <tpl hier="155" item="1"/>
        </tpls>
      </n>
      <m in="0">
        <tpls c="6">
          <tpl fld="9" item="3"/>
          <tpl fld="6" item="26"/>
          <tpl hier="55" item="2"/>
          <tpl fld="13" item="0"/>
          <tpl hier="90" item="5"/>
          <tpl hier="155" item="1"/>
        </tpls>
      </m>
      <n v="4647" in="0">
        <tpls c="6">
          <tpl fld="11" item="0"/>
          <tpl fld="6" item="23"/>
          <tpl hier="55" item="2"/>
          <tpl fld="13" item="0"/>
          <tpl hier="90" item="5"/>
          <tpl hier="155" item="1"/>
        </tpls>
      </n>
      <n v="-516" in="0">
        <tpls c="6">
          <tpl fld="9" item="6"/>
          <tpl fld="6" item="11"/>
          <tpl hier="55" item="2"/>
          <tpl fld="13" item="0"/>
          <tpl hier="90" item="5"/>
          <tpl hier="155" item="1"/>
        </tpls>
      </n>
      <n v="235733" in="0">
        <tpls c="6">
          <tpl fld="8" item="0"/>
          <tpl fld="6" item="15"/>
          <tpl hier="55" item="2"/>
          <tpl fld="13" item="0"/>
          <tpl hier="90" item="5"/>
          <tpl hier="155" item="1"/>
        </tpls>
      </n>
      <n v="30177" in="0">
        <tpls c="6">
          <tpl fld="8" item="0"/>
          <tpl fld="6" item="14"/>
          <tpl hier="55" item="2"/>
          <tpl fld="13" item="0"/>
          <tpl hier="90" item="5"/>
          <tpl hier="155" item="1"/>
        </tpls>
      </n>
      <n v="36360" in="0">
        <tpls c="6">
          <tpl fld="11" item="0"/>
          <tpl fld="6" item="24"/>
          <tpl hier="55" item="2"/>
          <tpl fld="13" item="0"/>
          <tpl hier="90" item="5"/>
          <tpl hier="155" item="1"/>
        </tpls>
      </n>
      <n v="54560" in="0">
        <tpls c="6">
          <tpl fld="10" item="0"/>
          <tpl fld="6" item="4"/>
          <tpl hier="55" item="2"/>
          <tpl fld="13" item="0"/>
          <tpl hier="90" item="5"/>
          <tpl hier="155" item="1"/>
        </tpls>
      </n>
      <n v="992" in="0">
        <tpls c="6">
          <tpl fld="11" item="2"/>
          <tpl fld="6" item="29"/>
          <tpl hier="55" item="2"/>
          <tpl fld="13" item="0"/>
          <tpl hier="90" item="5"/>
          <tpl hier="155" item="1"/>
        </tpls>
      </n>
      <m in="0">
        <tpls c="6">
          <tpl fld="9" item="3"/>
          <tpl fld="6" item="18"/>
          <tpl hier="55" item="2"/>
          <tpl fld="13" item="0"/>
          <tpl hier="90" item="5"/>
          <tpl hier="155" item="1"/>
        </tpls>
      </m>
      <n v="179" in="0">
        <tpls c="6">
          <tpl fld="8" item="1"/>
          <tpl fld="6" item="20"/>
          <tpl hier="55" item="2"/>
          <tpl fld="13" item="0"/>
          <tpl hier="90" item="5"/>
          <tpl hier="155" item="1"/>
        </tpls>
      </n>
      <n v="-508" in="0">
        <tpls c="6">
          <tpl fld="9" item="6"/>
          <tpl fld="6" item="21"/>
          <tpl hier="55" item="2"/>
          <tpl fld="13" item="0"/>
          <tpl hier="90" item="5"/>
          <tpl hier="155" item="1"/>
        </tpls>
      </n>
      <n v="414988" in="0">
        <tpls c="6">
          <tpl fld="9" item="0"/>
          <tpl fld="6" item="26"/>
          <tpl hier="55" item="2"/>
          <tpl fld="13" item="0"/>
          <tpl hier="90" item="5"/>
          <tpl hier="155" item="1"/>
        </tpls>
      </n>
      <m in="0">
        <tpls c="6">
          <tpl fld="11" item="2"/>
          <tpl fld="6" item="30"/>
          <tpl hier="55" item="2"/>
          <tpl fld="13" item="0"/>
          <tpl hier="90" item="5"/>
          <tpl hier="155" item="1"/>
        </tpls>
      </m>
      <n v="771" in="0">
        <tpls c="6">
          <tpl fld="9" item="1"/>
          <tpl fld="6" item="28"/>
          <tpl hier="55" item="2"/>
          <tpl fld="13" item="0"/>
          <tpl hier="90" item="5"/>
          <tpl hier="155" item="1"/>
        </tpls>
      </n>
      <n v="148603" in="0">
        <tpls c="6">
          <tpl fld="11" item="1"/>
          <tpl fld="6" item="0"/>
          <tpl hier="55" item="2"/>
          <tpl fld="13" item="0"/>
          <tpl hier="90" item="5"/>
          <tpl hier="155" item="1"/>
        </tpls>
      </n>
      <n v="-1">
        <tpls c="6">
          <tpl hier="2" item="4294967295"/>
          <tpl fld="3" item="0"/>
          <tpl hier="55" item="2"/>
          <tpl fld="13" item="1"/>
          <tpl hier="90" item="5"/>
          <tpl hier="155" item="1"/>
        </tpls>
      </n>
      <n v="83898" in="0">
        <tpls c="6">
          <tpl fld="11" item="1"/>
          <tpl fld="6" item="28"/>
          <tpl hier="55" item="2"/>
          <tpl fld="13" item="0"/>
          <tpl hier="90" item="5"/>
          <tpl hier="155" item="1"/>
        </tpls>
      </n>
      <n v="-1">
        <tpls c="6">
          <tpl fld="8" item="0"/>
          <tpl fld="3" item="1"/>
          <tpl hier="55" item="2"/>
          <tpl fld="13" item="1"/>
          <tpl hier="90" item="5"/>
          <tpl hier="155" item="1"/>
        </tpls>
      </n>
      <n v="2559534.3453577436" in="0">
        <tpls c="6">
          <tpl fld="9" item="0"/>
          <tpl fld="3" item="2"/>
          <tpl hier="55" item="2"/>
          <tpl fld="13" item="0"/>
          <tpl hier="90" item="5"/>
          <tpl hier="155" item="1"/>
        </tpls>
      </n>
      <n v="-1">
        <tpls c="6">
          <tpl fld="8" item="0"/>
          <tpl fld="3" item="2"/>
          <tpl hier="55" item="2"/>
          <tpl fld="13" item="1"/>
          <tpl hier="90" item="5"/>
          <tpl hier="155" item="1"/>
        </tpls>
      </n>
      <n v="127825" in="0">
        <tpls c="6">
          <tpl hier="2" item="4294967295"/>
          <tpl fld="6" item="18"/>
          <tpl hier="55" item="2"/>
          <tpl fld="13" item="0"/>
          <tpl hier="90" item="5"/>
          <tpl hier="155" item="1"/>
        </tpls>
      </n>
      <n v="952018" in="0">
        <tpls c="6">
          <tpl fld="10" item="0"/>
          <tpl fld="3" item="0"/>
          <tpl hier="55" item="2"/>
          <tpl fld="13" item="0"/>
          <tpl hier="90" item="5"/>
          <tpl hier="155" item="1"/>
        </tpls>
      </n>
      <n v="106519" in="0">
        <tpls c="6">
          <tpl fld="10" item="0"/>
          <tpl fld="6" item="13"/>
          <tpl hier="55" item="2"/>
          <tpl fld="13" item="0"/>
          <tpl hier="90" item="5"/>
          <tpl hier="155" item="1"/>
        </tpls>
      </n>
      <n v="639530" in="0">
        <tpls c="6">
          <tpl fld="10" item="1"/>
          <tpl fld="6" item="20"/>
          <tpl hier="55" item="2"/>
          <tpl fld="13" item="0"/>
          <tpl hier="90" item="5"/>
          <tpl hier="155" item="1"/>
        </tpls>
      </n>
      <n v="508" in="0">
        <tpls c="6">
          <tpl fld="9" item="5"/>
          <tpl fld="6" item="14"/>
          <tpl hier="55" item="2"/>
          <tpl fld="13" item="0"/>
          <tpl hier="90" item="5"/>
          <tpl hier="155" item="1"/>
        </tpls>
      </n>
      <n v="295724" in="0">
        <tpls c="6">
          <tpl fld="9" item="0"/>
          <tpl fld="6" item="29"/>
          <tpl hier="55" item="2"/>
          <tpl fld="13" item="0"/>
          <tpl hier="90" item="5"/>
          <tpl hier="155" item="1"/>
        </tpls>
      </n>
      <n v="369139" in="0">
        <tpls c="6">
          <tpl fld="10" item="1"/>
          <tpl fld="6" item="22"/>
          <tpl hier="55" item="2"/>
          <tpl fld="13" item="0"/>
          <tpl hier="90" item="5"/>
          <tpl hier="155" item="1"/>
        </tpls>
      </n>
      <n v="130185" in="0">
        <tpls c="6">
          <tpl fld="9" item="4"/>
          <tpl fld="6" item="13"/>
          <tpl hier="55" item="2"/>
          <tpl fld="13" item="0"/>
          <tpl hier="90" item="5"/>
          <tpl hier="155" item="1"/>
        </tpls>
      </n>
      <n v="-499" in="0">
        <tpls c="6">
          <tpl fld="9" item="6"/>
          <tpl fld="6" item="16"/>
          <tpl hier="55" item="2"/>
          <tpl fld="13" item="0"/>
          <tpl hier="90" item="5"/>
          <tpl hier="155" item="1"/>
        </tpls>
      </n>
      <n v="13111" in="0">
        <tpls c="6">
          <tpl fld="9" item="3"/>
          <tpl fld="6" item="21"/>
          <tpl hier="55" item="2"/>
          <tpl fld="13" item="0"/>
          <tpl hier="90" item="5"/>
          <tpl hier="155" item="1"/>
        </tpls>
      </n>
      <n v="164539" in="0">
        <tpls c="6">
          <tpl fld="9" item="4"/>
          <tpl fld="6" item="24"/>
          <tpl hier="55" item="2"/>
          <tpl fld="13" item="0"/>
          <tpl hier="90" item="5"/>
          <tpl hier="155" item="1"/>
        </tpls>
      </n>
      <n v="160335" in="0">
        <tpls c="6">
          <tpl fld="10" item="0"/>
          <tpl fld="6" item="26"/>
          <tpl hier="55" item="2"/>
          <tpl fld="13" item="0"/>
          <tpl hier="90" item="5"/>
          <tpl hier="155" item="1"/>
        </tpls>
      </n>
      <n v="635" in="0">
        <tpls c="6">
          <tpl fld="9" item="2"/>
          <tpl fld="6" item="21"/>
          <tpl hier="55" item="2"/>
          <tpl fld="13" item="0"/>
          <tpl hier="90" item="5"/>
          <tpl hier="155" item="1"/>
        </tpls>
      </n>
      <n v="1996631.1" in="0">
        <tpls c="6">
          <tpl fld="9" item="4"/>
          <tpl fld="3" item="1"/>
          <tpl hier="55" item="2"/>
          <tpl fld="13" item="0"/>
          <tpl hier="90" item="5"/>
          <tpl hier="155" item="1"/>
        </tpls>
      </n>
      <n v="159838" in="0">
        <tpls c="6">
          <tpl fld="10" item="1"/>
          <tpl fld="6" item="17"/>
          <tpl hier="55" item="2"/>
          <tpl fld="13" item="0"/>
          <tpl hier="90" item="5"/>
          <tpl hier="155" item="1"/>
        </tpls>
      </n>
      <n v="20742" in="0">
        <tpls c="6">
          <tpl fld="11" item="0"/>
          <tpl fld="6" item="27"/>
          <tpl hier="55" item="2"/>
          <tpl fld="13" item="0"/>
          <tpl hier="90" item="5"/>
          <tpl hier="155" item="1"/>
        </tpls>
      </n>
      <n v="289" in="0">
        <tpls c="6">
          <tpl fld="9" item="5"/>
          <tpl fld="6" item="0"/>
          <tpl hier="55" item="2"/>
          <tpl fld="13" item="0"/>
          <tpl hier="90" item="5"/>
          <tpl hier="155" item="1"/>
        </tpls>
      </n>
      <n v="38334.456113031127" in="0">
        <tpls c="6">
          <tpl fld="8" item="2"/>
          <tpl fld="6" item="12"/>
          <tpl hier="55" item="2"/>
          <tpl fld="13" item="0"/>
          <tpl hier="90" item="5"/>
          <tpl hier="155" item="1"/>
        </tpls>
      </n>
      <n v="-638" in="0">
        <tpls c="6">
          <tpl fld="9" item="6"/>
          <tpl fld="6" item="22"/>
          <tpl hier="55" item="2"/>
          <tpl fld="13" item="0"/>
          <tpl hier="90" item="5"/>
          <tpl hier="155" item="1"/>
        </tpls>
      </n>
      <n v="4484" in="0">
        <tpls c="6">
          <tpl fld="8" item="2"/>
          <tpl fld="6" item="0"/>
          <tpl hier="55" item="2"/>
          <tpl fld="13" item="0"/>
          <tpl hier="90" item="5"/>
          <tpl hier="155" item="1"/>
        </tpls>
      </n>
      <m in="0">
        <tpls c="6">
          <tpl fld="9" item="3"/>
          <tpl fld="6" item="6"/>
          <tpl hier="55" item="2"/>
          <tpl fld="13" item="0"/>
          <tpl hier="90" item="5"/>
          <tpl hier="155" item="1"/>
        </tpls>
      </m>
      <n v="117957" in="0">
        <tpls c="6">
          <tpl fld="9" item="0"/>
          <tpl fld="6" item="17"/>
          <tpl hier="55" item="2"/>
          <tpl fld="13" item="0"/>
          <tpl hier="90" item="5"/>
          <tpl hier="155" item="1"/>
        </tpls>
      </n>
      <n v="486919" in="0">
        <tpls c="6">
          <tpl fld="11" item="1"/>
          <tpl fld="6" item="18"/>
          <tpl hier="55" item="2"/>
          <tpl fld="13" item="0"/>
          <tpl hier="90" item="5"/>
          <tpl hier="155" item="1"/>
        </tpls>
      </n>
      <n v="563323.62063537538" in="0">
        <tpls c="6">
          <tpl fld="11" item="1"/>
          <tpl fld="6" item="12"/>
          <tpl hier="55" item="2"/>
          <tpl fld="13" item="0"/>
          <tpl hier="90" item="5"/>
          <tpl hier="155" item="1"/>
        </tpls>
      </n>
      <n v="69957" in="0">
        <tpls c="6">
          <tpl fld="10" item="0"/>
          <tpl fld="6" item="31"/>
          <tpl hier="55" item="2"/>
          <tpl fld="13" item="0"/>
          <tpl hier="90" item="5"/>
          <tpl hier="155" item="1"/>
        </tpls>
      </n>
      <n v="-1">
        <tpls c="6">
          <tpl fld="8" item="0"/>
          <tpl fld="3" item="0"/>
          <tpl hier="55" item="2"/>
          <tpl fld="13" item="1"/>
          <tpl hier="90" item="5"/>
          <tpl hier="155" item="1"/>
        </tpls>
      </n>
      <m in="0">
        <tpls c="6">
          <tpl fld="9" item="3"/>
          <tpl fld="6" item="2"/>
          <tpl hier="55" item="2"/>
          <tpl fld="13" item="0"/>
          <tpl hier="90" item="5"/>
          <tpl hier="155" item="1"/>
        </tpls>
      </m>
      <n v="51678" in="0">
        <tpls c="6">
          <tpl fld="10" item="0"/>
          <tpl fld="6" item="23"/>
          <tpl hier="55" item="2"/>
          <tpl fld="13" item="0"/>
          <tpl hier="90" item="5"/>
          <tpl hier="155" item="1"/>
        </tpls>
      </n>
      <n v="-11930.2" in="0">
        <tpls c="6">
          <tpl fld="9" item="1"/>
          <tpl fld="6" item="7"/>
          <tpl hier="55" item="2"/>
          <tpl fld="13" item="0"/>
          <tpl hier="90" item="5"/>
          <tpl hier="155" item="1"/>
        </tpls>
      </n>
      <n v="-355" in="0">
        <tpls c="6">
          <tpl fld="9" item="6"/>
          <tpl fld="6" item="0"/>
          <tpl hier="55" item="2"/>
          <tpl fld="13" item="0"/>
          <tpl hier="90" item="5"/>
          <tpl hier="155" item="1"/>
        </tpls>
      </n>
      <n v="69860" in="0">
        <tpls c="6">
          <tpl fld="9" item="0"/>
          <tpl fld="6" item="2"/>
          <tpl hier="55" item="2"/>
          <tpl fld="13" item="0"/>
          <tpl hier="90" item="5"/>
          <tpl hier="155" item="1"/>
        </tpls>
      </n>
      <n v="214736.53996907806" in="0">
        <tpls c="6">
          <tpl fld="9" item="4"/>
          <tpl fld="6" item="8"/>
          <tpl hier="55" item="2"/>
          <tpl fld="13" item="0"/>
          <tpl hier="90" item="5"/>
          <tpl hier="155" item="1"/>
        </tpls>
      </n>
      <n v="6012" in="0">
        <tpls c="6">
          <tpl fld="9" item="5"/>
          <tpl fld="3" item="1"/>
          <tpl hier="55" item="2"/>
          <tpl fld="13" item="0"/>
          <tpl hier="90" item="5"/>
          <tpl hier="155" item="1"/>
        </tpls>
      </n>
      <n v="515" in="0">
        <tpls c="6">
          <tpl fld="9" item="5"/>
          <tpl fld="6" item="19"/>
          <tpl hier="55" item="2"/>
          <tpl fld="13" item="0"/>
          <tpl hier="90" item="5"/>
          <tpl hier="155" item="1"/>
        </tpls>
      </n>
      <n v="414386" in="0">
        <tpls c="6">
          <tpl fld="10" item="1"/>
          <tpl fld="6" item="3"/>
          <tpl hier="55" item="2"/>
          <tpl fld="13" item="0"/>
          <tpl hier="90" item="5"/>
          <tpl hier="155" item="1"/>
        </tpls>
      </n>
      <n v="756" in="0">
        <tpls c="6">
          <tpl fld="9" item="2"/>
          <tpl fld="6" item="9"/>
          <tpl hier="55" item="2"/>
          <tpl fld="13" item="0"/>
          <tpl hier="90" item="5"/>
          <tpl hier="155" item="1"/>
        </tpls>
      </n>
      <n v="167307" in="0">
        <tpls c="6">
          <tpl fld="8" item="0"/>
          <tpl fld="6" item="16"/>
          <tpl hier="55" item="2"/>
          <tpl fld="13" item="0"/>
          <tpl hier="90" item="5"/>
          <tpl hier="155" item="1"/>
        </tpls>
      </n>
      <n v="106" in="0">
        <tpls c="6">
          <tpl fld="8" item="1"/>
          <tpl fld="6" item="28"/>
          <tpl hier="55" item="2"/>
          <tpl fld="13" item="0"/>
          <tpl hier="90" item="5"/>
          <tpl hier="155" item="1"/>
        </tpls>
      </n>
      <n v="1">
        <tpls c="6">
          <tpl fld="9" item="6"/>
          <tpl fld="3" item="0"/>
          <tpl hier="55" item="2"/>
          <tpl fld="13" item="1"/>
          <tpl hier="90" item="5"/>
          <tpl hier="155" item="1"/>
        </tpls>
      </n>
      <n v="34243" in="0">
        <tpls c="6">
          <tpl fld="8" item="2"/>
          <tpl fld="6" item="6"/>
          <tpl hier="55" item="2"/>
          <tpl fld="13" item="0"/>
          <tpl hier="90" item="5"/>
          <tpl hier="155" item="1"/>
        </tpls>
      </n>
      <n v="141733" in="0">
        <tpls c="6">
          <tpl fld="11" item="1"/>
          <tpl fld="6" item="4"/>
          <tpl hier="55" item="2"/>
          <tpl fld="13" item="0"/>
          <tpl hier="90" item="5"/>
          <tpl hier="155" item="1"/>
        </tpls>
      </n>
      <m in="0">
        <tpls c="6">
          <tpl fld="11" item="0"/>
          <tpl fld="6" item="0"/>
          <tpl hier="55" item="2"/>
          <tpl fld="13" item="0"/>
          <tpl hier="90" item="5"/>
          <tpl hier="155" item="1"/>
        </tpls>
      </m>
      <n v="14578" in="0">
        <tpls c="6">
          <tpl fld="9" item="3"/>
          <tpl fld="6" item="7"/>
          <tpl hier="55" item="2"/>
          <tpl fld="13" item="0"/>
          <tpl hier="90" item="5"/>
          <tpl hier="155" item="1"/>
        </tpls>
      </n>
      <n v="13111" in="0">
        <tpls c="6">
          <tpl fld="9" item="3"/>
          <tpl fld="3" item="1"/>
          <tpl hier="55" item="2"/>
          <tpl fld="13" item="0"/>
          <tpl hier="90" item="5"/>
          <tpl hier="155" item="1"/>
        </tpls>
      </n>
      <n v="1">
        <tpls c="6">
          <tpl fld="9" item="5"/>
          <tpl fld="3" item="0"/>
          <tpl hier="55" item="2"/>
          <tpl fld="13" item="1"/>
          <tpl hier="90" item="5"/>
          <tpl hier="155" item="1"/>
        </tpls>
      </n>
      <n v="89" in="0">
        <tpls c="6">
          <tpl fld="8" item="1"/>
          <tpl fld="6" item="17"/>
          <tpl hier="55" item="2"/>
          <tpl fld="13" item="0"/>
          <tpl hier="90" item="5"/>
          <tpl hier="155" item="1"/>
        </tpls>
      </n>
      <n v="31" in="0">
        <tpls c="6">
          <tpl fld="11" item="2"/>
          <tpl fld="6" item="14"/>
          <tpl hier="55" item="2"/>
          <tpl fld="13" item="0"/>
          <tpl hier="90" item="5"/>
          <tpl hier="155" item="1"/>
        </tpls>
      </n>
      <n v="545179.55456660944" in="0">
        <tpls c="6">
          <tpl fld="10" item="1"/>
          <tpl fld="6" item="8"/>
          <tpl hier="55" item="2"/>
          <tpl fld="13" item="0"/>
          <tpl hier="90" item="5"/>
          <tpl hier="155" item="1"/>
        </tpls>
      </n>
      <n v="437" in="0">
        <tpls c="6">
          <tpl fld="9" item="5"/>
          <tpl fld="6" item="31"/>
          <tpl hier="55" item="2"/>
          <tpl fld="13" item="0"/>
          <tpl hier="90" item="5"/>
          <tpl hier="155" item="1"/>
        </tpls>
      </n>
      <n v="7414" in="0">
        <tpls c="6">
          <tpl fld="8" item="2"/>
          <tpl fld="6" item="2"/>
          <tpl hier="55" item="2"/>
          <tpl fld="13" item="0"/>
          <tpl hier="90" item="5"/>
          <tpl hier="155" item="1"/>
        </tpls>
      </n>
      <n v="857" in="0">
        <tpls c="6">
          <tpl fld="9" item="2"/>
          <tpl fld="6" item="26"/>
          <tpl hier="55" item="2"/>
          <tpl fld="13" item="0"/>
          <tpl hier="90" item="5"/>
          <tpl hier="155" item="1"/>
        </tpls>
      </n>
      <n v="82" in="0">
        <tpls c="6">
          <tpl fld="8" item="1"/>
          <tpl fld="6" item="0"/>
          <tpl hier="55" item="2"/>
          <tpl fld="13" item="0"/>
          <tpl hier="90" item="5"/>
          <tpl hier="155" item="1"/>
        </tpls>
      </n>
      <n v="124349" in="0">
        <tpls c="6">
          <tpl fld="9" item="4"/>
          <tpl fld="6" item="30"/>
          <tpl hier="55" item="2"/>
          <tpl fld="13" item="0"/>
          <tpl hier="90" item="5"/>
          <tpl hier="155" item="1"/>
        </tpls>
      </n>
      <n v="792" in="0">
        <tpls c="6">
          <tpl fld="9" item="2"/>
          <tpl fld="6" item="19"/>
          <tpl hier="55" item="2"/>
          <tpl fld="13" item="0"/>
          <tpl hier="90" item="5"/>
          <tpl hier="155" item="1"/>
        </tpls>
      </n>
      <n v="11676" in="0">
        <tpls c="6">
          <tpl fld="8" item="2"/>
          <tpl fld="6" item="5"/>
          <tpl hier="55" item="2"/>
          <tpl fld="13" item="0"/>
          <tpl hier="90" item="5"/>
          <tpl hier="155" item="1"/>
        </tpls>
      </n>
      <n v="47011" in="0">
        <tpls c="6">
          <tpl fld="10" item="0"/>
          <tpl fld="6" item="11"/>
          <tpl hier="55" item="2"/>
          <tpl fld="13" item="0"/>
          <tpl hier="90" item="5"/>
          <tpl hier="155" item="1"/>
        </tpls>
      </n>
      <n v="5325" in="0">
        <tpls c="6">
          <tpl fld="11" item="0"/>
          <tpl fld="6" item="7"/>
          <tpl hier="55" item="2"/>
          <tpl fld="13" item="0"/>
          <tpl hier="90" item="5"/>
          <tpl hier="155" item="1"/>
        </tpls>
      </n>
      <n v="1733" in="0">
        <tpls c="6">
          <tpl fld="11" item="2"/>
          <tpl fld="6" item="1"/>
          <tpl hier="55" item="2"/>
          <tpl fld="13" item="0"/>
          <tpl hier="90" item="5"/>
          <tpl hier="155" item="1"/>
        </tpls>
      </n>
      <n v="-536" in="0">
        <tpls c="6">
          <tpl fld="9" item="6"/>
          <tpl fld="6" item="31"/>
          <tpl hier="55" item="2"/>
          <tpl fld="13" item="0"/>
          <tpl hier="90" item="5"/>
          <tpl hier="155" item="1"/>
        </tpls>
      </n>
      <n v="2186" in="0">
        <tpls c="6">
          <tpl fld="8" item="2"/>
          <tpl fld="6" item="23"/>
          <tpl hier="55" item="2"/>
          <tpl fld="13" item="0"/>
          <tpl hier="90" item="5"/>
          <tpl hier="155" item="1"/>
        </tpls>
      </n>
      <n v="-1">
        <tpls c="6">
          <tpl fld="9" item="0"/>
          <tpl fld="3" item="2"/>
          <tpl hier="55" item="2"/>
          <tpl fld="13" item="1"/>
          <tpl hier="90" item="5"/>
          <tpl hier="155" item="1"/>
        </tpls>
      </n>
      <n v="694" in="0">
        <tpls c="6">
          <tpl fld="9" item="5"/>
          <tpl fld="6" item="27"/>
          <tpl hier="55" item="2"/>
          <tpl fld="13" item="0"/>
          <tpl hier="90" item="5"/>
          <tpl hier="155" item="1"/>
        </tpls>
      </n>
      <n v="978" in="0">
        <tpls c="6">
          <tpl fld="9" item="2"/>
          <tpl fld="6" item="25"/>
          <tpl hier="55" item="2"/>
          <tpl fld="13" item="0"/>
          <tpl hier="90" item="5"/>
          <tpl hier="155" item="1"/>
        </tpls>
      </n>
      <n v="586" in="0">
        <tpls c="6">
          <tpl fld="9" item="5"/>
          <tpl fld="6" item="10"/>
          <tpl hier="55" item="2"/>
          <tpl fld="13" item="0"/>
          <tpl hier="90" item="5"/>
          <tpl hier="155" item="1"/>
        </tpls>
      </n>
      <n v="1">
        <tpls c="6">
          <tpl fld="9" item="6"/>
          <tpl fld="3" item="1"/>
          <tpl hier="55" item="2"/>
          <tpl fld="13" item="1"/>
          <tpl hier="90" item="5"/>
          <tpl hier="155" item="1"/>
        </tpls>
      </n>
      <n v="-719" in="0">
        <tpls c="6">
          <tpl fld="9" item="6"/>
          <tpl fld="6" item="10"/>
          <tpl hier="55" item="2"/>
          <tpl fld="13" item="0"/>
          <tpl hier="90" item="5"/>
          <tpl hier="155" item="1"/>
        </tpls>
      </n>
      <n v="798" in="0">
        <tpls c="6">
          <tpl fld="9" item="2"/>
          <tpl fld="6" item="22"/>
          <tpl hier="55" item="2"/>
          <tpl fld="13" item="0"/>
          <tpl hier="90" item="5"/>
          <tpl hier="155" item="1"/>
        </tpls>
      </n>
      <n v="-714" in="0">
        <tpls c="6">
          <tpl fld="9" item="6"/>
          <tpl fld="6" item="7"/>
          <tpl hier="55" item="2"/>
          <tpl fld="13" item="0"/>
          <tpl hier="90" item="5"/>
          <tpl hier="155" item="1"/>
        </tpls>
      </n>
      <n v="768" in="0">
        <tpls c="6">
          <tpl fld="9" item="2"/>
          <tpl fld="6" item="29"/>
          <tpl hier="55" item="2"/>
          <tpl fld="13" item="0"/>
          <tpl hier="90" item="5"/>
          <tpl hier="155" item="1"/>
        </tpls>
      </n>
      <n v="108683" in="0">
        <tpls c="6">
          <tpl fld="8" item="0"/>
          <tpl fld="6" item="22"/>
          <tpl hier="55" item="2"/>
          <tpl fld="13" item="0"/>
          <tpl hier="90" item="5"/>
          <tpl hier="155" item="1"/>
        </tpls>
      </n>
      <n v="109" in="0">
        <tpls c="6">
          <tpl fld="8" item="1"/>
          <tpl fld="6" item="4"/>
          <tpl hier="55" item="2"/>
          <tpl fld="13" item="0"/>
          <tpl hier="90" item="5"/>
          <tpl hier="155" item="1"/>
        </tpls>
      </n>
      <n v="-724" in="0">
        <tpls c="6">
          <tpl fld="9" item="6"/>
          <tpl fld="6" item="24"/>
          <tpl hier="55" item="2"/>
          <tpl fld="13" item="0"/>
          <tpl hier="90" item="5"/>
          <tpl hier="155" item="1"/>
        </tpls>
      </n>
      <n v="13431" in="0">
        <tpls c="6">
          <tpl fld="11" item="0"/>
          <tpl fld="6" item="10"/>
          <tpl hier="55" item="2"/>
          <tpl fld="13" item="0"/>
          <tpl hier="90" item="5"/>
          <tpl hier="155" item="1"/>
        </tpls>
      </n>
      <n v="230958" in="0">
        <tpls c="6">
          <tpl fld="9" item="0"/>
          <tpl fld="6" item="14"/>
          <tpl hier="55" item="2"/>
          <tpl fld="13" item="0"/>
          <tpl hier="90" item="5"/>
          <tpl hier="155" item="1"/>
        </tpls>
      </n>
      <n v="119930" in="0">
        <tpls c="6">
          <tpl fld="9" item="4"/>
          <tpl fld="6" item="23"/>
          <tpl hier="55" item="2"/>
          <tpl fld="13" item="0"/>
          <tpl hier="90" item="5"/>
          <tpl hier="155" item="1"/>
        </tpls>
      </n>
      <n v="175425" in="0">
        <tpls c="6">
          <tpl fld="9" item="0"/>
          <tpl fld="6" item="31"/>
          <tpl hier="55" item="2"/>
          <tpl fld="13" item="0"/>
          <tpl hier="90" item="5"/>
          <tpl hier="155" item="1"/>
        </tpls>
      </n>
      <n v="586254" in="0">
        <tpls c="6">
          <tpl fld="11" item="1"/>
          <tpl fld="6" item="26"/>
          <tpl hier="55" item="2"/>
          <tpl fld="13" item="0"/>
          <tpl hier="90" item="5"/>
          <tpl hier="155" item="1"/>
        </tpls>
      </n>
      <n v="27499" in="0">
        <tpls c="6">
          <tpl fld="8" item="2"/>
          <tpl fld="6" item="29"/>
          <tpl hier="55" item="2"/>
          <tpl fld="13" item="0"/>
          <tpl hier="90" item="5"/>
          <tpl hier="155" item="1"/>
        </tpls>
      </n>
      <n v="201785" in="0">
        <tpls c="6">
          <tpl fld="9" item="4"/>
          <tpl fld="6" item="29"/>
          <tpl hier="55" item="2"/>
          <tpl fld="13" item="0"/>
          <tpl hier="90" item="5"/>
          <tpl hier="155" item="1"/>
        </tpls>
      </n>
      <n v="51432" in="0">
        <tpls c="6">
          <tpl hier="2" item="4294967295"/>
          <tpl fld="6" item="1"/>
          <tpl hier="55" item="2"/>
          <tpl fld="13" item="0"/>
          <tpl hier="90" item="5"/>
          <tpl hier="155" item="1"/>
        </tpls>
      </n>
      <n v="40169" in="0">
        <tpls c="6">
          <tpl fld="8" item="2"/>
          <tpl fld="6" item="26"/>
          <tpl hier="55" item="2"/>
          <tpl fld="13" item="0"/>
          <tpl hier="90" item="5"/>
          <tpl hier="155" item="1"/>
        </tpls>
      </n>
      <n v="112815" in="0">
        <tpls c="6">
          <tpl fld="9" item="4"/>
          <tpl fld="6" item="28"/>
          <tpl hier="55" item="2"/>
          <tpl fld="13" item="0"/>
          <tpl hier="90" item="5"/>
          <tpl hier="155" item="1"/>
        </tpls>
      </n>
      <n v="28565" in="0">
        <tpls c="6">
          <tpl fld="8" item="2"/>
          <tpl fld="6" item="22"/>
          <tpl hier="55" item="2"/>
          <tpl fld="13" item="0"/>
          <tpl hier="90" item="5"/>
          <tpl hier="155" item="1"/>
        </tpls>
      </n>
      <n v="284273" in="0">
        <tpls c="6">
          <tpl fld="9" item="0"/>
          <tpl fld="6" item="24"/>
          <tpl hier="55" item="2"/>
          <tpl fld="13" item="0"/>
          <tpl hier="90" item="5"/>
          <tpl hier="155" item="1"/>
        </tpls>
      </n>
      <n v="788" in="0">
        <tpls c="6">
          <tpl fld="9" item="1"/>
          <tpl fld="6" item="4"/>
          <tpl hier="55" item="2"/>
          <tpl fld="13" item="0"/>
          <tpl hier="90" item="5"/>
          <tpl hier="155" item="1"/>
        </tpls>
      </n>
      <n v="4751" in="0">
        <tpls c="6">
          <tpl fld="11" item="2"/>
          <tpl fld="6" item="7"/>
          <tpl hier="55" item="2"/>
          <tpl fld="13" item="0"/>
          <tpl hier="90" item="5"/>
          <tpl hier="155" item="1"/>
        </tpls>
      </n>
      <n v="30888" in="0">
        <tpls c="6">
          <tpl fld="8" item="2"/>
          <tpl fld="6" item="13"/>
          <tpl hier="55" item="2"/>
          <tpl fld="13" item="0"/>
          <tpl hier="90" item="5"/>
          <tpl hier="155" item="1"/>
        </tpls>
      </n>
      <n v="121945.1" in="0">
        <tpls c="6">
          <tpl fld="9" item="4"/>
          <tpl fld="6" item="21"/>
          <tpl hier="55" item="2"/>
          <tpl fld="13" item="0"/>
          <tpl hier="90" item="5"/>
          <tpl hier="155" item="1"/>
        </tpls>
      </n>
      <n v="125469" in="0">
        <tpls c="6">
          <tpl fld="11" item="1"/>
          <tpl fld="6" item="23"/>
          <tpl hier="55" item="2"/>
          <tpl fld="13" item="0"/>
          <tpl hier="90" item="5"/>
          <tpl hier="155" item="1"/>
        </tpls>
      </n>
      <n v="1424" in="0">
        <tpls c="6">
          <tpl fld="9" item="1"/>
          <tpl fld="6" item="27"/>
          <tpl hier="55" item="2"/>
          <tpl fld="13" item="0"/>
          <tpl hier="90" item="5"/>
          <tpl hier="155" item="1"/>
        </tpls>
      </n>
      <n v="-70402" in="0">
        <tpls c="6">
          <tpl hier="2" item="4294967295"/>
          <tpl fld="6" item="28"/>
          <tpl hier="55" item="2"/>
          <tpl fld="13" item="0"/>
          <tpl hier="90" item="5"/>
          <tpl hier="155" item="1"/>
        </tpls>
      </n>
      <n v="872205.04195562401" in="0">
        <tpls c="6">
          <tpl fld="8" item="0"/>
          <tpl fld="3" item="2"/>
          <tpl hier="55" item="2"/>
          <tpl fld="13" item="0"/>
          <tpl hier="90" item="5"/>
          <tpl hier="155" item="1"/>
        </tpls>
      </n>
      <n v="475503" in="0">
        <tpls c="6">
          <tpl fld="11" item="1"/>
          <tpl fld="6" item="6"/>
          <tpl hier="55" item="2"/>
          <tpl fld="13" item="0"/>
          <tpl hier="90" item="5"/>
          <tpl hier="155" item="1"/>
        </tpls>
      </n>
      <n v="140" in="0">
        <tpls c="6">
          <tpl fld="8" item="1"/>
          <tpl fld="6" item="29"/>
          <tpl hier="55" item="2"/>
          <tpl fld="13" item="0"/>
          <tpl hier="90" item="5"/>
          <tpl hier="155" item="1"/>
        </tpls>
      </n>
      <n v="1">
        <tpls c="6">
          <tpl fld="8" item="2"/>
          <tpl fld="3" item="2"/>
          <tpl hier="55" item="2"/>
          <tpl fld="13" item="1"/>
          <tpl hier="90" item="5"/>
          <tpl hier="155" item="1"/>
        </tpls>
      </n>
      <n v="-1">
        <tpls c="6">
          <tpl fld="10" item="1"/>
          <tpl fld="3" item="2"/>
          <tpl hier="55" item="2"/>
          <tpl fld="13" item="1"/>
          <tpl hier="90" item="5"/>
          <tpl hier="155" item="1"/>
        </tpls>
      </n>
      <n v="9687" in="0">
        <tpls c="6">
          <tpl fld="11" item="0"/>
          <tpl fld="6" item="17"/>
          <tpl hier="55" item="2"/>
          <tpl fld="13" item="0"/>
          <tpl hier="90" item="5"/>
          <tpl hier="155" item="1"/>
        </tpls>
      </n>
      <n v="293816" in="0">
        <tpls c="6">
          <tpl fld="9" item="0"/>
          <tpl fld="6" item="3"/>
          <tpl hier="55" item="2"/>
          <tpl fld="13" item="0"/>
          <tpl hier="90" item="5"/>
          <tpl hier="155" item="1"/>
        </tpls>
      </n>
      <n v="139" in="0">
        <tpls c="6">
          <tpl fld="8" item="1"/>
          <tpl fld="6" item="9"/>
          <tpl hier="55" item="2"/>
          <tpl fld="13" item="0"/>
          <tpl hier="90" item="5"/>
          <tpl hier="155" item="1"/>
        </tpls>
      </n>
      <n v="104211" in="0">
        <tpls c="6">
          <tpl fld="10" item="0"/>
          <tpl fld="6" item="18"/>
          <tpl hier="55" item="2"/>
          <tpl fld="13" item="0"/>
          <tpl hier="90" item="5"/>
          <tpl hier="155" item="1"/>
        </tpls>
      </n>
      <n v="519" in="0">
        <tpls c="6">
          <tpl fld="9" item="5"/>
          <tpl fld="6" item="22"/>
          <tpl hier="55" item="2"/>
          <tpl fld="13" item="0"/>
          <tpl hier="90" item="5"/>
          <tpl hier="155" item="1"/>
        </tpls>
      </n>
      <n v="431007" in="0">
        <tpls c="6">
          <tpl fld="10" item="1"/>
          <tpl fld="6" item="13"/>
          <tpl hier="55" item="2"/>
          <tpl fld="13" item="0"/>
          <tpl hier="90" item="5"/>
          <tpl hier="155" item="1"/>
        </tpls>
      </n>
      <n v="143" in="0">
        <tpls c="6">
          <tpl fld="8" item="1"/>
          <tpl fld="6" item="14"/>
          <tpl hier="55" item="2"/>
          <tpl fld="13" item="0"/>
          <tpl hier="90" item="5"/>
          <tpl hier="155" item="1"/>
        </tpls>
      </n>
      <n v="1">
        <tpls c="6">
          <tpl fld="9" item="2"/>
          <tpl fld="3" item="2"/>
          <tpl hier="55" item="2"/>
          <tpl fld="13" item="1"/>
          <tpl hier="90" item="5"/>
          <tpl hier="155" item="1"/>
        </tpls>
      </n>
      <n v="467577" in="0">
        <tpls c="6">
          <tpl fld="9" item="0"/>
          <tpl fld="6" item="20"/>
          <tpl hier="55" item="2"/>
          <tpl fld="13" item="0"/>
          <tpl hier="90" item="5"/>
          <tpl hier="155" item="1"/>
        </tpls>
      </n>
      <n v="-5370" in="0">
        <tpls c="6">
          <tpl fld="9" item="3"/>
          <tpl fld="6" item="23"/>
          <tpl hier="55" item="2"/>
          <tpl fld="13" item="0"/>
          <tpl hier="90" item="5"/>
          <tpl hier="155" item="1"/>
        </tpls>
      </n>
      <n v="1">
        <tpls c="6">
          <tpl fld="9" item="3"/>
          <tpl fld="3" item="2"/>
          <tpl hier="55" item="2"/>
          <tpl fld="13" item="1"/>
          <tpl hier="90" item="5"/>
          <tpl hier="155" item="1"/>
        </tpls>
      </n>
      <n v="112794" in="0">
        <tpls c="6">
          <tpl fld="8" item="0"/>
          <tpl fld="6" item="9"/>
          <tpl hier="55" item="2"/>
          <tpl fld="13" item="0"/>
          <tpl hier="90" item="5"/>
          <tpl hier="155" item="1"/>
        </tpls>
      </n>
      <m in="0">
        <tpls c="6">
          <tpl fld="9" item="3"/>
          <tpl fld="6" item="0"/>
          <tpl hier="55" item="2"/>
          <tpl fld="13" item="0"/>
          <tpl hier="90" item="5"/>
          <tpl hier="155" item="1"/>
        </tpls>
      </m>
      <n v="1199" in="0">
        <tpls c="6">
          <tpl fld="9" item="1"/>
          <tpl fld="6" item="10"/>
          <tpl hier="55" item="2"/>
          <tpl fld="13" item="0"/>
          <tpl hier="90" item="5"/>
          <tpl hier="155" item="1"/>
        </tpls>
      </n>
      <n v="137605" in="0">
        <tpls c="6">
          <tpl fld="10" item="1"/>
          <tpl fld="6" item="4"/>
          <tpl hier="55" item="2"/>
          <tpl fld="13" item="0"/>
          <tpl hier="90" item="5"/>
          <tpl hier="155" item="1"/>
        </tpls>
      </n>
      <n v="388" in="0">
        <tpls c="6">
          <tpl fld="9" item="5"/>
          <tpl fld="6" item="1"/>
          <tpl hier="55" item="2"/>
          <tpl fld="13" item="0"/>
          <tpl hier="90" item="5"/>
          <tpl hier="155" item="1"/>
        </tpls>
      </n>
      <n v="-1">
        <tpls c="6">
          <tpl fld="9" item="4"/>
          <tpl fld="3" item="2"/>
          <tpl hier="55" item="2"/>
          <tpl fld="13" item="1"/>
          <tpl hier="90" item="5"/>
          <tpl hier="155" item="1"/>
        </tpls>
      </n>
      <n v="342175" in="0">
        <tpls c="6">
          <tpl fld="10" item="1"/>
          <tpl fld="6" item="14"/>
          <tpl hier="55" item="2"/>
          <tpl fld="13" item="0"/>
          <tpl hier="90" item="5"/>
          <tpl hier="155" item="1"/>
        </tpls>
      </n>
      <n v="-448" in="0">
        <tpls c="6">
          <tpl fld="9" item="6"/>
          <tpl fld="6" item="30"/>
          <tpl hier="55" item="2"/>
          <tpl fld="13" item="0"/>
          <tpl hier="90" item="5"/>
          <tpl hier="155" item="1"/>
        </tpls>
      </n>
      <n v="154914" in="0">
        <tpls c="6">
          <tpl fld="10" item="0"/>
          <tpl fld="6" item="5"/>
          <tpl hier="55" item="2"/>
          <tpl fld="13" item="0"/>
          <tpl hier="90" item="5"/>
          <tpl hier="155" item="1"/>
        </tpls>
      </n>
      <n v="1064" in="0">
        <tpls c="6">
          <tpl fld="9" item="1"/>
          <tpl fld="6" item="22"/>
          <tpl hier="55" item="2"/>
          <tpl fld="13" item="0"/>
          <tpl hier="90" item="5"/>
          <tpl hier="155" item="1"/>
        </tpls>
      </n>
      <n v="80265" in="0">
        <tpls c="6">
          <tpl hier="2" item="4294967295"/>
          <tpl fld="6" item="22"/>
          <tpl hier="55" item="2"/>
          <tpl fld="13" item="0"/>
          <tpl hier="90" item="5"/>
          <tpl hier="155" item="1"/>
        </tpls>
      </n>
      <n v="57774" in="0">
        <tpls c="6">
          <tpl fld="9" item="0"/>
          <tpl fld="6" item="21"/>
          <tpl hier="55" item="2"/>
          <tpl fld="13" item="0"/>
          <tpl hier="90" item="5"/>
          <tpl hier="155" item="1"/>
        </tpls>
      </n>
      <n v="131425" in="0">
        <tpls c="6">
          <tpl fld="10" item="0"/>
          <tpl fld="6" item="10"/>
          <tpl hier="55" item="2"/>
          <tpl fld="13" item="0"/>
          <tpl hier="90" item="5"/>
          <tpl hier="155" item="1"/>
        </tpls>
      </n>
      <n v="260485" in="0">
        <tpls c="6">
          <tpl fld="11" item="1"/>
          <tpl fld="6" item="31"/>
          <tpl hier="55" item="2"/>
          <tpl fld="13" item="0"/>
          <tpl hier="90" item="5"/>
          <tpl hier="155" item="1"/>
        </tpls>
      </n>
      <n v="-1">
        <tpls c="6">
          <tpl fld="11" item="1"/>
          <tpl fld="3" item="0"/>
          <tpl hier="55" item="2"/>
          <tpl fld="13" item="1"/>
          <tpl hier="90" item="5"/>
          <tpl hier="155" item="1"/>
        </tpls>
      </n>
      <n v="499" in="0">
        <tpls c="6">
          <tpl fld="9" item="5"/>
          <tpl fld="6" item="29"/>
          <tpl hier="55" item="2"/>
          <tpl fld="13" item="0"/>
          <tpl hier="90" item="5"/>
          <tpl hier="155" item="1"/>
        </tpls>
      </n>
      <n v="75" in="0">
        <tpls c="6">
          <tpl fld="11" item="2"/>
          <tpl fld="6" item="26"/>
          <tpl hier="55" item="2"/>
          <tpl fld="13" item="0"/>
          <tpl hier="90" item="5"/>
          <tpl hier="155" item="1"/>
        </tpls>
      </n>
      <n v="236204" in="0">
        <tpls c="6">
          <tpl fld="9" item="0"/>
          <tpl fld="6" item="9"/>
          <tpl hier="55" item="2"/>
          <tpl fld="13" item="0"/>
          <tpl hier="90" item="5"/>
          <tpl hier="155" item="1"/>
        </tpls>
      </n>
      <n v="186834" in="0">
        <tpls c="6">
          <tpl fld="10" item="0"/>
          <tpl fld="6" item="7"/>
          <tpl hier="55" item="2"/>
          <tpl fld="13" item="0"/>
          <tpl hier="90" item="5"/>
          <tpl hier="155" item="1"/>
        </tpls>
      </n>
      <n v="1">
        <tpls c="6">
          <tpl fld="9" item="1"/>
          <tpl fld="3" item="2"/>
          <tpl hier="55" item="2"/>
          <tpl fld="13" item="1"/>
          <tpl hier="90" item="5"/>
          <tpl hier="155" item="1"/>
        </tpls>
      </n>
      <n v="-1">
        <tpls c="6">
          <tpl fld="11" item="2"/>
          <tpl fld="3" item="1"/>
          <tpl hier="55" item="2"/>
          <tpl fld="13" item="1"/>
          <tpl hier="90" item="5"/>
          <tpl hier="155" item="1"/>
        </tpls>
      </n>
      <m in="0">
        <tpls c="6">
          <tpl fld="9" item="3"/>
          <tpl fld="6" item="27"/>
          <tpl hier="55" item="2"/>
          <tpl fld="13" item="0"/>
          <tpl hier="90" item="5"/>
          <tpl hier="155" item="1"/>
        </tpls>
      </m>
      <n v="311771" in="0">
        <tpls c="6">
          <tpl fld="9" item="0"/>
          <tpl fld="6" item="10"/>
          <tpl hier="55" item="2"/>
          <tpl fld="13" item="0"/>
          <tpl hier="90" item="5"/>
          <tpl hier="155" item="1"/>
        </tpls>
      </n>
      <n v="4326" in="0">
        <tpls c="6">
          <tpl fld="11" item="0"/>
          <tpl fld="6" item="9"/>
          <tpl hier="55" item="2"/>
          <tpl fld="13" item="0"/>
          <tpl hier="90" item="5"/>
          <tpl hier="155" item="1"/>
        </tpls>
      </n>
      <n v="459733" in="0">
        <tpls c="6">
          <tpl fld="11" item="1"/>
          <tpl fld="6" item="5"/>
          <tpl hier="55" item="2"/>
          <tpl fld="13" item="0"/>
          <tpl hier="90" item="5"/>
          <tpl hier="155" item="1"/>
        </tpls>
      </n>
      <n v="580" in="0">
        <tpls c="6">
          <tpl fld="9" item="5"/>
          <tpl fld="6" item="7"/>
          <tpl hier="55" item="2"/>
          <tpl fld="13" item="0"/>
          <tpl hier="90" item="5"/>
          <tpl hier="155" item="1"/>
        </tpls>
      </n>
      <m in="0">
        <tpls c="6">
          <tpl fld="11" item="2"/>
          <tpl fld="6" item="17"/>
          <tpl hier="55" item="2"/>
          <tpl fld="13" item="0"/>
          <tpl hier="90" item="5"/>
          <tpl hier="155" item="1"/>
        </tpls>
      </m>
      <n v="589" in="0">
        <tpls c="6">
          <tpl fld="9" item="5"/>
          <tpl fld="6" item="24"/>
          <tpl hier="55" item="2"/>
          <tpl fld="13" item="0"/>
          <tpl hier="90" item="5"/>
          <tpl hier="155" item="1"/>
        </tpls>
      </n>
      <n v="-493" in="0">
        <tpls c="6">
          <tpl fld="9" item="6"/>
          <tpl fld="6" item="13"/>
          <tpl hier="55" item="2"/>
          <tpl fld="13" item="0"/>
          <tpl hier="90" item="5"/>
          <tpl hier="155" item="1"/>
        </tpls>
      </n>
      <n v="1215399" in="0">
        <tpls c="6">
          <tpl fld="10" item="0"/>
          <tpl fld="3" item="1"/>
          <tpl hier="55" item="2"/>
          <tpl fld="13" item="0"/>
          <tpl hier="90" item="5"/>
          <tpl hier="155" item="1"/>
        </tpls>
      </n>
      <n v="1069" in="0">
        <tpls c="6">
          <tpl fld="9" item="2"/>
          <tpl fld="6" item="6"/>
          <tpl hier="55" item="2"/>
          <tpl fld="13" item="0"/>
          <tpl hier="90" item="5"/>
          <tpl hier="155" item="1"/>
        </tpls>
      </n>
      <n v="-52023" in="0">
        <tpls c="6">
          <tpl fld="8" item="0"/>
          <tpl fld="6" item="2"/>
          <tpl hier="55" item="2"/>
          <tpl fld="13" item="0"/>
          <tpl hier="90" item="5"/>
          <tpl hier="155" item="1"/>
        </tpls>
      </n>
      <n v="3019.1000000000004" in="0">
        <tpls c="6">
          <tpl fld="8" item="1"/>
          <tpl fld="3" item="1"/>
          <tpl hier="55" item="2"/>
          <tpl fld="13" item="0"/>
          <tpl hier="90" item="5"/>
          <tpl hier="155" item="1"/>
        </tpls>
      </n>
      <n v="195" in="0">
        <tpls c="6">
          <tpl fld="8" item="1"/>
          <tpl fld="6" item="6"/>
          <tpl hier="55" item="2"/>
          <tpl fld="13" item="0"/>
          <tpl hier="90" item="5"/>
          <tpl hier="155" item="1"/>
        </tpls>
      </n>
      <n v="695" in="0">
        <tpls c="6">
          <tpl fld="9" item="5"/>
          <tpl fld="6" item="6"/>
          <tpl hier="55" item="2"/>
          <tpl fld="13" item="0"/>
          <tpl hier="90" item="5"/>
          <tpl hier="155" item="1"/>
        </tpls>
      </n>
      <n v="1">
        <tpls c="6">
          <tpl fld="9" item="5"/>
          <tpl fld="3" item="1"/>
          <tpl hier="55" item="2"/>
          <tpl fld="13" item="1"/>
          <tpl hier="90" item="5"/>
          <tpl hier="155" item="1"/>
        </tpls>
      </n>
      <n v="163528" in="0">
        <tpls c="6">
          <tpl hier="2" item="4294967295"/>
          <tpl fld="6" item="13"/>
          <tpl hier="55" item="2"/>
          <tpl fld="13" item="0"/>
          <tpl hier="90" item="5"/>
          <tpl hier="155" item="1"/>
        </tpls>
      </n>
      <n v="19775" in="0">
        <tpls c="6">
          <tpl fld="11" item="0"/>
          <tpl fld="6" item="13"/>
          <tpl hier="55" item="2"/>
          <tpl fld="13" item="0"/>
          <tpl hier="90" item="5"/>
          <tpl hier="155" item="1"/>
        </tpls>
      </n>
      <n v="233211" in="0">
        <tpls c="6">
          <tpl fld="9" item="0"/>
          <tpl fld="6" item="30"/>
          <tpl hier="55" item="2"/>
          <tpl fld="13" item="0"/>
          <tpl hier="90" item="5"/>
          <tpl hier="155" item="1"/>
        </tpls>
      </n>
      <m in="0">
        <tpls c="6">
          <tpl fld="9" item="3"/>
          <tpl fld="6" item="9"/>
          <tpl hier="55" item="2"/>
          <tpl fld="13" item="0"/>
          <tpl hier="90" item="5"/>
          <tpl hier="155" item="1"/>
        </tpls>
      </m>
      <n v="-520" in="0">
        <tpls c="6">
          <tpl fld="9" item="6"/>
          <tpl fld="6" item="3"/>
          <tpl hier="55" item="2"/>
          <tpl fld="13" item="0"/>
          <tpl hier="90" item="5"/>
          <tpl hier="155" item="1"/>
        </tpls>
      </n>
      <m in="0">
        <tpls c="6">
          <tpl fld="9" item="3"/>
          <tpl fld="6" item="25"/>
          <tpl hier="55" item="2"/>
          <tpl fld="13" item="0"/>
          <tpl hier="90" item="5"/>
          <tpl hier="155" item="1"/>
        </tpls>
      </m>
      <n v="833" in="0">
        <tpls c="6">
          <tpl fld="9" item="1"/>
          <tpl fld="6" item="16"/>
          <tpl hier="55" item="2"/>
          <tpl fld="13" item="0"/>
          <tpl hier="90" item="5"/>
          <tpl hier="155" item="1"/>
        </tpls>
      </n>
      <m in="0">
        <tpls c="6">
          <tpl fld="11" item="2"/>
          <tpl fld="6" item="28"/>
          <tpl hier="55" item="2"/>
          <tpl fld="13" item="0"/>
          <tpl hier="90" item="5"/>
          <tpl hier="155" item="1"/>
        </tpls>
      </m>
      <n v="80" in="0">
        <tpls c="6">
          <tpl fld="11" item="2"/>
          <tpl fld="6" item="21"/>
          <tpl hier="55" item="2"/>
          <tpl fld="13" item="0"/>
          <tpl hier="90" item="5"/>
          <tpl hier="155" item="1"/>
        </tpls>
      </n>
      <n v="213905" in="0">
        <tpls c="6">
          <tpl hier="2" item="4294967295"/>
          <tpl fld="6" item="20"/>
          <tpl hier="55" item="2"/>
          <tpl fld="13" item="0"/>
          <tpl hier="90" item="5"/>
          <tpl hier="155" item="1"/>
        </tpls>
      </n>
      <n v="555382.450916367" in="0">
        <tpls c="6">
          <tpl fld="11" item="1"/>
          <tpl fld="6" item="8"/>
          <tpl hier="55" item="2"/>
          <tpl fld="13" item="0"/>
          <tpl hier="90" item="5"/>
          <tpl hier="155" item="1"/>
        </tpls>
      </n>
      <m in="0">
        <tpls c="6">
          <tpl fld="9" item="3"/>
          <tpl fld="6" item="5"/>
          <tpl hier="55" item="2"/>
          <tpl fld="13" item="0"/>
          <tpl hier="90" item="5"/>
          <tpl hier="155" item="1"/>
        </tpls>
      </m>
      <n v="145317" in="0">
        <tpls c="6">
          <tpl hier="2" item="4294967295"/>
          <tpl fld="6" item="3"/>
          <tpl hier="55" item="2"/>
          <tpl fld="13" item="0"/>
          <tpl hier="90" item="5"/>
          <tpl hier="155" item="1"/>
        </tpls>
      </n>
      <n v="1">
        <tpls c="6">
          <tpl fld="8" item="2"/>
          <tpl fld="3" item="1"/>
          <tpl hier="55" item="2"/>
          <tpl fld="13" item="1"/>
          <tpl hier="90" item="5"/>
          <tpl hier="155" item="1"/>
        </tpls>
      </n>
      <n v="359533" in="0">
        <tpls c="6">
          <tpl fld="11" item="1"/>
          <tpl fld="6" item="27"/>
          <tpl hier="55" item="2"/>
          <tpl fld="13" item="0"/>
          <tpl hier="90" item="5"/>
          <tpl hier="155" item="1"/>
        </tpls>
      </n>
      <n v="750" in="0">
        <tpls c="6">
          <tpl fld="9" item="1"/>
          <tpl fld="6" item="5"/>
          <tpl hier="55" item="2"/>
          <tpl fld="13" item="0"/>
          <tpl hier="90" item="5"/>
          <tpl hier="155" item="1"/>
        </tpls>
      </n>
      <n v="-12253.181018103203" in="0">
        <tpls c="6">
          <tpl fld="9" item="1"/>
          <tpl fld="6" item="12"/>
          <tpl hier="55" item="2"/>
          <tpl fld="13" item="0"/>
          <tpl hier="90" item="5"/>
          <tpl hier="155" item="1"/>
        </tpls>
      </n>
      <n v="138839" in="0">
        <tpls c="6">
          <tpl fld="10" item="0"/>
          <tpl fld="6" item="30"/>
          <tpl hier="55" item="2"/>
          <tpl fld="13" item="0"/>
          <tpl hier="90" item="5"/>
          <tpl hier="155" item="1"/>
        </tpls>
      </n>
      <m in="0">
        <tpls c="6">
          <tpl fld="9" item="3"/>
          <tpl fld="6" item="31"/>
          <tpl hier="55" item="2"/>
          <tpl fld="13" item="0"/>
          <tpl hier="90" item="5"/>
          <tpl hier="155" item="1"/>
        </tpls>
      </m>
      <n v="1">
        <tpls c="6">
          <tpl fld="9" item="4"/>
          <tpl fld="3" item="0"/>
          <tpl hier="55" item="2"/>
          <tpl fld="13" item="1"/>
          <tpl hier="90" item="5"/>
          <tpl hier="155" item="1"/>
        </tpls>
      </n>
      <n v="-733.32980561312365" in="0">
        <tpls c="6">
          <tpl fld="9" item="6"/>
          <tpl fld="6" item="12"/>
          <tpl hier="55" item="2"/>
          <tpl fld="13" item="0"/>
          <tpl hier="90" item="5"/>
          <tpl hier="155" item="1"/>
        </tpls>
      </n>
      <n v="1">
        <tpls c="6">
          <tpl fld="9" item="2"/>
          <tpl fld="3" item="0"/>
          <tpl hier="55" item="2"/>
          <tpl fld="13" item="1"/>
          <tpl hier="90" item="5"/>
          <tpl hier="155" item="1"/>
        </tpls>
      </n>
      <n v="111" in="0">
        <tpls c="6">
          <tpl fld="8" item="1"/>
          <tpl fld="6" item="1"/>
          <tpl hier="55" item="2"/>
          <tpl fld="13" item="0"/>
          <tpl hier="90" item="5"/>
          <tpl hier="155" item="1"/>
        </tpls>
      </n>
      <n v="365112" in="0">
        <tpls c="6">
          <tpl fld="10" item="1"/>
          <tpl fld="6" item="16"/>
          <tpl hier="55" item="2"/>
          <tpl fld="13" item="0"/>
          <tpl hier="90" item="5"/>
          <tpl hier="155" item="1"/>
        </tpls>
      </n>
      <n v="385" in="0">
        <tpls c="6">
          <tpl fld="9" item="5"/>
          <tpl fld="6" item="4"/>
          <tpl hier="55" item="2"/>
          <tpl fld="13" item="0"/>
          <tpl hier="90" item="5"/>
          <tpl hier="155" item="1"/>
        </tpls>
      </n>
      <n v="3829307.0715517425" in="0">
        <tpls c="6">
          <tpl fld="11" item="1"/>
          <tpl fld="3" item="2"/>
          <tpl hier="55" item="2"/>
          <tpl fld="13" item="0"/>
          <tpl hier="90" item="5"/>
          <tpl hier="155" item="1"/>
        </tpls>
      </n>
      <n v="22104" in="0">
        <tpls c="6">
          <tpl fld="8" item="2"/>
          <tpl fld="6" item="14"/>
          <tpl hier="55" item="2"/>
          <tpl fld="13" item="0"/>
          <tpl hier="90" item="5"/>
          <tpl hier="155" item="1"/>
        </tpls>
      </n>
      <n v="128579" in="0">
        <tpls c="6">
          <tpl fld="9" item="4"/>
          <tpl fld="6" item="31"/>
          <tpl hier="55" item="2"/>
          <tpl fld="13" item="0"/>
          <tpl hier="90" item="5"/>
          <tpl hier="155" item="1"/>
        </tpls>
      </n>
      <n v="212065.8" in="0">
        <tpls c="6">
          <tpl fld="9" item="4"/>
          <tpl fld="6" item="7"/>
          <tpl hier="55" item="2"/>
          <tpl fld="13" item="0"/>
          <tpl hier="90" item="5"/>
          <tpl hier="155" item="1"/>
        </tpls>
      </n>
      <n v="27930" in="0">
        <tpls c="6">
          <tpl fld="8" item="2"/>
          <tpl fld="6" item="27"/>
          <tpl hier="55" item="2"/>
          <tpl fld="13" item="0"/>
          <tpl hier="90" item="5"/>
          <tpl hier="155" item="1"/>
        </tpls>
      </n>
      <n v="443196" in="0">
        <tpls c="6">
          <tpl fld="10" item="1"/>
          <tpl fld="6" item="10"/>
          <tpl hier="55" item="2"/>
          <tpl fld="13" item="0"/>
          <tpl hier="90" item="5"/>
          <tpl hier="155" item="1"/>
        </tpls>
      </n>
      <n v="822" in="0">
        <tpls c="6">
          <tpl fld="9" item="1"/>
          <tpl fld="6" item="13"/>
          <tpl hier="55" item="2"/>
          <tpl fld="13" item="0"/>
          <tpl hier="90" item="5"/>
          <tpl hier="155" item="1"/>
        </tpls>
      </n>
      <n v="1456263" in="0">
        <tpls c="6">
          <tpl fld="9" item="4"/>
          <tpl fld="3" item="0"/>
          <tpl hier="55" item="2"/>
          <tpl fld="13" item="0"/>
          <tpl hier="90" item="5"/>
          <tpl hier="155" item="1"/>
        </tpls>
      </n>
      <n v="69570" in="0">
        <tpls c="6">
          <tpl fld="8" item="0"/>
          <tpl fld="6" item="1"/>
          <tpl hier="55" item="2"/>
          <tpl fld="13" item="0"/>
          <tpl hier="90" item="5"/>
          <tpl hier="155" item="1"/>
        </tpls>
      </n>
      <n v="863" in="0">
        <tpls c="6">
          <tpl fld="9" item="1"/>
          <tpl fld="6" item="11"/>
          <tpl hier="55" item="2"/>
          <tpl fld="13" item="0"/>
          <tpl hier="90" item="5"/>
          <tpl hier="155" item="1"/>
        </tpls>
      </n>
      <n v="562122" in="0">
        <tpls c="6">
          <tpl hier="2" item="4294967295"/>
          <tpl fld="3" item="0"/>
          <tpl hier="55" item="2"/>
          <tpl fld="13" item="0"/>
          <tpl hier="90" item="5"/>
          <tpl hier="155" item="1"/>
        </tpls>
      </n>
      <n v="1">
        <tpls c="6">
          <tpl fld="9" item="1"/>
          <tpl fld="3" item="0"/>
          <tpl hier="55" item="2"/>
          <tpl fld="13" item="1"/>
          <tpl hier="90" item="5"/>
          <tpl hier="155" item="1"/>
        </tpls>
      </n>
      <n v="658" in="0">
        <tpls c="6">
          <tpl fld="9" item="5"/>
          <tpl fld="6" item="18"/>
          <tpl hier="55" item="2"/>
          <tpl fld="13" item="0"/>
          <tpl hier="90" item="5"/>
          <tpl hier="155" item="1"/>
        </tpls>
      </n>
      <n v="98656" in="0">
        <tpls c="6">
          <tpl hier="2" item="4294967295"/>
          <tpl fld="6" item="30"/>
          <tpl hier="55" item="2"/>
          <tpl fld="13" item="0"/>
          <tpl hier="90" item="5"/>
          <tpl hier="155" item="1"/>
        </tpls>
      </n>
      <n v="30783" in="0">
        <tpls c="6">
          <tpl fld="10" item="0"/>
          <tpl fld="6" item="28"/>
          <tpl hier="55" item="2"/>
          <tpl fld="13" item="0"/>
          <tpl hier="90" item="5"/>
          <tpl hier="155" item="1"/>
        </tpls>
      </n>
      <n v="10308" in="0">
        <tpls c="6">
          <tpl fld="8" item="2"/>
          <tpl fld="6" item="30"/>
          <tpl hier="55" item="2"/>
          <tpl fld="13" item="0"/>
          <tpl hier="90" item="5"/>
          <tpl hier="155" item="1"/>
        </tpls>
      </n>
      <m in="0">
        <tpls c="6">
          <tpl fld="11" item="0"/>
          <tpl fld="6" item="16"/>
          <tpl hier="55" item="2"/>
          <tpl fld="13" item="0"/>
          <tpl hier="90" item="5"/>
          <tpl hier="155" item="1"/>
        </tpls>
      </m>
      <n v="117236" in="0">
        <tpls c="6">
          <tpl fld="9" item="4"/>
          <tpl fld="6" item="11"/>
          <tpl hier="55" item="2"/>
          <tpl fld="13" item="0"/>
          <tpl hier="90" item="5"/>
          <tpl hier="155" item="1"/>
        </tpls>
      </n>
      <n v="-48119" in="0">
        <tpls c="6">
          <tpl fld="8" item="0"/>
          <tpl fld="6" item="0"/>
          <tpl hier="55" item="2"/>
          <tpl fld="13" item="0"/>
          <tpl hier="90" item="6"/>
          <tpl hier="155" item="1"/>
        </tpls>
      </n>
      <n v="360229.11026896356" in="0">
        <tpls c="6">
          <tpl fld="8" item="2"/>
          <tpl fld="3" item="2"/>
          <tpl hier="55" item="2"/>
          <tpl fld="13" item="0"/>
          <tpl hier="90" item="6"/>
          <tpl hier="155" item="1"/>
        </tpls>
      </n>
      <n v="-700.71499345298503" in="0">
        <tpls c="6">
          <tpl fld="9" item="6"/>
          <tpl fld="6" item="8"/>
          <tpl hier="55" item="2"/>
          <tpl fld="13" item="0"/>
          <tpl hier="90" item="6"/>
          <tpl hier="155" item="1"/>
        </tpls>
      </n>
      <n v="10221" in="0">
        <tpls c="6">
          <tpl fld="8" item="2"/>
          <tpl fld="6" item="17"/>
          <tpl hier="55" item="2"/>
          <tpl fld="13" item="0"/>
          <tpl hier="90" item="6"/>
          <tpl hier="155" item="1"/>
        </tpls>
      </n>
      <n v="114636" in="0">
        <tpls c="6">
          <tpl fld="8" item="2"/>
          <tpl fld="6" item="11"/>
          <tpl hier="55" item="2"/>
          <tpl fld="13" item="0"/>
          <tpl hier="90" item="6"/>
          <tpl hier="155" item="1"/>
        </tpls>
      </n>
      <n v="273610" in="0">
        <tpls c="6">
          <tpl fld="10" item="1"/>
          <tpl fld="6" item="23"/>
          <tpl hier="55" item="2"/>
          <tpl fld="13" item="0"/>
          <tpl hier="90" item="6"/>
          <tpl hier="155" item="1"/>
        </tpls>
      </n>
      <n v="110252" in="0">
        <tpls c="6">
          <tpl fld="9" item="4"/>
          <tpl fld="6" item="4"/>
          <tpl hier="55" item="2"/>
          <tpl fld="13" item="0"/>
          <tpl hier="90" item="6"/>
          <tpl hier="155" item="1"/>
        </tpls>
      </n>
      <n v="44783" in="0">
        <tpls c="6">
          <tpl fld="8" item="2"/>
          <tpl fld="6" item="28"/>
          <tpl hier="55" item="2"/>
          <tpl fld="13" item="0"/>
          <tpl hier="90" item="6"/>
          <tpl hier="155" item="1"/>
        </tpls>
      </n>
      <n v="187560.1" in="0">
        <tpls c="6">
          <tpl fld="8" item="0"/>
          <tpl fld="6" item="7"/>
          <tpl hier="55" item="2"/>
          <tpl fld="13" item="0"/>
          <tpl hier="90" item="6"/>
          <tpl hier="155" item="1"/>
        </tpls>
      </n>
      <n v="1">
        <tpls c="6">
          <tpl fld="9" item="3"/>
          <tpl fld="3" item="1"/>
          <tpl hier="55" item="2"/>
          <tpl fld="13" item="1"/>
          <tpl hier="90" item="6"/>
          <tpl hier="155" item="1"/>
        </tpls>
      </n>
      <n v="106284" in="0">
        <tpls c="6">
          <tpl fld="11" item="1"/>
          <tpl fld="6" item="17"/>
          <tpl hier="55" item="2"/>
          <tpl fld="13" item="0"/>
          <tpl hier="90" item="6"/>
          <tpl hier="155" item="1"/>
        </tpls>
      </n>
      <n v="2295400" in="0">
        <tpls c="6">
          <tpl hier="2" item="4294967295"/>
          <tpl fld="3" item="1"/>
          <tpl hier="55" item="2"/>
          <tpl fld="13" item="0"/>
          <tpl hier="90" item="6"/>
          <tpl hier="155" item="1"/>
        </tpls>
      </n>
      <n v="645984.47415828204" in="0">
        <tpls c="6">
          <tpl fld="10" item="1"/>
          <tpl fld="6" item="12"/>
          <tpl hier="55" item="2"/>
          <tpl fld="13" item="0"/>
          <tpl hier="90" item="6"/>
          <tpl hier="155" item="1"/>
        </tpls>
      </n>
      <n v="1">
        <tpls c="6">
          <tpl fld="11" item="0"/>
          <tpl fld="3" item="0"/>
          <tpl hier="55" item="2"/>
          <tpl fld="13" item="1"/>
          <tpl hier="90" item="6"/>
          <tpl hier="155" item="1"/>
        </tpls>
      </n>
      <n v="276081" in="0">
        <tpls c="6">
          <tpl fld="8" item="0"/>
          <tpl fld="6" item="29"/>
          <tpl hier="55" item="2"/>
          <tpl fld="13" item="0"/>
          <tpl hier="90" item="6"/>
          <tpl hier="155" item="1"/>
        </tpls>
      </n>
      <n v="6917.3115035184046" in="0">
        <tpls c="6">
          <tpl fld="9" item="2"/>
          <tpl fld="3" item="2"/>
          <tpl hier="55" item="2"/>
          <tpl fld="13" item="0"/>
          <tpl hier="90" item="6"/>
          <tpl hier="155" item="1"/>
        </tpls>
      </n>
      <n v="681421" in="0">
        <tpls c="6">
          <tpl fld="9" item="0"/>
          <tpl fld="6" item="15"/>
          <tpl hier="55" item="2"/>
          <tpl fld="13" item="0"/>
          <tpl hier="90" item="6"/>
          <tpl hier="155" item="1"/>
        </tpls>
      </n>
      <m in="0">
        <tpls c="6">
          <tpl fld="11" item="0"/>
          <tpl fld="6" item="26"/>
          <tpl hier="55" item="2"/>
          <tpl fld="13" item="0"/>
          <tpl hier="90" item="6"/>
          <tpl hier="155" item="1"/>
        </tpls>
      </m>
      <n v="83" in="0">
        <tpls c="6">
          <tpl fld="8" item="1"/>
          <tpl fld="6" item="30"/>
          <tpl hier="55" item="2"/>
          <tpl fld="13" item="0"/>
          <tpl hier="90" item="6"/>
          <tpl hier="155" item="1"/>
        </tpls>
      </n>
      <n v="104988" in="0">
        <tpls c="6">
          <tpl fld="9" item="4"/>
          <tpl fld="6" item="5"/>
          <tpl hier="55" item="2"/>
          <tpl fld="13" item="0"/>
          <tpl hier="90" item="6"/>
          <tpl hier="155" item="1"/>
        </tpls>
      </n>
      <n v="171" in="0">
        <tpls c="6">
          <tpl fld="8" item="1"/>
          <tpl fld="6" item="18"/>
          <tpl hier="55" item="2"/>
          <tpl fld="13" item="0"/>
          <tpl hier="90" item="6"/>
          <tpl hier="155" item="1"/>
        </tpls>
      </n>
      <n v="110868" in="0">
        <tpls c="6">
          <tpl fld="10" item="1"/>
          <tpl fld="6" item="0"/>
          <tpl hier="55" item="2"/>
          <tpl fld="13" item="0"/>
          <tpl hier="90" item="6"/>
          <tpl hier="155" item="1"/>
        </tpls>
      </n>
      <n v="-406" in="0">
        <tpls c="6">
          <tpl fld="9" item="6"/>
          <tpl fld="6" item="9"/>
          <tpl hier="55" item="2"/>
          <tpl fld="13" item="0"/>
          <tpl hier="90" item="6"/>
          <tpl hier="155" item="1"/>
        </tpls>
      </n>
      <n v="1550641.669132733" in="0">
        <tpls c="6">
          <tpl fld="10" item="0"/>
          <tpl fld="3" item="2"/>
          <tpl hier="55" item="2"/>
          <tpl fld="13" item="0"/>
          <tpl hier="90" item="6"/>
          <tpl hier="155" item="1"/>
        </tpls>
      </n>
      <n v="-707" in="0">
        <tpls c="6">
          <tpl fld="9" item="6"/>
          <tpl fld="6" item="27"/>
          <tpl hier="55" item="2"/>
          <tpl fld="13" item="0"/>
          <tpl hier="90" item="6"/>
          <tpl hier="155" item="1"/>
        </tpls>
      </n>
      <n v="568" in="0">
        <tpls c="6">
          <tpl fld="9" item="2"/>
          <tpl fld="6" item="28"/>
          <tpl hier="55" item="2"/>
          <tpl fld="13" item="0"/>
          <tpl hier="90" item="6"/>
          <tpl hier="155" item="1"/>
        </tpls>
      </n>
      <n v="205767" in="0">
        <tpls c="6">
          <tpl fld="10" item="1"/>
          <tpl fld="6" item="1"/>
          <tpl hier="55" item="2"/>
          <tpl fld="13" item="0"/>
          <tpl hier="90" item="6"/>
          <tpl hier="155" item="1"/>
        </tpls>
      </n>
      <n v="1010136" in="0">
        <tpls c="6">
          <tpl fld="11" item="1"/>
          <tpl fld="6" item="11"/>
          <tpl hier="55" item="2"/>
          <tpl fld="13" item="0"/>
          <tpl hier="90" item="6"/>
          <tpl hier="155" item="1"/>
        </tpls>
      </n>
      <n v="548" in="0">
        <tpls c="6">
          <tpl fld="9" item="5"/>
          <tpl fld="6" item="25"/>
          <tpl hier="55" item="2"/>
          <tpl fld="13" item="0"/>
          <tpl hier="90" item="6"/>
          <tpl hier="155" item="1"/>
        </tpls>
      </n>
      <n v="440213" in="0">
        <tpls c="6">
          <tpl fld="8" item="0"/>
          <tpl fld="6" item="3"/>
          <tpl hier="55" item="2"/>
          <tpl fld="13" item="0"/>
          <tpl hier="90" item="6"/>
          <tpl hier="155" item="1"/>
        </tpls>
      </n>
      <n v="406" in="0">
        <tpls c="6">
          <tpl fld="9" item="5"/>
          <tpl fld="6" item="11"/>
          <tpl hier="55" item="2"/>
          <tpl fld="13" item="0"/>
          <tpl hier="90" item="6"/>
          <tpl hier="155" item="1"/>
        </tpls>
      </n>
      <n v="27073" in="0">
        <tpls c="6">
          <tpl fld="8" item="2"/>
          <tpl fld="6" item="31"/>
          <tpl hier="55" item="2"/>
          <tpl fld="13" item="0"/>
          <tpl hier="90" item="6"/>
          <tpl hier="155" item="1"/>
        </tpls>
      </n>
      <n v="521585" in="0">
        <tpls c="6">
          <tpl fld="8" item="0"/>
          <tpl fld="6" item="13"/>
          <tpl hier="55" item="2"/>
          <tpl fld="13" item="0"/>
          <tpl hier="90" item="6"/>
          <tpl hier="155" item="1"/>
        </tpls>
      </n>
      <n v="884275" in="0">
        <tpls c="6">
          <tpl fld="11" item="1"/>
          <tpl fld="6" item="19"/>
          <tpl hier="55" item="2"/>
          <tpl fld="13" item="0"/>
          <tpl hier="90" item="6"/>
          <tpl hier="155" item="1"/>
        </tpls>
      </n>
      <n v="-594" in="0">
        <tpls c="6">
          <tpl fld="9" item="6"/>
          <tpl fld="6" item="15"/>
          <tpl hier="55" item="2"/>
          <tpl fld="13" item="0"/>
          <tpl hier="90" item="6"/>
          <tpl hier="155" item="1"/>
        </tpls>
      </n>
      <n v="737103" in="0">
        <tpls c="6">
          <tpl fld="8" item="2"/>
          <tpl fld="3" item="1"/>
          <tpl hier="55" item="2"/>
          <tpl fld="13" item="0"/>
          <tpl hier="90" item="6"/>
          <tpl hier="155" item="1"/>
        </tpls>
      </n>
      <n v="642" in="0">
        <tpls c="6">
          <tpl fld="9" item="2"/>
          <tpl fld="6" item="31"/>
          <tpl hier="55" item="2"/>
          <tpl fld="13" item="0"/>
          <tpl hier="90" item="6"/>
          <tpl hier="155" item="1"/>
        </tpls>
      </n>
      <n v="97979" in="0">
        <tpls c="6">
          <tpl fld="10" item="0"/>
          <tpl fld="6" item="9"/>
          <tpl hier="55" item="2"/>
          <tpl fld="13" item="0"/>
          <tpl hier="90" item="6"/>
          <tpl hier="155" item="1"/>
        </tpls>
      </n>
      <n v="109349" in="0">
        <tpls c="6">
          <tpl fld="10" item="0"/>
          <tpl fld="6" item="16"/>
          <tpl hier="55" item="2"/>
          <tpl fld="13" item="0"/>
          <tpl hier="90" item="6"/>
          <tpl hier="155" item="1"/>
        </tpls>
      </n>
      <n v="32775" in="0">
        <tpls c="6">
          <tpl fld="11" item="0"/>
          <tpl fld="6" item="3"/>
          <tpl hier="55" item="2"/>
          <tpl fld="13" item="0"/>
          <tpl hier="90" item="6"/>
          <tpl hier="155" item="1"/>
        </tpls>
      </n>
      <n v="186717" in="0">
        <tpls c="6">
          <tpl fld="10" item="0"/>
          <tpl fld="6" item="6"/>
          <tpl hier="55" item="2"/>
          <tpl fld="13" item="0"/>
          <tpl hier="90" item="6"/>
          <tpl hier="155" item="1"/>
        </tpls>
      </n>
      <n v="49585" in="0">
        <tpls c="6">
          <tpl fld="11" item="0"/>
          <tpl fld="6" item="19"/>
          <tpl hier="55" item="2"/>
          <tpl fld="13" item="0"/>
          <tpl hier="90" item="6"/>
          <tpl hier="155" item="1"/>
        </tpls>
      </n>
      <n v="214560" in="0">
        <tpls c="6">
          <tpl fld="11" item="2"/>
          <tpl fld="6" item="24"/>
          <tpl hier="55" item="2"/>
          <tpl fld="13" item="0"/>
          <tpl hier="90" item="6"/>
          <tpl hier="155" item="1"/>
        </tpls>
      </n>
      <n v="46598" in="0">
        <tpls c="6">
          <tpl fld="10" item="0"/>
          <tpl fld="6" item="17"/>
          <tpl hier="55" item="2"/>
          <tpl fld="13" item="0"/>
          <tpl hier="90" item="6"/>
          <tpl hier="155" item="1"/>
        </tpls>
      </n>
      <n v="352251" in="0">
        <tpls c="6">
          <tpl fld="11" item="1"/>
          <tpl fld="6" item="16"/>
          <tpl hier="55" item="2"/>
          <tpl fld="13" item="0"/>
          <tpl hier="90" item="6"/>
          <tpl hier="155" item="1"/>
        </tpls>
      </n>
      <n v="102961" in="0">
        <tpls c="6">
          <tpl fld="9" item="4"/>
          <tpl fld="6" item="17"/>
          <tpl hier="55" item="2"/>
          <tpl fld="13" item="0"/>
          <tpl hier="90" item="6"/>
          <tpl hier="155" item="1"/>
        </tpls>
      </n>
      <n v="-52352" in="0">
        <tpls c="6">
          <tpl hier="2" item="4294967295"/>
          <tpl fld="6" item="17"/>
          <tpl hier="55" item="2"/>
          <tpl fld="13" item="0"/>
          <tpl hier="90" item="6"/>
          <tpl hier="155" item="1"/>
        </tpls>
      </n>
      <n v="614" in="0">
        <tpls c="6">
          <tpl fld="9" item="2"/>
          <tpl fld="6" item="17"/>
          <tpl hier="55" item="2"/>
          <tpl fld="13" item="0"/>
          <tpl hier="90" item="6"/>
          <tpl hier="155" item="1"/>
        </tpls>
      </n>
      <n v="456" in="0">
        <tpls c="6">
          <tpl fld="9" item="5"/>
          <tpl fld="6" item="2"/>
          <tpl hier="55" item="2"/>
          <tpl fld="13" item="0"/>
          <tpl hier="90" item="6"/>
          <tpl hier="155" item="1"/>
        </tpls>
      </n>
      <n v="219140" in="0">
        <tpls c="6">
          <tpl fld="9" item="4"/>
          <tpl fld="6" item="25"/>
          <tpl hier="55" item="2"/>
          <tpl fld="13" item="0"/>
          <tpl hier="90" item="6"/>
          <tpl hier="155" item="1"/>
        </tpls>
      </n>
      <n v="110" in="0">
        <tpls c="6">
          <tpl fld="11" item="2"/>
          <tpl fld="6" item="5"/>
          <tpl hier="55" item="2"/>
          <tpl fld="13" item="0"/>
          <tpl hier="90" item="6"/>
          <tpl hier="155" item="1"/>
        </tpls>
      </n>
      <n v="69879" in="0">
        <tpls c="6">
          <tpl hier="2" item="4294967295"/>
          <tpl fld="6" item="25"/>
          <tpl hier="55" item="2"/>
          <tpl fld="13" item="0"/>
          <tpl hier="90" item="6"/>
          <tpl hier="155" item="1"/>
        </tpls>
      </n>
      <n v="5462925" in="0">
        <tpls c="6">
          <tpl fld="9" item="0"/>
          <tpl fld="3" item="1"/>
          <tpl hier="55" item="2"/>
          <tpl fld="13" item="0"/>
          <tpl hier="90" item="6"/>
          <tpl hier="155" item="1"/>
        </tpls>
      </n>
      <n v="624" in="0">
        <tpls c="6">
          <tpl fld="9" item="2"/>
          <tpl fld="6" item="11"/>
          <tpl hier="55" item="2"/>
          <tpl fld="13" item="0"/>
          <tpl hier="90" item="6"/>
          <tpl hier="155" item="1"/>
        </tpls>
      </n>
      <n v="215482" in="0">
        <tpls c="6">
          <tpl fld="9" item="4"/>
          <tpl fld="6" item="10"/>
          <tpl hier="55" item="2"/>
          <tpl fld="13" item="0"/>
          <tpl hier="90" item="6"/>
          <tpl hier="155" item="1"/>
        </tpls>
      </n>
      <n v="101" in="0">
        <tpls c="6">
          <tpl fld="8" item="1"/>
          <tpl fld="6" item="13"/>
          <tpl hier="55" item="2"/>
          <tpl fld="13" item="0"/>
          <tpl hier="90" item="6"/>
          <tpl hier="155" item="1"/>
        </tpls>
      </n>
      <n v="198014" in="0">
        <tpls c="6">
          <tpl fld="9" item="4"/>
          <tpl fld="6" item="2"/>
          <tpl hier="55" item="2"/>
          <tpl fld="13" item="0"/>
          <tpl hier="90" item="6"/>
          <tpl hier="155" item="1"/>
        </tpls>
      </n>
      <n v="700" in="0">
        <tpls c="6">
          <tpl fld="9" item="2"/>
          <tpl fld="6" item="2"/>
          <tpl hier="55" item="2"/>
          <tpl fld="13" item="0"/>
          <tpl hier="90" item="6"/>
          <tpl hier="155" item="1"/>
        </tpls>
      </n>
      <n v="235510.10678076401" in="0">
        <tpls c="6">
          <tpl fld="10" item="0"/>
          <tpl fld="6" item="8"/>
          <tpl hier="55" item="2"/>
          <tpl fld="13" item="0"/>
          <tpl hier="90" item="6"/>
          <tpl hier="155" item="1"/>
        </tpls>
      </n>
      <n v="204304" in="0">
        <tpls c="6">
          <tpl hier="2" item="4294967295"/>
          <tpl fld="6" item="21"/>
          <tpl hier="55" item="2"/>
          <tpl fld="13" item="0"/>
          <tpl hier="90" item="6"/>
          <tpl hier="155" item="1"/>
        </tpls>
      </n>
      <n v="271606" in="0">
        <tpls c="6">
          <tpl fld="10" item="1"/>
          <tpl fld="6" item="9"/>
          <tpl hier="55" item="2"/>
          <tpl fld="13" item="0"/>
          <tpl hier="90" item="6"/>
          <tpl hier="155" item="1"/>
        </tpls>
      </n>
      <n v="111290" in="0">
        <tpls c="6">
          <tpl fld="9" item="4"/>
          <tpl fld="6" item="0"/>
          <tpl hier="55" item="2"/>
          <tpl fld="13" item="0"/>
          <tpl hier="90" item="6"/>
          <tpl hier="155" item="1"/>
        </tpls>
      </n>
      <n v="155923" in="0">
        <tpls c="6">
          <tpl hier="2" item="4294967295"/>
          <tpl fld="6" item="2"/>
          <tpl hier="55" item="2"/>
          <tpl fld="13" item="0"/>
          <tpl hier="90" item="6"/>
          <tpl hier="155" item="1"/>
        </tpls>
      </n>
      <n v="-1">
        <tpls c="6">
          <tpl fld="10" item="0"/>
          <tpl fld="3" item="1"/>
          <tpl hier="55" item="2"/>
          <tpl fld="13" item="1"/>
          <tpl hier="90" item="6"/>
          <tpl hier="155" item="1"/>
        </tpls>
      </n>
      <n v="148684.15869689608" in="0">
        <tpls c="6">
          <tpl hier="2" item="4294967295"/>
          <tpl fld="6" item="12"/>
          <tpl hier="55" item="2"/>
          <tpl fld="13" item="0"/>
          <tpl hier="90" item="6"/>
          <tpl hier="155" item="1"/>
        </tpls>
      </n>
      <n v="-1">
        <tpls c="6">
          <tpl fld="9" item="0"/>
          <tpl fld="3" item="0"/>
          <tpl hier="55" item="2"/>
          <tpl fld="13" item="1"/>
          <tpl hier="90" item="6"/>
          <tpl hier="155" item="1"/>
        </tpls>
      </n>
      <n v="738658" in="0">
        <tpls c="6">
          <tpl fld="9" item="0"/>
          <tpl fld="6" item="11"/>
          <tpl hier="55" item="2"/>
          <tpl fld="13" item="0"/>
          <tpl hier="90" item="6"/>
          <tpl hier="155" item="1"/>
        </tpls>
      </n>
      <n v="6522" in="0">
        <tpls c="6">
          <tpl fld="9" item="2"/>
          <tpl fld="3" item="0"/>
          <tpl hier="55" item="2"/>
          <tpl fld="13" item="0"/>
          <tpl hier="90" item="6"/>
          <tpl hier="155" item="1"/>
        </tpls>
      </n>
      <n v="59320" in="0">
        <tpls c="6">
          <tpl fld="11" item="0"/>
          <tpl fld="6" item="2"/>
          <tpl hier="55" item="2"/>
          <tpl fld="13" item="0"/>
          <tpl hier="90" item="6"/>
          <tpl hier="155" item="1"/>
        </tpls>
      </n>
      <n v="662079" in="0">
        <tpls c="6">
          <tpl fld="10" item="1"/>
          <tpl fld="6" item="26"/>
          <tpl hier="55" item="2"/>
          <tpl fld="13" item="0"/>
          <tpl hier="90" item="6"/>
          <tpl hier="155" item="1"/>
        </tpls>
      </n>
      <n v="7083692" in="0">
        <tpls c="6">
          <tpl fld="11" item="1"/>
          <tpl fld="3" item="0"/>
          <tpl hier="55" item="2"/>
          <tpl fld="13" item="0"/>
          <tpl hier="90" item="6"/>
          <tpl hier="155" item="1"/>
        </tpls>
      </n>
      <n v="1">
        <tpls c="6">
          <tpl fld="9" item="5"/>
          <tpl fld="3" item="2"/>
          <tpl hier="55" item="2"/>
          <tpl fld="13" item="1"/>
          <tpl hier="90" item="6"/>
          <tpl hier="155" item="1"/>
        </tpls>
      </n>
      <n v="-376" in="0">
        <tpls c="6">
          <tpl fld="9" item="6"/>
          <tpl fld="6" item="19"/>
          <tpl hier="55" item="2"/>
          <tpl fld="13" item="0"/>
          <tpl hier="90" item="6"/>
          <tpl hier="155" item="1"/>
        </tpls>
      </n>
      <n v="-1">
        <tpls c="6">
          <tpl fld="9" item="0"/>
          <tpl fld="3" item="1"/>
          <tpl hier="55" item="2"/>
          <tpl fld="13" item="1"/>
          <tpl hier="90" item="6"/>
          <tpl hier="155" item="1"/>
        </tpls>
      </n>
      <n v="39927.590905844874" in="0">
        <tpls c="6">
          <tpl fld="11" item="0"/>
          <tpl fld="6" item="8"/>
          <tpl hier="55" item="2"/>
          <tpl fld="13" item="0"/>
          <tpl hier="90" item="6"/>
          <tpl hier="155" item="1"/>
        </tpls>
      </n>
      <n v="7059" in="0">
        <tpls c="6">
          <tpl fld="11" item="2"/>
          <tpl fld="6" item="2"/>
          <tpl hier="55" item="2"/>
          <tpl fld="13" item="0"/>
          <tpl hier="90" item="6"/>
          <tpl hier="155" item="1"/>
        </tpls>
      </n>
      <n v="-1">
        <tpls c="6">
          <tpl fld="10" item="0"/>
          <tpl fld="3" item="2"/>
          <tpl hier="55" item="2"/>
          <tpl fld="13" item="1"/>
          <tpl hier="90" item="6"/>
          <tpl hier="155" item="1"/>
        </tpls>
      </n>
      <n v="95578" in="0">
        <tpls c="6">
          <tpl fld="8" item="2"/>
          <tpl fld="6" item="19"/>
          <tpl hier="55" item="2"/>
          <tpl fld="13" item="0"/>
          <tpl hier="90" item="6"/>
          <tpl hier="155" item="1"/>
        </tpls>
      </n>
      <n v="1">
        <tpls c="6">
          <tpl fld="8" item="1"/>
          <tpl fld="3" item="0"/>
          <tpl hier="55" item="2"/>
          <tpl fld="13" item="1"/>
          <tpl hier="90" item="6"/>
          <tpl hier="155" item="1"/>
        </tpls>
      </n>
      <m in="0">
        <tpls c="6">
          <tpl fld="9" item="3"/>
          <tpl fld="6" item="11"/>
          <tpl hier="55" item="2"/>
          <tpl fld="13" item="0"/>
          <tpl hier="90" item="6"/>
          <tpl hier="155" item="1"/>
        </tpls>
      </m>
      <m in="0">
        <tpls c="6">
          <tpl fld="9" item="3"/>
          <tpl fld="6" item="19"/>
          <tpl hier="55" item="2"/>
          <tpl fld="13" item="0"/>
          <tpl hier="90" item="6"/>
          <tpl hier="155" item="1"/>
        </tpls>
      </m>
      <n v="225216" in="0">
        <tpls c="6">
          <tpl fld="9" item="4"/>
          <tpl fld="6" item="14"/>
          <tpl hier="55" item="2"/>
          <tpl fld="13" item="0"/>
          <tpl hier="90" item="6"/>
          <tpl hier="155" item="1"/>
        </tpls>
      </n>
      <n v="991" in="0">
        <tpls c="6">
          <tpl fld="9" item="1"/>
          <tpl fld="6" item="15"/>
          <tpl hier="55" item="2"/>
          <tpl fld="13" item="0"/>
          <tpl hier="90" item="6"/>
          <tpl hier="155" item="1"/>
        </tpls>
      </n>
      <m in="0">
        <tpls c="6">
          <tpl fld="11" item="2"/>
          <tpl fld="6" item="4"/>
          <tpl hier="55" item="2"/>
          <tpl fld="13" item="0"/>
          <tpl hier="90" item="6"/>
          <tpl hier="155" item="1"/>
        </tpls>
      </m>
      <m in="0">
        <tpls c="6">
          <tpl fld="11" item="0"/>
          <tpl fld="6" item="22"/>
          <tpl hier="55" item="2"/>
          <tpl fld="13" item="0"/>
          <tpl hier="90" item="6"/>
          <tpl hier="155" item="1"/>
        </tpls>
      </m>
      <n v="856" in="0">
        <tpls c="6">
          <tpl fld="9" item="1"/>
          <tpl fld="6" item="31"/>
          <tpl hier="55" item="2"/>
          <tpl fld="13" item="0"/>
          <tpl hier="90" item="6"/>
          <tpl hier="155" item="1"/>
        </tpls>
      </n>
      <n v="512214" in="0">
        <tpls c="6">
          <tpl fld="10" item="1"/>
          <tpl fld="6" item="25"/>
          <tpl hier="55" item="2"/>
          <tpl fld="13" item="0"/>
          <tpl hier="90" item="6"/>
          <tpl hier="155" item="1"/>
        </tpls>
      </n>
      <n v="-13471.7" in="0">
        <tpls c="6">
          <tpl fld="9" item="1"/>
          <tpl fld="3" item="0"/>
          <tpl hier="55" item="2"/>
          <tpl fld="13" item="0"/>
          <tpl hier="90" item="6"/>
          <tpl hier="155" item="1"/>
        </tpls>
      </n>
      <n v="2394" in="0">
        <tpls c="6">
          <tpl fld="11" item="2"/>
          <tpl fld="6" item="10"/>
          <tpl hier="55" item="2"/>
          <tpl fld="13" item="0"/>
          <tpl hier="90" item="6"/>
          <tpl hier="155" item="1"/>
        </tpls>
      </n>
      <n v="455272" in="0">
        <tpls c="6">
          <tpl fld="9" item="0"/>
          <tpl fld="6" item="18"/>
          <tpl hier="55" item="2"/>
          <tpl fld="13" item="0"/>
          <tpl hier="90" item="6"/>
          <tpl hier="155" item="1"/>
        </tpls>
      </n>
      <n v="342507" in="0">
        <tpls c="6">
          <tpl fld="8" item="0"/>
          <tpl fld="6" item="30"/>
          <tpl hier="55" item="2"/>
          <tpl fld="13" item="0"/>
          <tpl hier="90" item="6"/>
          <tpl hier="155" item="1"/>
        </tpls>
      </n>
      <n v="146588.15899887469" in="0">
        <tpls c="6">
          <tpl hier="2" item="4294967295"/>
          <tpl fld="6" item="8"/>
          <tpl hier="55" item="2"/>
          <tpl fld="13" item="0"/>
          <tpl hier="90" item="6"/>
          <tpl hier="155" item="1"/>
        </tpls>
      </n>
      <n v="-1">
        <tpls c="6">
          <tpl fld="11" item="1"/>
          <tpl fld="3" item="1"/>
          <tpl hier="55" item="2"/>
          <tpl fld="13" item="1"/>
          <tpl hier="90" item="6"/>
          <tpl hier="155" item="1"/>
        </tpls>
      </n>
      <n v="196434" in="0">
        <tpls c="6">
          <tpl fld="9" item="0"/>
          <tpl fld="6" item="16"/>
          <tpl hier="55" item="2"/>
          <tpl fld="13" item="0"/>
          <tpl hier="90" item="6"/>
          <tpl hier="155" item="1"/>
        </tpls>
      </n>
      <n v="1383168.3176957725" in="0">
        <tpls c="6">
          <tpl hier="2" item="4294967295"/>
          <tpl fld="3" item="2"/>
          <tpl hier="55" item="2"/>
          <tpl fld="13" item="0"/>
          <tpl hier="90" item="6"/>
          <tpl hier="155" item="1"/>
        </tpls>
      </n>
      <n v="469" in="0">
        <tpls c="6">
          <tpl fld="9" item="2"/>
          <tpl fld="6" item="4"/>
          <tpl hier="55" item="2"/>
          <tpl fld="13" item="0"/>
          <tpl hier="90" item="6"/>
          <tpl hier="155" item="1"/>
        </tpls>
      </n>
      <n v="104046" in="0">
        <tpls c="6">
          <tpl fld="8" item="0"/>
          <tpl fld="6" item="25"/>
          <tpl hier="55" item="2"/>
          <tpl fld="13" item="0"/>
          <tpl hier="90" item="6"/>
          <tpl hier="155" item="1"/>
        </tpls>
      </n>
      <n v="1">
        <tpls c="6">
          <tpl fld="8" item="1"/>
          <tpl fld="3" item="2"/>
          <tpl hier="55" item="2"/>
          <tpl fld="13" item="1"/>
          <tpl hier="90" item="6"/>
          <tpl hier="155" item="1"/>
        </tpls>
      </n>
      <n v="875.89374181623134" in="0">
        <tpls c="6">
          <tpl fld="9" item="2"/>
          <tpl fld="6" item="8"/>
          <tpl hier="55" item="2"/>
          <tpl fld="13" item="0"/>
          <tpl hier="90" item="6"/>
          <tpl hier="155" item="1"/>
        </tpls>
      </n>
      <n v="-560" in="0">
        <tpls c="6">
          <tpl fld="9" item="6"/>
          <tpl fld="6" item="2"/>
          <tpl hier="55" item="2"/>
          <tpl fld="13" item="0"/>
          <tpl hier="90" item="6"/>
          <tpl hier="155" item="1"/>
        </tpls>
      </n>
      <n v="34322" in="0">
        <tpls c="6">
          <tpl fld="8" item="2"/>
          <tpl fld="6" item="25"/>
          <tpl hier="55" item="2"/>
          <tpl fld="13" item="0"/>
          <tpl hier="90" item="6"/>
          <tpl hier="155" item="1"/>
        </tpls>
      </n>
      <n v="-33232" in="0">
        <tpls c="6">
          <tpl fld="8" item="0"/>
          <tpl fld="6" item="31"/>
          <tpl hier="55" item="2"/>
          <tpl fld="13" item="0"/>
          <tpl hier="90" item="6"/>
          <tpl hier="155" item="1"/>
        </tpls>
      </n>
      <n v="28356" in="0">
        <tpls c="6">
          <tpl fld="11" item="2"/>
          <tpl fld="6" item="20"/>
          <tpl hier="55" item="2"/>
          <tpl fld="13" item="0"/>
          <tpl hier="90" item="6"/>
          <tpl hier="155" item="1"/>
        </tpls>
      </n>
      <n v="38353" in="0">
        <tpls c="6">
          <tpl fld="11" item="0"/>
          <tpl fld="6" item="15"/>
          <tpl hier="55" item="2"/>
          <tpl fld="13" item="0"/>
          <tpl hier="90" item="6"/>
          <tpl hier="155" item="1"/>
        </tpls>
      </n>
      <n v="4499.2925606674489" in="0">
        <tpls c="6">
          <tpl fld="9" item="5"/>
          <tpl fld="3" item="2"/>
          <tpl hier="55" item="2"/>
          <tpl fld="13" item="0"/>
          <tpl hier="90" item="6"/>
          <tpl hier="155" item="1"/>
        </tpls>
      </n>
      <n v="4242" in="0">
        <tpls c="6">
          <tpl fld="9" item="5"/>
          <tpl fld="3" item="0"/>
          <tpl hier="55" item="2"/>
          <tpl fld="13" item="0"/>
          <tpl hier="90" item="6"/>
          <tpl hier="155" item="1"/>
        </tpls>
      </n>
      <n v="883" in="0">
        <tpls c="6">
          <tpl fld="11" item="2"/>
          <tpl fld="6" item="9"/>
          <tpl hier="55" item="2"/>
          <tpl fld="13" item="0"/>
          <tpl hier="90" item="6"/>
          <tpl hier="155" item="1"/>
        </tpls>
      </n>
      <n v="202540" in="0">
        <tpls c="6">
          <tpl fld="8" item="0"/>
          <tpl fld="6" item="26"/>
          <tpl hier="55" item="2"/>
          <tpl fld="13" item="0"/>
          <tpl hier="90" item="6"/>
          <tpl hier="155" item="1"/>
        </tpls>
      </n>
      <n v="668773" in="0">
        <tpls c="6">
          <tpl fld="11" item="1"/>
          <tpl fld="6" item="30"/>
          <tpl hier="55" item="2"/>
          <tpl fld="13" item="0"/>
          <tpl hier="90" item="6"/>
          <tpl hier="155" item="1"/>
        </tpls>
      </n>
      <n v="476" in="0">
        <tpls c="6">
          <tpl fld="9" item="2"/>
          <tpl fld="6" item="0"/>
          <tpl hier="55" item="2"/>
          <tpl fld="13" item="0"/>
          <tpl hier="90" item="6"/>
          <tpl hier="155" item="1"/>
        </tpls>
      </n>
      <n v="291032" in="0">
        <tpls c="6">
          <tpl fld="8" item="0"/>
          <tpl fld="6" item="4"/>
          <tpl hier="55" item="2"/>
          <tpl fld="13" item="0"/>
          <tpl hier="90" item="6"/>
          <tpl hier="155" item="1"/>
        </tpls>
      </n>
      <n v="137" in="0">
        <tpls c="6">
          <tpl fld="8" item="1"/>
          <tpl fld="6" item="15"/>
          <tpl hier="55" item="2"/>
          <tpl fld="13" item="0"/>
          <tpl hier="90" item="6"/>
          <tpl hier="155" item="1"/>
        </tpls>
      </n>
      <m in="0">
        <tpls c="6">
          <tpl fld="9" item="3"/>
          <tpl fld="6" item="15"/>
          <tpl hier="55" item="2"/>
          <tpl fld="13" item="0"/>
          <tpl hier="90" item="6"/>
          <tpl hier="155" item="1"/>
        </tpls>
      </m>
      <n v="6048.2793739109475" in="0">
        <tpls c="6">
          <tpl fld="8" item="1"/>
          <tpl fld="3" item="2"/>
          <tpl hier="55" item="2"/>
          <tpl fld="13" item="0"/>
          <tpl hier="90" item="6"/>
          <tpl hier="155" item="1"/>
        </tpls>
      </n>
      <n v="1">
        <tpls c="6">
          <tpl fld="9" item="2"/>
          <tpl fld="3" item="1"/>
          <tpl hier="55" item="2"/>
          <tpl fld="13" item="1"/>
          <tpl hier="90" item="6"/>
          <tpl hier="155" item="1"/>
        </tpls>
      </n>
      <n v="-1">
        <tpls c="6">
          <tpl fld="10" item="1"/>
          <tpl fld="3" item="1"/>
          <tpl hier="55" item="2"/>
          <tpl fld="13" item="1"/>
          <tpl hier="90" item="6"/>
          <tpl hier="155" item="1"/>
        </tpls>
      </n>
      <n v="295" in="0">
        <tpls c="6">
          <tpl fld="9" item="5"/>
          <tpl fld="6" item="30"/>
          <tpl hier="55" item="2"/>
          <tpl fld="13" item="0"/>
          <tpl hier="90" item="6"/>
          <tpl hier="155" item="1"/>
        </tpls>
      </n>
      <n v="191059" in="0">
        <tpls c="6">
          <tpl fld="11" item="2"/>
          <tpl fld="6" item="23"/>
          <tpl hier="55" item="2"/>
          <tpl fld="13" item="0"/>
          <tpl hier="90" item="6"/>
          <tpl hier="155" item="1"/>
        </tpls>
      </n>
      <n v="47266.799727124548" in="0">
        <tpls c="6">
          <tpl fld="11" item="2"/>
          <tpl fld="3" item="2"/>
          <tpl hier="55" item="2"/>
          <tpl fld="13" item="0"/>
          <tpl hier="90" item="6"/>
          <tpl hier="155" item="1"/>
        </tpls>
      </n>
      <n v="92323" in="0">
        <tpls c="6">
          <tpl fld="8" item="2"/>
          <tpl fld="6" item="24"/>
          <tpl hier="55" item="2"/>
          <tpl fld="13" item="0"/>
          <tpl hier="90" item="6"/>
          <tpl hier="155" item="1"/>
        </tpls>
      </n>
      <n v="214469.08033043344" in="0">
        <tpls c="6">
          <tpl fld="9" item="4"/>
          <tpl fld="6" item="12"/>
          <tpl hier="55" item="2"/>
          <tpl fld="13" item="0"/>
          <tpl hier="90" item="6"/>
          <tpl hier="155" item="1"/>
        </tpls>
      </n>
      <n v="286425" in="0">
        <tpls c="6">
          <tpl fld="11" item="2"/>
          <tpl fld="3" item="0"/>
          <tpl hier="55" item="2"/>
          <tpl fld="13" item="0"/>
          <tpl hier="90" item="6"/>
          <tpl hier="155" item="1"/>
        </tpls>
      </n>
      <n v="260030" in="0">
        <tpls c="6">
          <tpl fld="8" item="0"/>
          <tpl fld="6" item="20"/>
          <tpl hier="55" item="2"/>
          <tpl fld="13" item="0"/>
          <tpl hier="90" item="6"/>
          <tpl hier="155" item="1"/>
        </tpls>
      </n>
      <m in="0">
        <tpls c="6">
          <tpl fld="9" item="3"/>
          <tpl fld="6" item="20"/>
          <tpl hier="55" item="2"/>
          <tpl fld="13" item="0"/>
          <tpl hier="90" item="6"/>
          <tpl hier="155" item="1"/>
        </tpls>
      </m>
      <n v="103832" in="0">
        <tpls c="6">
          <tpl fld="9" item="0"/>
          <tpl fld="6" item="23"/>
          <tpl hier="55" item="2"/>
          <tpl fld="13" item="0"/>
          <tpl hier="90" item="6"/>
          <tpl hier="155" item="1"/>
        </tpls>
      </n>
      <n v="860076" in="0">
        <tpls c="6">
          <tpl fld="11" item="1"/>
          <tpl fld="6" item="10"/>
          <tpl hier="55" item="2"/>
          <tpl fld="13" item="0"/>
          <tpl hier="90" item="6"/>
          <tpl hier="155" item="1"/>
        </tpls>
      </n>
      <n v="417" in="0">
        <tpls c="6">
          <tpl fld="9" item="2"/>
          <tpl fld="6" item="5"/>
          <tpl hier="55" item="2"/>
          <tpl fld="13" item="0"/>
          <tpl hier="90" item="6"/>
          <tpl hier="155" item="1"/>
        </tpls>
      </n>
      <n v="399" in="0">
        <tpls c="6">
          <tpl fld="9" item="5"/>
          <tpl fld="6" item="17"/>
          <tpl hier="55" item="2"/>
          <tpl fld="13" item="0"/>
          <tpl hier="90" item="6"/>
          <tpl hier="155" item="1"/>
        </tpls>
      </n>
      <n v="747940" in="0">
        <tpls c="6">
          <tpl fld="10" item="1"/>
          <tpl fld="6" item="6"/>
          <tpl hier="55" item="2"/>
          <tpl fld="13" item="0"/>
          <tpl hier="90" item="6"/>
          <tpl hier="155" item="1"/>
        </tpls>
      </n>
      <n v="1035" in="0">
        <tpls c="6">
          <tpl fld="9" item="1"/>
          <tpl fld="6" item="14"/>
          <tpl hier="55" item="2"/>
          <tpl fld="13" item="0"/>
          <tpl hier="90" item="6"/>
          <tpl hier="155" item="1"/>
        </tpls>
      </n>
      <n v="152788" in="0">
        <tpls c="6">
          <tpl hier="2" item="4294967295"/>
          <tpl fld="6" item="26"/>
          <tpl hier="55" item="2"/>
          <tpl fld="13" item="0"/>
          <tpl hier="90" item="6"/>
          <tpl hier="155" item="1"/>
        </tpls>
      </n>
      <n v="180897" in="0">
        <tpls c="6">
          <tpl fld="8" item="0"/>
          <tpl fld="6" item="27"/>
          <tpl hier="55" item="2"/>
          <tpl fld="13" item="0"/>
          <tpl hier="90" item="6"/>
          <tpl hier="155" item="1"/>
        </tpls>
      </n>
      <n v="907096" in="0">
        <tpls c="6">
          <tpl fld="11" item="1"/>
          <tpl fld="6" item="24"/>
          <tpl hier="55" item="2"/>
          <tpl fld="13" item="0"/>
          <tpl hier="90" item="6"/>
          <tpl hier="155" item="1"/>
        </tpls>
      </n>
      <n v="-57443" in="0">
        <tpls c="6">
          <tpl hier="2" item="4294967295"/>
          <tpl fld="6" item="0"/>
          <tpl hier="55" item="2"/>
          <tpl fld="13" item="0"/>
          <tpl hier="90" item="6"/>
          <tpl hier="155" item="1"/>
        </tpls>
      </n>
      <n v="550" in="0">
        <tpls c="6">
          <tpl fld="9" item="2"/>
          <tpl fld="6" item="13"/>
          <tpl hier="55" item="2"/>
          <tpl fld="13" item="0"/>
          <tpl hier="90" item="6"/>
          <tpl hier="155" item="1"/>
        </tpls>
      </n>
      <n v="534114" in="0">
        <tpls c="6">
          <tpl fld="11" item="1"/>
          <tpl fld="6" item="25"/>
          <tpl hier="55" item="2"/>
          <tpl fld="13" item="0"/>
          <tpl hier="90" item="6"/>
          <tpl hier="155" item="1"/>
        </tpls>
      </n>
      <n v="1150" in="0">
        <tpls c="6">
          <tpl fld="9" item="1"/>
          <tpl fld="6" item="6"/>
          <tpl hier="55" item="2"/>
          <tpl fld="13" item="0"/>
          <tpl hier="90" item="6"/>
          <tpl hier="155" item="1"/>
        </tpls>
      </n>
      <n v="-680" in="0">
        <tpls c="6">
          <tpl fld="9" item="6"/>
          <tpl fld="6" item="29"/>
          <tpl hier="55" item="2"/>
          <tpl fld="13" item="0"/>
          <tpl hier="90" item="6"/>
          <tpl hier="155" item="1"/>
        </tpls>
      </n>
      <n v="149371" in="0">
        <tpls c="6">
          <tpl fld="10" item="0"/>
          <tpl fld="6" item="29"/>
          <tpl hier="55" item="2"/>
          <tpl fld="13" item="0"/>
          <tpl hier="90" item="6"/>
          <tpl hier="155" item="1"/>
        </tpls>
      </n>
      <n v="278488.40000000002" in="0">
        <tpls c="6">
          <tpl fld="8" item="0"/>
          <tpl fld="6" item="21"/>
          <tpl hier="55" item="2"/>
          <tpl fld="13" item="0"/>
          <tpl hier="90" item="6"/>
          <tpl hier="155" item="1"/>
        </tpls>
      </n>
      <n v="924" in="0">
        <tpls c="6">
          <tpl fld="9" item="2"/>
          <tpl fld="6" item="18"/>
          <tpl hier="55" item="2"/>
          <tpl fld="13" item="0"/>
          <tpl hier="90" item="6"/>
          <tpl hier="155" item="1"/>
        </tpls>
      </n>
      <n v="24633" in="0">
        <tpls c="6">
          <tpl fld="9" item="3"/>
          <tpl fld="3" item="0"/>
          <tpl hier="55" item="2"/>
          <tpl fld="13" item="0"/>
          <tpl hier="90" item="6"/>
          <tpl hier="155" item="1"/>
        </tpls>
      </n>
      <n v="609274" in="0">
        <tpls c="6">
          <tpl fld="10" item="1"/>
          <tpl fld="6" item="18"/>
          <tpl hier="55" item="2"/>
          <tpl fld="13" item="0"/>
          <tpl hier="90" item="6"/>
          <tpl hier="155" item="1"/>
        </tpls>
      </n>
      <n v="131" in="0">
        <tpls c="6">
          <tpl fld="8" item="1"/>
          <tpl fld="6" item="24"/>
          <tpl hier="55" item="2"/>
          <tpl fld="13" item="0"/>
          <tpl hier="90" item="6"/>
          <tpl hier="155" item="1"/>
        </tpls>
      </n>
      <n v="-19575.300000000003" in="0">
        <tpls c="6">
          <tpl fld="8" item="0"/>
          <tpl fld="6" item="23"/>
          <tpl hier="55" item="2"/>
          <tpl fld="13" item="0"/>
          <tpl hier="90" item="6"/>
          <tpl hier="155" item="1"/>
        </tpls>
      </n>
      <n v="102" in="0">
        <tpls c="6">
          <tpl fld="8" item="1"/>
          <tpl fld="6" item="22"/>
          <tpl hier="55" item="2"/>
          <tpl fld="13" item="0"/>
          <tpl hier="90" item="6"/>
          <tpl hier="155" item="1"/>
        </tpls>
      </n>
      <n v="-375" in="0">
        <tpls c="6">
          <tpl fld="9" item="6"/>
          <tpl fld="6" item="4"/>
          <tpl hier="55" item="2"/>
          <tpl fld="13" item="0"/>
          <tpl hier="90" item="6"/>
          <tpl hier="155" item="1"/>
        </tpls>
      </n>
      <n v="-13138.507386635587" in="0">
        <tpls c="6">
          <tpl fld="9" item="1"/>
          <tpl fld="6" item="8"/>
          <tpl hier="55" item="2"/>
          <tpl fld="13" item="0"/>
          <tpl hier="90" item="6"/>
          <tpl hier="155" item="1"/>
        </tpls>
      </n>
      <n v="229524" in="0">
        <tpls c="6">
          <tpl fld="9" item="4"/>
          <tpl fld="6" item="26"/>
          <tpl hier="55" item="2"/>
          <tpl fld="13" item="0"/>
          <tpl hier="90" item="6"/>
          <tpl hier="155" item="1"/>
        </tpls>
      </n>
      <n v="865" in="0">
        <tpls c="6">
          <tpl fld="9" item="2"/>
          <tpl fld="6" item="7"/>
          <tpl hier="55" item="2"/>
          <tpl fld="13" item="0"/>
          <tpl hier="90" item="6"/>
          <tpl hier="155" item="1"/>
        </tpls>
      </n>
      <n v="87" in="0">
        <tpls c="6">
          <tpl fld="8" item="1"/>
          <tpl fld="6" item="19"/>
          <tpl hier="55" item="2"/>
          <tpl fld="13" item="0"/>
          <tpl hier="90" item="6"/>
          <tpl hier="155" item="1"/>
        </tpls>
      </n>
      <n v="21275" in="0">
        <tpls c="6">
          <tpl fld="11" item="0"/>
          <tpl fld="6" item="4"/>
          <tpl hier="55" item="2"/>
          <tpl fld="13" item="0"/>
          <tpl hier="90" item="6"/>
          <tpl hier="155" item="1"/>
        </tpls>
      </n>
      <n v="392833" in="0">
        <tpls c="6">
          <tpl hier="2" item="4294967295"/>
          <tpl fld="6" item="11"/>
          <tpl hier="55" item="2"/>
          <tpl fld="13" item="0"/>
          <tpl hier="90" item="6"/>
          <tpl hier="155" item="1"/>
        </tpls>
      </n>
      <n v="20542" in="0">
        <tpls c="6">
          <tpl fld="11" item="0"/>
          <tpl fld="6" item="25"/>
          <tpl hier="55" item="2"/>
          <tpl fld="13" item="0"/>
          <tpl hier="90" item="6"/>
          <tpl hier="155" item="1"/>
        </tpls>
      </n>
      <n v="1134" in="0">
        <tpls c="6">
          <tpl fld="9" item="1"/>
          <tpl fld="6" item="29"/>
          <tpl hier="55" item="2"/>
          <tpl fld="13" item="0"/>
          <tpl hier="90" item="6"/>
          <tpl hier="155" item="1"/>
        </tpls>
      </n>
      <n v="-60187" in="0">
        <tpls c="6">
          <tpl hier="2" item="4294967295"/>
          <tpl fld="6" item="31"/>
          <tpl hier="55" item="2"/>
          <tpl fld="13" item="0"/>
          <tpl hier="90" item="6"/>
          <tpl hier="155" item="1"/>
        </tpls>
      </n>
      <n v="763556" in="0">
        <tpls c="6">
          <tpl fld="11" item="1"/>
          <tpl fld="6" item="20"/>
          <tpl hier="55" item="2"/>
          <tpl fld="13" item="0"/>
          <tpl hier="90" item="6"/>
          <tpl hier="155" item="1"/>
        </tpls>
      </n>
      <n v="705250" in="0">
        <tpls c="6">
          <tpl fld="11" item="1"/>
          <tpl fld="6" item="2"/>
          <tpl hier="55" item="2"/>
          <tpl fld="13" item="0"/>
          <tpl hier="90" item="6"/>
          <tpl hier="155" item="1"/>
        </tpls>
      </n>
      <n v="-741" in="0">
        <tpls c="6">
          <tpl fld="9" item="6"/>
          <tpl fld="6" item="20"/>
          <tpl hier="55" item="2"/>
          <tpl fld="13" item="0"/>
          <tpl hier="90" item="6"/>
          <tpl hier="155" item="1"/>
        </tpls>
      </n>
      <n v="294054" in="0">
        <tpls c="6">
          <tpl fld="8" item="0"/>
          <tpl fld="6" item="5"/>
          <tpl hier="55" item="2"/>
          <tpl fld="13" item="0"/>
          <tpl hier="90" item="6"/>
          <tpl hier="155" item="1"/>
        </tpls>
      </n>
      <n v="627" in="0">
        <tpls c="6">
          <tpl fld="9" item="1"/>
          <tpl fld="6" item="19"/>
          <tpl hier="55" item="2"/>
          <tpl fld="13" item="0"/>
          <tpl hier="90" item="6"/>
          <tpl hier="155" item="1"/>
        </tpls>
      </n>
      <n v="38231" in="0">
        <tpls c="6">
          <tpl fld="8" item="2"/>
          <tpl fld="6" item="16"/>
          <tpl hier="55" item="2"/>
          <tpl fld="13" item="0"/>
          <tpl hier="90" item="6"/>
          <tpl hier="155" item="1"/>
        </tpls>
      </n>
      <n v="888.41776170217349" in="0">
        <tpls c="6">
          <tpl fld="9" item="2"/>
          <tpl fld="6" item="12"/>
          <tpl hier="55" item="2"/>
          <tpl fld="13" item="0"/>
          <tpl hier="90" item="6"/>
          <tpl hier="155" item="1"/>
        </tpls>
      </n>
      <n v="884" in="0">
        <tpls c="6">
          <tpl fld="9" item="2"/>
          <tpl fld="6" item="27"/>
          <tpl hier="55" item="2"/>
          <tpl fld="13" item="0"/>
          <tpl hier="90" item="6"/>
          <tpl hier="155" item="1"/>
        </tpls>
      </n>
      <n v="-6755" in="0">
        <tpls c="6">
          <tpl fld="9" item="6"/>
          <tpl fld="3" item="1"/>
          <tpl hier="55" item="2"/>
          <tpl fld="13" item="0"/>
          <tpl hier="90" item="6"/>
          <tpl hier="155" item="1"/>
        </tpls>
      </n>
      <n v="8746.5498943996645" in="0">
        <tpls c="6">
          <tpl fld="11" item="2"/>
          <tpl fld="6" item="12"/>
          <tpl hier="55" item="2"/>
          <tpl fld="13" item="0"/>
          <tpl hier="90" item="6"/>
          <tpl hier="155" item="1"/>
        </tpls>
      </n>
      <n v="30239" in="0">
        <tpls c="6">
          <tpl fld="11" item="0"/>
          <tpl fld="6" item="20"/>
          <tpl hier="55" item="2"/>
          <tpl fld="13" item="0"/>
          <tpl hier="90" item="6"/>
          <tpl hier="155" item="1"/>
        </tpls>
      </n>
      <n v="0">
        <tpls c="6">
          <tpl fld="11" item="1"/>
          <tpl fld="3" item="2"/>
          <tpl hier="55" item="2"/>
          <tpl fld="13" item="1"/>
          <tpl hier="90" item="6"/>
          <tpl hier="155" item="1"/>
        </tpls>
      </n>
      <n v="1233" in="0">
        <tpls c="6">
          <tpl fld="9" item="1"/>
          <tpl fld="6" item="18"/>
          <tpl hier="55" item="2"/>
          <tpl fld="13" item="0"/>
          <tpl hier="90" item="6"/>
          <tpl hier="155" item="1"/>
        </tpls>
      </n>
      <n v="399042" in="0">
        <tpls c="6">
          <tpl fld="9" item="0"/>
          <tpl fld="6" item="5"/>
          <tpl hier="55" item="2"/>
          <tpl fld="13" item="0"/>
          <tpl hier="90" item="6"/>
          <tpl hier="155" item="1"/>
        </tpls>
      </n>
      <n v="-368" in="0">
        <tpls c="6">
          <tpl fld="9" item="6"/>
          <tpl fld="6" item="23"/>
          <tpl hier="55" item="2"/>
          <tpl fld="13" item="0"/>
          <tpl hier="90" item="6"/>
          <tpl hier="155" item="1"/>
        </tpls>
      </n>
      <n v="662518" in="0">
        <tpls c="6">
          <tpl fld="10" item="1"/>
          <tpl fld="6" item="30"/>
          <tpl hier="55" item="2"/>
          <tpl fld="13" item="0"/>
          <tpl hier="90" item="6"/>
          <tpl hier="155" item="1"/>
        </tpls>
      </n>
      <n v="165" in="0">
        <tpls c="6">
          <tpl fld="8" item="1"/>
          <tpl fld="6" item="27"/>
          <tpl hier="55" item="2"/>
          <tpl fld="13" item="0"/>
          <tpl hier="90" item="6"/>
          <tpl hier="155" item="1"/>
        </tpls>
      </n>
      <m in="0">
        <tpls c="6">
          <tpl fld="9" item="3"/>
          <tpl fld="6" item="24"/>
          <tpl hier="55" item="2"/>
          <tpl fld="13" item="0"/>
          <tpl hier="90" item="6"/>
          <tpl hier="155" item="1"/>
        </tpls>
      </m>
      <n v="-716" in="0">
        <tpls c="6">
          <tpl fld="9" item="6"/>
          <tpl fld="6" item="26"/>
          <tpl hier="55" item="2"/>
          <tpl fld="13" item="0"/>
          <tpl hier="90" item="6"/>
          <tpl hier="155" item="1"/>
        </tpls>
      </n>
      <n v="401284" in="0">
        <tpls c="6">
          <tpl fld="9" item="0"/>
          <tpl fld="6" item="4"/>
          <tpl hier="55" item="2"/>
          <tpl fld="13" item="0"/>
          <tpl hier="90" item="6"/>
          <tpl hier="155" item="1"/>
        </tpls>
      </n>
      <n v="730269" in="0">
        <tpls c="6">
          <tpl fld="9" item="0"/>
          <tpl fld="6" item="13"/>
          <tpl hier="55" item="2"/>
          <tpl fld="13" item="0"/>
          <tpl hier="90" item="6"/>
          <tpl hier="155" item="1"/>
        </tpls>
      </n>
      <n v="169219" in="0">
        <tpls c="6">
          <tpl fld="9" item="4"/>
          <tpl fld="6" item="19"/>
          <tpl hier="55" item="2"/>
          <tpl fld="13" item="0"/>
          <tpl hier="90" item="6"/>
          <tpl hier="155" item="1"/>
        </tpls>
      </n>
      <n v="396376" in="0">
        <tpls c="6">
          <tpl fld="9" item="0"/>
          <tpl fld="6" item="7"/>
          <tpl hier="55" item="2"/>
          <tpl fld="13" item="0"/>
          <tpl hier="90" item="6"/>
          <tpl hier="155" item="1"/>
        </tpls>
      </n>
      <n v="-1">
        <tpls c="6">
          <tpl fld="10" item="1"/>
          <tpl fld="3" item="0"/>
          <tpl hier="55" item="2"/>
          <tpl fld="13" item="1"/>
          <tpl hier="90" item="6"/>
          <tpl hier="155" item="1"/>
        </tpls>
      </n>
      <n v="8443" in="0">
        <tpls c="6">
          <tpl fld="9" item="2"/>
          <tpl fld="3" item="1"/>
          <tpl hier="55" item="2"/>
          <tpl fld="13" item="0"/>
          <tpl hier="90" item="6"/>
          <tpl hier="155" item="1"/>
        </tpls>
      </n>
      <n v="454" in="0">
        <tpls c="6">
          <tpl fld="9" item="2"/>
          <tpl fld="6" item="30"/>
          <tpl hier="55" item="2"/>
          <tpl fld="13" item="0"/>
          <tpl hier="90" item="6"/>
          <tpl hier="155" item="1"/>
        </tpls>
      </n>
      <n v="676904" in="0">
        <tpls c="6">
          <tpl fld="11" item="1"/>
          <tpl fld="6" item="7"/>
          <tpl hier="55" item="2"/>
          <tpl fld="13" item="0"/>
          <tpl hier="90" item="6"/>
          <tpl hier="155" item="1"/>
        </tpls>
      </n>
      <n v="2551357.7000000002" in="0">
        <tpls c="6">
          <tpl fld="8" item="0"/>
          <tpl fld="3" item="0"/>
          <tpl hier="55" item="2"/>
          <tpl fld="13" item="0"/>
          <tpl hier="90" item="6"/>
          <tpl hier="155" item="1"/>
        </tpls>
      </n>
      <m in="0">
        <tpls c="6">
          <tpl fld="9" item="3"/>
          <tpl fld="6" item="28"/>
          <tpl hier="55" item="2"/>
          <tpl fld="13" item="0"/>
          <tpl hier="90" item="6"/>
          <tpl hier="155" item="1"/>
        </tpls>
      </m>
      <n v="536359" in="0">
        <tpls c="6">
          <tpl fld="9" item="0"/>
          <tpl fld="6" item="19"/>
          <tpl hier="55" item="2"/>
          <tpl fld="13" item="0"/>
          <tpl hier="90" item="6"/>
          <tpl hier="155" item="1"/>
        </tpls>
      </n>
      <n v="198174" in="0">
        <tpls c="6">
          <tpl fld="9" item="4"/>
          <tpl fld="6" item="27"/>
          <tpl hier="55" item="2"/>
          <tpl fld="13" item="0"/>
          <tpl hier="90" item="6"/>
          <tpl hier="155" item="1"/>
        </tpls>
      </n>
      <n v="2547.2999999999993" in="0">
        <tpls c="6">
          <tpl fld="8" item="1"/>
          <tpl fld="6" item="23"/>
          <tpl hier="55" item="2"/>
          <tpl fld="13" item="0"/>
          <tpl hier="90" item="6"/>
          <tpl hier="155" item="1"/>
        </tpls>
      </n>
      <n v="9100" in="0">
        <tpls c="6">
          <tpl fld="11" item="0"/>
          <tpl fld="6" item="21"/>
          <tpl hier="55" item="2"/>
          <tpl fld="13" item="0"/>
          <tpl hier="90" item="6"/>
          <tpl hier="155" item="1"/>
        </tpls>
      </n>
      <n v="192637.83147587953" in="0">
        <tpls c="6">
          <tpl fld="8" item="0"/>
          <tpl fld="6" item="12"/>
          <tpl hier="55" item="2"/>
          <tpl fld="13" item="0"/>
          <tpl hier="90" item="6"/>
          <tpl hier="155" item="1"/>
        </tpls>
      </n>
      <n v="713" in="0">
        <tpls c="6">
          <tpl fld="9" item="1"/>
          <tpl fld="6" item="1"/>
          <tpl hier="55" item="2"/>
          <tpl fld="13" item="0"/>
          <tpl hier="90" item="6"/>
          <tpl hier="155" item="1"/>
        </tpls>
      </n>
      <n v="114" in="0">
        <tpls c="6">
          <tpl fld="8" item="1"/>
          <tpl fld="6" item="11"/>
          <tpl hier="55" item="2"/>
          <tpl fld="13" item="0"/>
          <tpl hier="90" item="6"/>
          <tpl hier="155" item="1"/>
        </tpls>
      </n>
      <n v="724414" in="0">
        <tpls c="6">
          <tpl fld="11" item="1"/>
          <tpl fld="6" item="14"/>
          <tpl hier="55" item="2"/>
          <tpl fld="13" item="0"/>
          <tpl hier="90" item="6"/>
          <tpl hier="155" item="1"/>
        </tpls>
      </n>
      <n v="78418" in="0">
        <tpls c="6">
          <tpl fld="10" item="0"/>
          <tpl fld="6" item="1"/>
          <tpl hier="55" item="2"/>
          <tpl fld="13" item="0"/>
          <tpl hier="90" item="6"/>
          <tpl hier="155" item="1"/>
        </tpls>
      </n>
      <n v="3339" in="0">
        <tpls c="6">
          <tpl fld="11" item="2"/>
          <tpl fld="6" item="31"/>
          <tpl hier="55" item="2"/>
          <tpl fld="13" item="0"/>
          <tpl hier="90" item="6"/>
          <tpl hier="155" item="1"/>
        </tpls>
      </n>
      <n v="203995" in="0">
        <tpls c="6">
          <tpl fld="9" item="4"/>
          <tpl fld="6" item="22"/>
          <tpl hier="55" item="2"/>
          <tpl fld="13" item="0"/>
          <tpl hier="90" item="6"/>
          <tpl hier="155" item="1"/>
        </tpls>
      </n>
      <n v="120728" in="0">
        <tpls c="6">
          <tpl fld="10" item="0"/>
          <tpl fld="6" item="27"/>
          <tpl hier="55" item="2"/>
          <tpl fld="13" item="0"/>
          <tpl hier="90" item="6"/>
          <tpl hier="155" item="1"/>
        </tpls>
      </n>
      <n v="8356343" in="0">
        <tpls c="6">
          <tpl fld="11" item="1"/>
          <tpl fld="3" item="1"/>
          <tpl hier="55" item="2"/>
          <tpl fld="13" item="0"/>
          <tpl hier="90" item="6"/>
          <tpl hier="155" item="1"/>
        </tpls>
      </n>
      <n v="-1">
        <tpls c="6">
          <tpl fld="11" item="0"/>
          <tpl fld="3" item="2"/>
          <tpl hier="55" item="2"/>
          <tpl fld="13" item="1"/>
          <tpl hier="90" item="6"/>
          <tpl hier="155" item="1"/>
        </tpls>
      </n>
      <n v="-17315" in="0">
        <tpls c="6">
          <tpl hier="2" item="4294967295"/>
          <tpl fld="6" item="9"/>
          <tpl hier="55" item="2"/>
          <tpl fld="13" item="0"/>
          <tpl hier="90" item="6"/>
          <tpl hier="155" item="1"/>
        </tpls>
      </n>
      <n v="638871" in="0">
        <tpls c="6">
          <tpl fld="10" item="1"/>
          <tpl fld="6" item="2"/>
          <tpl hier="55" item="2"/>
          <tpl fld="13" item="0"/>
          <tpl hier="90" item="6"/>
          <tpl hier="155" item="1"/>
        </tpls>
      </n>
      <n v="293491" in="0">
        <tpls c="6">
          <tpl fld="10" item="0"/>
          <tpl fld="6" item="19"/>
          <tpl hier="55" item="2"/>
          <tpl fld="13" item="0"/>
          <tpl hier="90" item="6"/>
          <tpl hier="155" item="1"/>
        </tpls>
      </n>
      <n v="1114361" in="0">
        <tpls c="6">
          <tpl fld="11" item="1"/>
          <tpl fld="6" item="3"/>
          <tpl hier="55" item="2"/>
          <tpl fld="13" item="0"/>
          <tpl hier="90" item="6"/>
          <tpl hier="155" item="1"/>
        </tpls>
      </n>
      <n v="265129" in="0">
        <tpls c="6">
          <tpl fld="10" item="0"/>
          <tpl fld="6" item="22"/>
          <tpl hier="55" item="2"/>
          <tpl fld="13" item="0"/>
          <tpl hier="90" item="6"/>
          <tpl hier="155" item="1"/>
        </tpls>
      </n>
      <n v="298010" in="0">
        <tpls c="6">
          <tpl fld="10" item="0"/>
          <tpl fld="6" item="15"/>
          <tpl hier="55" item="2"/>
          <tpl fld="13" item="0"/>
          <tpl hier="90" item="6"/>
          <tpl hier="155" item="1"/>
        </tpls>
      </n>
      <n v="603" in="0">
        <tpls c="6">
          <tpl fld="9" item="5"/>
          <tpl fld="6" item="20"/>
          <tpl hier="55" item="2"/>
          <tpl fld="13" item="0"/>
          <tpl hier="90" item="6"/>
          <tpl hier="155" item="1"/>
        </tpls>
      </n>
      <n v="3029997.4" in="0">
        <tpls c="6">
          <tpl fld="8" item="0"/>
          <tpl fld="3" item="1"/>
          <tpl hier="55" item="2"/>
          <tpl fld="13" item="0"/>
          <tpl hier="90" item="6"/>
          <tpl hier="155" item="1"/>
        </tpls>
      </n>
      <n v="1775.7057435917777" in="0">
        <tpls c="6">
          <tpl fld="8" item="1"/>
          <tpl fld="6" item="12"/>
          <tpl hier="55" item="2"/>
          <tpl fld="13" item="0"/>
          <tpl hier="90" item="6"/>
          <tpl hier="155" item="1"/>
        </tpls>
      </n>
      <n v="1030919" in="0">
        <tpls c="6">
          <tpl fld="11" item="1"/>
          <tpl fld="6" item="13"/>
          <tpl hier="55" item="2"/>
          <tpl fld="13" item="0"/>
          <tpl hier="90" item="6"/>
          <tpl hier="155" item="1"/>
        </tpls>
      </n>
      <n v="223271" in="0">
        <tpls c="6">
          <tpl fld="9" item="4"/>
          <tpl fld="6" item="18"/>
          <tpl hier="55" item="2"/>
          <tpl fld="13" item="0"/>
          <tpl hier="90" item="6"/>
          <tpl hier="155" item="1"/>
        </tpls>
      </n>
      <n v="655199" in="0">
        <tpls c="6">
          <tpl fld="11" item="1"/>
          <tpl fld="6" item="21"/>
          <tpl hier="55" item="2"/>
          <tpl fld="13" item="0"/>
          <tpl hier="90" item="6"/>
          <tpl hier="155" item="1"/>
        </tpls>
      </n>
      <n v="226434" in="0">
        <tpls c="6">
          <tpl fld="10" item="0"/>
          <tpl fld="6" item="20"/>
          <tpl hier="55" item="2"/>
          <tpl fld="13" item="0"/>
          <tpl hier="90" item="6"/>
          <tpl hier="155" item="1"/>
        </tpls>
      </n>
      <n v="379071" in="0">
        <tpls c="6">
          <tpl fld="9" item="0"/>
          <tpl fld="6" item="27"/>
          <tpl hier="55" item="2"/>
          <tpl fld="13" item="0"/>
          <tpl hier="90" item="6"/>
          <tpl hier="155" item="1"/>
        </tpls>
      </n>
      <n v="211527.08889622454" in="0">
        <tpls c="6">
          <tpl fld="11" item="0"/>
          <tpl fld="3" item="2"/>
          <tpl hier="55" item="2"/>
          <tpl fld="13" item="0"/>
          <tpl hier="90" item="6"/>
          <tpl hier="155" item="1"/>
        </tpls>
      </n>
      <n v="-1">
        <tpls c="6">
          <tpl hier="2" item="4294967295"/>
          <tpl fld="3" item="1"/>
          <tpl hier="55" item="2"/>
          <tpl fld="13" item="1"/>
          <tpl hier="90" item="6"/>
          <tpl hier="155" item="1"/>
        </tpls>
      </n>
      <n v="271649" in="0">
        <tpls c="6">
          <tpl hier="2" item="4294967295"/>
          <tpl fld="6" item="19"/>
          <tpl hier="55" item="2"/>
          <tpl fld="13" item="0"/>
          <tpl hier="90" item="6"/>
          <tpl hier="155" item="1"/>
        </tpls>
      </n>
      <n v="577.21477696719251" in="0">
        <tpls c="6">
          <tpl fld="9" item="5"/>
          <tpl fld="6" item="12"/>
          <tpl hier="55" item="2"/>
          <tpl fld="13" item="0"/>
          <tpl hier="90" item="6"/>
          <tpl hier="155" item="1"/>
        </tpls>
      </n>
      <n v="-455" in="0">
        <tpls c="6">
          <tpl fld="9" item="6"/>
          <tpl fld="6" item="28"/>
          <tpl hier="55" item="2"/>
          <tpl fld="13" item="0"/>
          <tpl hier="90" item="6"/>
          <tpl hier="155" item="1"/>
        </tpls>
      </n>
      <n v="743" in="0">
        <tpls c="6">
          <tpl fld="9" item="2"/>
          <tpl fld="6" item="15"/>
          <tpl hier="55" item="2"/>
          <tpl fld="13" item="0"/>
          <tpl hier="90" item="6"/>
          <tpl hier="155" item="1"/>
        </tpls>
      </n>
      <n v="189028" in="0">
        <tpls c="6">
          <tpl fld="10" item="0"/>
          <tpl fld="6" item="25"/>
          <tpl hier="55" item="2"/>
          <tpl fld="13" item="0"/>
          <tpl hier="90" item="6"/>
          <tpl hier="155" item="1"/>
        </tpls>
      </n>
      <n v="76" in="0">
        <tpls c="6">
          <tpl fld="8" item="1"/>
          <tpl fld="6" item="5"/>
          <tpl hier="55" item="2"/>
          <tpl fld="13" item="0"/>
          <tpl hier="90" item="6"/>
          <tpl hier="155" item="1"/>
        </tpls>
      </n>
      <n v="155" in="0">
        <tpls c="6">
          <tpl fld="8" item="1"/>
          <tpl fld="6" item="25"/>
          <tpl hier="55" item="2"/>
          <tpl fld="13" item="0"/>
          <tpl hier="90" item="6"/>
          <tpl hier="155" item="1"/>
        </tpls>
      </n>
      <m in="0">
        <tpls c="6">
          <tpl fld="9" item="3"/>
          <tpl fld="6" item="13"/>
          <tpl hier="55" item="2"/>
          <tpl fld="13" item="0"/>
          <tpl hier="90" item="6"/>
          <tpl hier="155" item="1"/>
        </tpls>
      </m>
      <n v="354128" in="0">
        <tpls c="6">
          <tpl fld="8" item="0"/>
          <tpl fld="6" item="6"/>
          <tpl hier="55" item="2"/>
          <tpl fld="13" item="0"/>
          <tpl hier="90" item="6"/>
          <tpl hier="155" item="1"/>
        </tpls>
      </n>
      <n v="247056" in="0">
        <tpls c="6">
          <tpl fld="10" item="1"/>
          <tpl fld="6" item="31"/>
          <tpl hier="55" item="2"/>
          <tpl fld="13" item="0"/>
          <tpl hier="90" item="6"/>
          <tpl hier="155" item="1"/>
        </tpls>
      </n>
      <n v="3046" in="0">
        <tpls c="6">
          <tpl fld="11" item="2"/>
          <tpl fld="6" item="18"/>
          <tpl hier="55" item="2"/>
          <tpl fld="13" item="0"/>
          <tpl hier="90" item="6"/>
          <tpl hier="155" item="1"/>
        </tpls>
      </n>
      <n v="127349" in="0">
        <tpls c="6">
          <tpl fld="9" item="0"/>
          <tpl fld="6" item="1"/>
          <tpl hier="55" item="2"/>
          <tpl fld="13" item="0"/>
          <tpl hier="90" item="6"/>
          <tpl hier="155" item="1"/>
        </tpls>
      </n>
      <n v="284569" in="0">
        <tpls c="6">
          <tpl fld="11" item="1"/>
          <tpl fld="6" item="9"/>
          <tpl hier="55" item="2"/>
          <tpl fld="13" item="0"/>
          <tpl hier="90" item="6"/>
          <tpl hier="155" item="1"/>
        </tpls>
      </n>
      <n v="275346" in="0">
        <tpls c="6">
          <tpl fld="9" item="0"/>
          <tpl fld="6" item="28"/>
          <tpl hier="55" item="2"/>
          <tpl fld="13" item="0"/>
          <tpl hier="90" item="6"/>
          <tpl hier="155" item="1"/>
        </tpls>
      </n>
      <n v="104" in="0">
        <tpls c="6">
          <tpl fld="8" item="1"/>
          <tpl fld="6" item="16"/>
          <tpl hier="55" item="2"/>
          <tpl fld="13" item="0"/>
          <tpl hier="90" item="6"/>
          <tpl hier="155" item="1"/>
        </tpls>
      </n>
      <n v="357" in="0">
        <tpls c="6">
          <tpl fld="9" item="5"/>
          <tpl fld="6" item="13"/>
          <tpl hier="55" item="2"/>
          <tpl fld="13" item="0"/>
          <tpl hier="90" item="6"/>
          <tpl hier="155" item="1"/>
        </tpls>
      </n>
      <n v="18396" in="0">
        <tpls c="6">
          <tpl fld="8" item="2"/>
          <tpl fld="6" item="1"/>
          <tpl hier="55" item="2"/>
          <tpl fld="13" item="0"/>
          <tpl hier="90" item="6"/>
          <tpl hier="155" item="1"/>
        </tpls>
      </n>
      <n v="1728.8999999999996" in="0">
        <tpls c="6">
          <tpl fld="8" item="1"/>
          <tpl fld="6" item="7"/>
          <tpl hier="55" item="2"/>
          <tpl fld="13" item="0"/>
          <tpl hier="90" item="6"/>
          <tpl hier="155" item="1"/>
        </tpls>
      </n>
      <n v="245767" in="0">
        <tpls c="6">
          <tpl hier="2" item="4294967295"/>
          <tpl fld="6" item="14"/>
          <tpl hier="55" item="2"/>
          <tpl fld="13" item="0"/>
          <tpl hier="90" item="6"/>
          <tpl hier="155" item="1"/>
        </tpls>
      </n>
      <n v="181188" in="0">
        <tpls c="6">
          <tpl fld="9" item="4"/>
          <tpl fld="6" item="16"/>
          <tpl hier="55" item="2"/>
          <tpl fld="13" item="0"/>
          <tpl hier="90" item="6"/>
          <tpl hier="155" item="1"/>
        </tpls>
      </n>
      <n v="1">
        <tpls c="6">
          <tpl fld="9" item="6"/>
          <tpl fld="3" item="2"/>
          <tpl hier="55" item="2"/>
          <tpl fld="13" item="1"/>
          <tpl hier="90" item="6"/>
          <tpl hier="155" item="1"/>
        </tpls>
      </n>
      <n v="-5534.4492028147242" in="0">
        <tpls c="6">
          <tpl fld="9" item="6"/>
          <tpl fld="3" item="2"/>
          <tpl hier="55" item="2"/>
          <tpl fld="13" item="0"/>
          <tpl hier="90" item="6"/>
          <tpl hier="155" item="1"/>
        </tpls>
      </n>
      <n v="-42244" in="0">
        <tpls c="6">
          <tpl fld="8" item="0"/>
          <tpl fld="6" item="17"/>
          <tpl hier="55" item="2"/>
          <tpl fld="13" item="0"/>
          <tpl hier="90" item="6"/>
          <tpl hier="155" item="1"/>
        </tpls>
      </n>
      <m in="0">
        <tpls c="6">
          <tpl fld="9" item="3"/>
          <tpl fld="6" item="4"/>
          <tpl hier="55" item="2"/>
          <tpl fld="13" item="0"/>
          <tpl hier="90" item="6"/>
          <tpl hier="155" item="1"/>
        </tpls>
      </m>
      <n v="686" in="0">
        <tpls c="6">
          <tpl fld="9" item="2"/>
          <tpl fld="6" item="3"/>
          <tpl hier="55" item="2"/>
          <tpl fld="13" item="0"/>
          <tpl hier="90" item="6"/>
          <tpl hier="155" item="1"/>
        </tpls>
      </n>
      <n v="2649.6000000000004" in="0">
        <tpls c="6">
          <tpl fld="9" item="1"/>
          <tpl fld="3" item="1"/>
          <tpl hier="55" item="2"/>
          <tpl fld="13" item="0"/>
          <tpl hier="90" item="6"/>
          <tpl hier="155" item="1"/>
        </tpls>
      </n>
      <n v="193198" in="0">
        <tpls c="6">
          <tpl fld="10" item="0"/>
          <tpl fld="6" item="14"/>
          <tpl hier="55" item="2"/>
          <tpl fld="13" item="0"/>
          <tpl hier="90" item="6"/>
          <tpl hier="155" item="1"/>
        </tpls>
      </n>
      <n v="47719.724039000503" in="0">
        <tpls c="6">
          <tpl fld="9" item="3"/>
          <tpl fld="3" item="2"/>
          <tpl hier="55" item="2"/>
          <tpl fld="13" item="0"/>
          <tpl hier="90" item="6"/>
          <tpl hier="155" item="1"/>
        </tpls>
      </n>
      <n v="232669" in="0">
        <tpls c="6">
          <tpl hier="2" item="4294967295"/>
          <tpl fld="6" item="4"/>
          <tpl hier="55" item="2"/>
          <tpl fld="13" item="0"/>
          <tpl hier="90" item="6"/>
          <tpl hier="155" item="1"/>
        </tpls>
      </n>
      <n v="24271" in="0">
        <tpls c="6">
          <tpl fld="11" item="0"/>
          <tpl fld="6" item="5"/>
          <tpl hier="55" item="2"/>
          <tpl fld="13" item="0"/>
          <tpl hier="90" item="6"/>
          <tpl hier="155" item="1"/>
        </tpls>
      </n>
      <n v="1086.6000000000004" in="0">
        <tpls c="6">
          <tpl fld="8" item="1"/>
          <tpl fld="6" item="21"/>
          <tpl hier="55" item="2"/>
          <tpl fld="13" item="0"/>
          <tpl hier="90" item="6"/>
          <tpl hier="155" item="1"/>
        </tpls>
      </n>
      <n v="-1">
        <tpls c="6">
          <tpl fld="11" item="0"/>
          <tpl fld="3" item="1"/>
          <tpl hier="55" item="2"/>
          <tpl fld="13" item="1"/>
          <tpl hier="90" item="6"/>
          <tpl hier="155" item="1"/>
        </tpls>
      </n>
      <n v="238877.56235196904" in="0">
        <tpls c="6">
          <tpl fld="10" item="0"/>
          <tpl fld="6" item="12"/>
          <tpl hier="55" item="2"/>
          <tpl fld="13" item="0"/>
          <tpl hier="90" item="6"/>
          <tpl hier="155" item="1"/>
        </tpls>
      </n>
      <n v="-739" in="0">
        <tpls c="6">
          <tpl fld="9" item="6"/>
          <tpl fld="6" item="18"/>
          <tpl hier="55" item="2"/>
          <tpl fld="13" item="0"/>
          <tpl hier="90" item="6"/>
          <tpl hier="155" item="1"/>
        </tpls>
      </n>
      <n v="535" in="0">
        <tpls c="6">
          <tpl fld="9" item="2"/>
          <tpl fld="6" item="1"/>
          <tpl hier="55" item="2"/>
          <tpl fld="13" item="0"/>
          <tpl hier="90" item="6"/>
          <tpl hier="155" item="1"/>
        </tpls>
      </n>
      <n v="751557" in="0">
        <tpls c="6">
          <tpl fld="9" item="0"/>
          <tpl fld="6" item="22"/>
          <tpl hier="55" item="2"/>
          <tpl fld="13" item="0"/>
          <tpl hier="90" item="6"/>
          <tpl hier="155" item="1"/>
        </tpls>
      </n>
      <n v="600602" in="0">
        <tpls c="6">
          <tpl fld="10" item="1"/>
          <tpl fld="6" item="5"/>
          <tpl hier="55" item="2"/>
          <tpl fld="13" item="0"/>
          <tpl hier="90" item="6"/>
          <tpl hier="155" item="1"/>
        </tpls>
      </n>
      <n v="-33718.976519423879" in="0">
        <tpls c="6">
          <tpl fld="9" item="1"/>
          <tpl fld="3" item="2"/>
          <tpl hier="55" item="2"/>
          <tpl fld="13" item="0"/>
          <tpl hier="90" item="6"/>
          <tpl hier="155" item="1"/>
        </tpls>
      </n>
      <n v="367140" in="0">
        <tpls c="6">
          <tpl fld="8" item="0"/>
          <tpl fld="6" item="19"/>
          <tpl hier="55" item="2"/>
          <tpl fld="13" item="0"/>
          <tpl hier="90" item="6"/>
          <tpl hier="155" item="1"/>
        </tpls>
      </n>
      <n v="499799" in="0">
        <tpls c="6">
          <tpl fld="10" item="1"/>
          <tpl fld="6" item="27"/>
          <tpl hier="55" item="2"/>
          <tpl fld="13" item="0"/>
          <tpl hier="90" item="6"/>
          <tpl hier="155" item="1"/>
        </tpls>
      </n>
      <m in="0">
        <tpls c="6">
          <tpl fld="9" item="3"/>
          <tpl fld="6" item="22"/>
          <tpl hier="55" item="2"/>
          <tpl fld="13" item="0"/>
          <tpl hier="90" item="6"/>
          <tpl hier="155" item="1"/>
        </tpls>
      </m>
      <n v="375601" in="0">
        <tpls c="6">
          <tpl fld="10" item="0"/>
          <tpl fld="6" item="3"/>
          <tpl hier="55" item="2"/>
          <tpl fld="13" item="0"/>
          <tpl hier="90" item="6"/>
          <tpl hier="155" item="1"/>
        </tpls>
      </n>
      <n v="6056" in="0">
        <tpls c="6">
          <tpl fld="11" item="0"/>
          <tpl fld="6" item="1"/>
          <tpl hier="55" item="2"/>
          <tpl fld="13" item="0"/>
          <tpl hier="90" item="6"/>
          <tpl hier="155" item="1"/>
        </tpls>
      </n>
      <n v="-621" in="0">
        <tpls c="6">
          <tpl fld="9" item="6"/>
          <tpl fld="6" item="14"/>
          <tpl hier="55" item="2"/>
          <tpl fld="13" item="0"/>
          <tpl hier="90" item="6"/>
          <tpl hier="155" item="1"/>
        </tpls>
      </n>
      <n v="401367.92809959588" in="0">
        <tpls c="6">
          <tpl fld="9" item="0"/>
          <tpl fld="6" item="8"/>
          <tpl hier="55" item="2"/>
          <tpl fld="13" item="0"/>
          <tpl hier="90" item="6"/>
          <tpl hier="155" item="1"/>
        </tpls>
      </n>
      <n v="144765" in="0">
        <tpls c="6">
          <tpl hier="2" item="4294967295"/>
          <tpl fld="6" item="7"/>
          <tpl hier="55" item="2"/>
          <tpl fld="13" item="0"/>
          <tpl hier="90" item="6"/>
          <tpl hier="155" item="1"/>
        </tpls>
      </n>
      <n v="299" in="0">
        <tpls c="6">
          <tpl fld="9" item="5"/>
          <tpl fld="6" item="23"/>
          <tpl hier="55" item="2"/>
          <tpl fld="13" item="0"/>
          <tpl hier="90" item="6"/>
          <tpl hier="155" item="1"/>
        </tpls>
      </n>
      <n v="1025947" in="0">
        <tpls c="6">
          <tpl fld="11" item="1"/>
          <tpl fld="6" item="15"/>
          <tpl hier="55" item="2"/>
          <tpl fld="13" item="0"/>
          <tpl hier="90" item="6"/>
          <tpl hier="155" item="1"/>
        </tpls>
      </n>
      <n v="6339" in="0">
        <tpls c="6">
          <tpl fld="11" item="0"/>
          <tpl fld="6" item="29"/>
          <tpl hier="55" item="2"/>
          <tpl fld="13" item="0"/>
          <tpl hier="90" item="6"/>
          <tpl hier="155" item="1"/>
        </tpls>
      </n>
      <n v="3662.2999999999993" in="0">
        <tpls c="6">
          <tpl fld="8" item="1"/>
          <tpl fld="3" item="0"/>
          <tpl hier="55" item="2"/>
          <tpl fld="13" item="0"/>
          <tpl hier="90" item="6"/>
          <tpl hier="155" item="1"/>
        </tpls>
      </n>
      <n v="483" in="0">
        <tpls c="6">
          <tpl fld="9" item="5"/>
          <tpl fld="6" item="15"/>
          <tpl hier="55" item="2"/>
          <tpl fld="13" item="0"/>
          <tpl hier="90" item="6"/>
          <tpl hier="155" item="1"/>
        </tpls>
      </n>
      <m in="0">
        <tpls c="6">
          <tpl fld="9" item="3"/>
          <tpl fld="6" item="30"/>
          <tpl hier="55" item="2"/>
          <tpl fld="13" item="0"/>
          <tpl hier="90" item="6"/>
          <tpl hier="155" item="1"/>
        </tpls>
      </m>
      <n v="63171" in="0">
        <tpls c="6">
          <tpl fld="9" item="0"/>
          <tpl fld="6" item="0"/>
          <tpl hier="55" item="2"/>
          <tpl fld="13" item="0"/>
          <tpl hier="90" item="6"/>
          <tpl hier="155" item="1"/>
        </tpls>
      </n>
      <n v="638649" in="0">
        <tpls c="6">
          <tpl fld="10" item="1"/>
          <tpl fld="6" item="21"/>
          <tpl hier="55" item="2"/>
          <tpl fld="13" item="0"/>
          <tpl hier="90" item="6"/>
          <tpl hier="155" item="1"/>
        </tpls>
      </n>
      <n v="957" in="0">
        <tpls c="6">
          <tpl fld="9" item="1"/>
          <tpl fld="6" item="24"/>
          <tpl hier="55" item="2"/>
          <tpl fld="13" item="0"/>
          <tpl hier="90" item="6"/>
          <tpl hier="155" item="1"/>
        </tpls>
      </n>
      <n v="4436936" in="0">
        <tpls c="6">
          <tpl fld="9" item="0"/>
          <tpl fld="3" item="0"/>
          <tpl hier="55" item="2"/>
          <tpl fld="13" item="0"/>
          <tpl hier="90" item="6"/>
          <tpl hier="155" item="1"/>
        </tpls>
      </n>
      <n v="628957" in="0">
        <tpls c="6">
          <tpl fld="10" item="1"/>
          <tpl fld="6" item="7"/>
          <tpl hier="55" item="2"/>
          <tpl fld="13" item="0"/>
          <tpl hier="90" item="6"/>
          <tpl hier="155" item="1"/>
        </tpls>
      </n>
      <n v="1018403" in="0">
        <tpls c="6">
          <tpl fld="11" item="1"/>
          <tpl fld="6" item="22"/>
          <tpl hier="55" item="2"/>
          <tpl fld="13" item="0"/>
          <tpl hier="90" item="6"/>
          <tpl hier="155" item="1"/>
        </tpls>
      </n>
      <n v="-32922" in="0">
        <tpls c="6">
          <tpl hier="2" item="4294967295"/>
          <tpl fld="6" item="23"/>
          <tpl hier="55" item="2"/>
          <tpl fld="13" item="0"/>
          <tpl hier="90" item="6"/>
          <tpl hier="155" item="1"/>
        </tpls>
      </n>
      <n v="242525" in="0">
        <tpls c="6">
          <tpl hier="2" item="4294967295"/>
          <tpl fld="6" item="5"/>
          <tpl hier="55" item="2"/>
          <tpl fld="13" item="0"/>
          <tpl hier="90" item="6"/>
          <tpl hier="155" item="1"/>
        </tpls>
      </n>
      <n v="295090" in="0">
        <tpls c="6">
          <tpl hier="2" item="4294967295"/>
          <tpl fld="6" item="6"/>
          <tpl hier="55" item="2"/>
          <tpl fld="13" item="0"/>
          <tpl hier="90" item="6"/>
          <tpl hier="155" item="1"/>
        </tpls>
      </n>
      <n v="-7661.4" in="0">
        <tpls c="6">
          <tpl fld="9" item="1"/>
          <tpl fld="6" item="21"/>
          <tpl hier="55" item="2"/>
          <tpl fld="13" item="0"/>
          <tpl hier="90" item="6"/>
          <tpl hier="155" item="1"/>
        </tpls>
      </n>
      <n v="374821" in="0">
        <tpls c="6">
          <tpl hier="2" item="4294967295"/>
          <tpl fld="6" item="15"/>
          <tpl hier="55" item="2"/>
          <tpl fld="13" item="0"/>
          <tpl hier="90" item="6"/>
          <tpl hier="155" item="1"/>
        </tpls>
      </n>
      <n v="460" in="0">
        <tpls c="6">
          <tpl fld="9" item="2"/>
          <tpl fld="6" item="23"/>
          <tpl hier="55" item="2"/>
          <tpl fld="13" item="0"/>
          <tpl hier="90" item="6"/>
          <tpl hier="155" item="1"/>
        </tpls>
      </n>
      <n v="122497" in="0">
        <tpls c="6">
          <tpl hier="2" item="4294967295"/>
          <tpl fld="6" item="24"/>
          <tpl hier="55" item="2"/>
          <tpl fld="13" item="0"/>
          <tpl hier="90" item="6"/>
          <tpl hier="155" item="1"/>
        </tpls>
      </n>
      <n v="-674" in="0">
        <tpls c="6">
          <tpl fld="9" item="6"/>
          <tpl fld="6" item="25"/>
          <tpl hier="55" item="2"/>
          <tpl fld="13" item="0"/>
          <tpl hier="90" item="6"/>
          <tpl hier="155" item="1"/>
        </tpls>
      </n>
      <n v="926" in="0">
        <tpls c="6">
          <tpl fld="9" item="2"/>
          <tpl fld="6" item="20"/>
          <tpl hier="55" item="2"/>
          <tpl fld="13" item="0"/>
          <tpl hier="90" item="6"/>
          <tpl hier="155" item="1"/>
        </tpls>
      </n>
      <n v="283675" in="0">
        <tpls c="6">
          <tpl fld="11" item="2"/>
          <tpl fld="3" item="1"/>
          <tpl hier="55" item="2"/>
          <tpl fld="13" item="0"/>
          <tpl hier="90" item="6"/>
          <tpl hier="155" item="1"/>
        </tpls>
      </n>
      <n v="15814" in="0">
        <tpls c="6">
          <tpl fld="11" item="0"/>
          <tpl fld="6" item="31"/>
          <tpl hier="55" item="2"/>
          <tpl fld="13" item="0"/>
          <tpl hier="90" item="6"/>
          <tpl hier="155" item="1"/>
        </tpls>
      </n>
      <n v="12656" in="0">
        <tpls c="6">
          <tpl fld="11" item="0"/>
          <tpl fld="6" item="28"/>
          <tpl hier="55" item="2"/>
          <tpl fld="13" item="0"/>
          <tpl hier="90" item="6"/>
          <tpl hier="155" item="1"/>
        </tpls>
      </n>
      <n v="-1">
        <tpls c="6">
          <tpl fld="9" item="4"/>
          <tpl fld="3" item="1"/>
          <tpl hier="55" item="2"/>
          <tpl fld="13" item="1"/>
          <tpl hier="90" item="6"/>
          <tpl hier="155" item="1"/>
        </tpls>
      </n>
      <m in="0">
        <tpls c="6">
          <tpl fld="9" item="3"/>
          <tpl fld="6" item="3"/>
          <tpl hier="55" item="2"/>
          <tpl fld="13" item="0"/>
          <tpl hier="90" item="6"/>
          <tpl hier="155" item="1"/>
        </tpls>
      </m>
      <n v="39190" in="0">
        <tpls c="6">
          <tpl fld="11" item="2"/>
          <tpl fld="6" item="3"/>
          <tpl hier="55" item="2"/>
          <tpl fld="13" item="0"/>
          <tpl hier="90" item="6"/>
          <tpl hier="155" item="1"/>
        </tpls>
      </n>
      <m in="0">
        <tpls c="6">
          <tpl fld="9" item="3"/>
          <tpl fld="6" item="16"/>
          <tpl hier="55" item="2"/>
          <tpl fld="13" item="0"/>
          <tpl hier="90" item="6"/>
          <tpl hier="155" item="1"/>
        </tpls>
      </m>
      <n v="75271" in="0">
        <tpls c="6">
          <tpl fld="8" item="2"/>
          <tpl fld="6" item="21"/>
          <tpl hier="55" item="2"/>
          <tpl fld="13" item="0"/>
          <tpl hier="90" item="6"/>
          <tpl hier="155" item="1"/>
        </tpls>
      </n>
      <n v="829850" in="0">
        <tpls c="6">
          <tpl fld="10" item="1"/>
          <tpl fld="6" item="19"/>
          <tpl hier="55" item="2"/>
          <tpl fld="13" item="0"/>
          <tpl hier="90" item="6"/>
          <tpl hier="155" item="1"/>
        </tpls>
      </n>
      <n v="230764" in="0">
        <tpls c="6">
          <tpl fld="11" item="0"/>
          <tpl fld="3" item="1"/>
          <tpl hier="55" item="2"/>
          <tpl fld="13" item="0"/>
          <tpl hier="90" item="6"/>
          <tpl hier="155" item="1"/>
        </tpls>
      </n>
      <n v="64584" in="0">
        <tpls c="6">
          <tpl fld="8" item="2"/>
          <tpl fld="6" item="15"/>
          <tpl hier="55" item="2"/>
          <tpl fld="13" item="0"/>
          <tpl hier="90" item="6"/>
          <tpl hier="155" item="1"/>
        </tpls>
      </n>
      <n v="934" in="0">
        <tpls c="6">
          <tpl fld="9" item="1"/>
          <tpl fld="6" item="2"/>
          <tpl hier="55" item="2"/>
          <tpl fld="13" item="0"/>
          <tpl hier="90" item="6"/>
          <tpl hier="155" item="1"/>
        </tpls>
      </n>
      <n v="462" in="0">
        <tpls c="6">
          <tpl fld="9" item="5"/>
          <tpl fld="6" item="21"/>
          <tpl hier="55" item="2"/>
          <tpl fld="13" item="0"/>
          <tpl hier="90" item="6"/>
          <tpl hier="155" item="1"/>
        </tpls>
      </n>
      <n v="938301" in="0">
        <tpls c="6">
          <tpl fld="10" item="1"/>
          <tpl fld="6" item="11"/>
          <tpl hier="55" item="2"/>
          <tpl fld="13" item="0"/>
          <tpl hier="90" item="6"/>
          <tpl hier="155" item="1"/>
        </tpls>
      </n>
      <n v="-334" in="0">
        <tpls c="6">
          <tpl fld="9" item="6"/>
          <tpl fld="6" item="5"/>
          <tpl hier="55" item="2"/>
          <tpl fld="13" item="0"/>
          <tpl hier="90" item="6"/>
          <tpl hier="155" item="1"/>
        </tpls>
      </n>
      <n v="323186" in="0">
        <tpls c="6">
          <tpl fld="9" item="0"/>
          <tpl fld="6" item="25"/>
          <tpl hier="55" item="2"/>
          <tpl fld="13" item="0"/>
          <tpl hier="90" item="6"/>
          <tpl hier="155" item="1"/>
        </tpls>
      </n>
      <n v="48686" in="0">
        <tpls c="6">
          <tpl fld="8" item="2"/>
          <tpl fld="6" item="20"/>
          <tpl hier="55" item="2"/>
          <tpl fld="13" item="0"/>
          <tpl hier="90" item="6"/>
          <tpl hier="155" item="1"/>
        </tpls>
      </n>
      <n v="173600" in="0">
        <tpls c="6">
          <tpl fld="10" item="0"/>
          <tpl fld="6" item="21"/>
          <tpl hier="55" item="2"/>
          <tpl fld="13" item="0"/>
          <tpl hier="90" item="6"/>
          <tpl hier="155" item="1"/>
        </tpls>
      </n>
      <n v="1193" in="0">
        <tpls c="6">
          <tpl fld="9" item="1"/>
          <tpl fld="6" item="26"/>
          <tpl hier="55" item="2"/>
          <tpl fld="13" item="0"/>
          <tpl hier="90" item="6"/>
          <tpl hier="155" item="1"/>
        </tpls>
      </n>
      <n v="819" in="0">
        <tpls c="6">
          <tpl fld="9" item="1"/>
          <tpl fld="6" item="17"/>
          <tpl hier="55" item="2"/>
          <tpl fld="13" item="0"/>
          <tpl hier="90" item="6"/>
          <tpl hier="155" item="1"/>
        </tpls>
      </n>
      <n v="45084.731746388301" in="0">
        <tpls c="6">
          <tpl fld="8" item="2"/>
          <tpl fld="6" item="8"/>
          <tpl hier="55" item="2"/>
          <tpl fld="13" item="0"/>
          <tpl hier="90" item="6"/>
          <tpl hier="155" item="1"/>
        </tpls>
      </n>
      <n v="1235" in="0">
        <tpls c="6">
          <tpl fld="9" item="1"/>
          <tpl fld="6" item="20"/>
          <tpl hier="55" item="2"/>
          <tpl fld="13" item="0"/>
          <tpl hier="90" item="6"/>
          <tpl hier="155" item="1"/>
        </tpls>
      </n>
      <n v="688621" in="0">
        <tpls c="6">
          <tpl fld="8" item="2"/>
          <tpl fld="3" item="0"/>
          <tpl hier="55" item="2"/>
          <tpl fld="13" item="0"/>
          <tpl hier="90" item="6"/>
          <tpl hier="155" item="1"/>
        </tpls>
      </n>
      <m in="0">
        <tpls c="6">
          <tpl fld="9" item="3"/>
          <tpl fld="6" item="17"/>
          <tpl hier="55" item="2"/>
          <tpl fld="13" item="0"/>
          <tpl hier="90" item="6"/>
          <tpl hier="155" item="1"/>
        </tpls>
      </m>
      <n v="20568" in="0">
        <tpls c="6">
          <tpl fld="11" item="2"/>
          <tpl fld="6" item="16"/>
          <tpl hier="55" item="2"/>
          <tpl fld="13" item="0"/>
          <tpl hier="90" item="6"/>
          <tpl hier="155" item="1"/>
        </tpls>
      </n>
      <n v="1">
        <tpls c="6">
          <tpl fld="9" item="3"/>
          <tpl fld="3" item="0"/>
          <tpl hier="55" item="2"/>
          <tpl fld="13" item="1"/>
          <tpl hier="90" item="6"/>
          <tpl hier="155" item="1"/>
        </tpls>
      </n>
      <n v="126" in="0">
        <tpls c="6">
          <tpl fld="8" item="1"/>
          <tpl fld="6" item="3"/>
          <tpl hier="55" item="2"/>
          <tpl fld="13" item="0"/>
          <tpl hier="90" item="6"/>
          <tpl hier="155" item="1"/>
        </tpls>
      </n>
      <n v="189922.21711494384" in="0">
        <tpls c="6">
          <tpl fld="8" item="0"/>
          <tpl fld="6" item="8"/>
          <tpl hier="55" item="2"/>
          <tpl fld="13" item="0"/>
          <tpl hier="90" item="6"/>
          <tpl hier="155" item="1"/>
        </tpls>
      </n>
      <n v="979431" in="0">
        <tpls c="6">
          <tpl fld="10" item="1"/>
          <tpl fld="6" item="15"/>
          <tpl hier="55" item="2"/>
          <tpl fld="13" item="0"/>
          <tpl hier="90" item="6"/>
          <tpl hier="155" item="1"/>
        </tpls>
      </n>
      <n v="8623.249832724885" in="0">
        <tpls c="6">
          <tpl fld="11" item="2"/>
          <tpl fld="6" item="8"/>
          <tpl hier="55" item="2"/>
          <tpl fld="13" item="0"/>
          <tpl hier="90" item="6"/>
          <tpl hier="155" item="1"/>
        </tpls>
      </n>
      <n v="1750.6736303191683" in="0">
        <tpls c="6">
          <tpl fld="8" item="1"/>
          <tpl fld="6" item="8"/>
          <tpl hier="55" item="2"/>
          <tpl fld="13" item="0"/>
          <tpl hier="90" item="6"/>
          <tpl hier="155" item="1"/>
        </tpls>
      </n>
      <n v="26425" in="0">
        <tpls c="6">
          <tpl fld="8" item="2"/>
          <tpl fld="6" item="9"/>
          <tpl hier="55" item="2"/>
          <tpl fld="13" item="0"/>
          <tpl hier="90" item="6"/>
          <tpl hier="155" item="1"/>
        </tpls>
      </n>
      <n v="30461" in="0">
        <tpls c="6">
          <tpl fld="11" item="0"/>
          <tpl fld="6" item="6"/>
          <tpl hier="55" item="2"/>
          <tpl fld="13" item="0"/>
          <tpl hier="90" item="6"/>
          <tpl hier="155" item="1"/>
        </tpls>
      </n>
      <n v="1123" in="0">
        <tpls c="6">
          <tpl fld="9" item="1"/>
          <tpl fld="6" item="25"/>
          <tpl hier="55" item="2"/>
          <tpl fld="13" item="0"/>
          <tpl hier="90" item="6"/>
          <tpl hier="155" item="1"/>
        </tpls>
      </n>
      <n v="92042" in="0">
        <tpls c="6">
          <tpl fld="8" item="0"/>
          <tpl fld="6" item="28"/>
          <tpl hier="55" item="2"/>
          <tpl fld="13" item="0"/>
          <tpl hier="90" item="6"/>
          <tpl hier="155" item="1"/>
        </tpls>
      </n>
      <n v="654028" in="0">
        <tpls c="6">
          <tpl fld="10" item="1"/>
          <tpl fld="6" item="24"/>
          <tpl hier="55" item="2"/>
          <tpl fld="13" item="0"/>
          <tpl hier="90" item="6"/>
          <tpl hier="155" item="1"/>
        </tpls>
      </n>
      <n v="635" in="0">
        <tpls c="6">
          <tpl fld="9" item="1"/>
          <tpl fld="6" item="0"/>
          <tpl hier="55" item="2"/>
          <tpl fld="13" item="0"/>
          <tpl hier="90" item="6"/>
          <tpl hier="155" item="1"/>
        </tpls>
      </n>
      <n v="7841904" in="0">
        <tpls c="6">
          <tpl fld="10" item="1"/>
          <tpl fld="3" item="1"/>
          <tpl hier="55" item="2"/>
          <tpl fld="13" item="0"/>
          <tpl hier="90" item="6"/>
          <tpl hier="155" item="1"/>
        </tpls>
      </n>
      <n v="214689" in="0">
        <tpls c="6">
          <tpl fld="8" item="0"/>
          <tpl fld="6" item="24"/>
          <tpl hier="55" item="2"/>
          <tpl fld="13" item="0"/>
          <tpl hier="90" item="6"/>
          <tpl hier="155" item="1"/>
        </tpls>
      </n>
      <n v="507355" in="0">
        <tpls c="6">
          <tpl fld="8" item="0"/>
          <tpl fld="6" item="11"/>
          <tpl hier="55" item="2"/>
          <tpl fld="13" item="0"/>
          <tpl hier="90" item="6"/>
          <tpl hier="155" item="1"/>
        </tpls>
      </n>
      <n v="45053" in="0">
        <tpls c="6">
          <tpl fld="8" item="2"/>
          <tpl fld="6" item="18"/>
          <tpl hier="55" item="2"/>
          <tpl fld="13" item="0"/>
          <tpl hier="90" item="6"/>
          <tpl hier="155" item="1"/>
        </tpls>
      </n>
      <n v="636552" in="0">
        <tpls c="6">
          <tpl fld="10" item="1"/>
          <tpl fld="6" item="29"/>
          <tpl hier="55" item="2"/>
          <tpl fld="13" item="0"/>
          <tpl hier="90" item="6"/>
          <tpl hier="155" item="1"/>
        </tpls>
      </n>
      <n v="7033" in="0">
        <tpls c="6">
          <tpl fld="11" item="0"/>
          <tpl fld="6" item="14"/>
          <tpl hier="55" item="2"/>
          <tpl fld="13" item="0"/>
          <tpl hier="90" item="6"/>
          <tpl hier="155" item="1"/>
        </tpls>
      </n>
      <n v="15896.711968523716" in="0">
        <tpls c="6">
          <tpl fld="9" item="3"/>
          <tpl fld="6" item="8"/>
          <tpl hier="55" item="2"/>
          <tpl fld="13" item="0"/>
          <tpl hier="90" item="6"/>
          <tpl hier="155" item="1"/>
        </tpls>
      </n>
      <n v="832" in="0">
        <tpls c="6">
          <tpl fld="9" item="2"/>
          <tpl fld="6" item="10"/>
          <tpl hier="55" item="2"/>
          <tpl fld="13" item="0"/>
          <tpl hier="90" item="6"/>
          <tpl hier="155" item="1"/>
        </tpls>
      </n>
      <n v="6492262" in="0">
        <tpls c="6">
          <tpl fld="10" item="1"/>
          <tpl fld="3" item="0"/>
          <tpl hier="55" item="2"/>
          <tpl fld="13" item="0"/>
          <tpl hier="90" item="6"/>
          <tpl hier="155" item="1"/>
        </tpls>
      </n>
      <n v="561223" in="0">
        <tpls c="6">
          <tpl fld="9" item="0"/>
          <tpl fld="6" item="6"/>
          <tpl hier="55" item="2"/>
          <tpl fld="13" item="0"/>
          <tpl hier="90" item="6"/>
          <tpl hier="155" item="1"/>
        </tpls>
      </n>
      <n v="16124.012070476789" in="0">
        <tpls c="6">
          <tpl fld="9" item="3"/>
          <tpl fld="6" item="12"/>
          <tpl hier="55" item="2"/>
          <tpl fld="13" item="0"/>
          <tpl hier="90" item="6"/>
          <tpl hier="155" item="1"/>
        </tpls>
      </n>
      <n v="26829" in="0">
        <tpls c="6">
          <tpl fld="11" item="2"/>
          <tpl fld="6" item="11"/>
          <tpl hier="55" item="2"/>
          <tpl fld="13" item="0"/>
          <tpl hier="90" item="6"/>
          <tpl hier="155" item="1"/>
        </tpls>
      </n>
      <n v="145276" in="0">
        <tpls c="6">
          <tpl hier="2" item="4294967295"/>
          <tpl fld="6" item="27"/>
          <tpl hier="55" item="2"/>
          <tpl fld="13" item="0"/>
          <tpl hier="90" item="6"/>
          <tpl hier="155" item="1"/>
        </tpls>
      </n>
      <n v="330" in="0">
        <tpls c="6">
          <tpl fld="9" item="5"/>
          <tpl fld="6" item="9"/>
          <tpl hier="55" item="2"/>
          <tpl fld="13" item="0"/>
          <tpl hier="90" item="6"/>
          <tpl hier="155" item="1"/>
        </tpls>
      </n>
      <n v="153" in="0">
        <tpls c="6">
          <tpl fld="8" item="1"/>
          <tpl fld="6" item="10"/>
          <tpl hier="55" item="2"/>
          <tpl fld="13" item="0"/>
          <tpl hier="90" item="6"/>
          <tpl hier="155" item="1"/>
        </tpls>
      </n>
      <m in="0">
        <tpls c="6">
          <tpl fld="9" item="3"/>
          <tpl fld="6" item="29"/>
          <tpl hier="55" item="2"/>
          <tpl fld="13" item="0"/>
          <tpl hier="90" item="6"/>
          <tpl hier="155" item="1"/>
        </tpls>
      </m>
      <n v="776" in="0">
        <tpls c="6">
          <tpl fld="9" item="2"/>
          <tpl fld="6" item="14"/>
          <tpl hier="55" item="2"/>
          <tpl fld="13" item="0"/>
          <tpl hier="90" item="6"/>
          <tpl hier="155" item="1"/>
        </tpls>
      </n>
      <n v="1">
        <tpls c="6">
          <tpl fld="8" item="2"/>
          <tpl fld="3" item="0"/>
          <tpl hier="55" item="2"/>
          <tpl fld="13" item="1"/>
          <tpl hier="90" item="6"/>
          <tpl hier="155" item="1"/>
        </tpls>
      </n>
      <n v="211971" in="0">
        <tpls c="6">
          <tpl fld="11" item="1"/>
          <tpl fld="6" item="1"/>
          <tpl hier="55" item="2"/>
          <tpl fld="13" item="0"/>
          <tpl hier="90" item="6"/>
          <tpl hier="155" item="1"/>
        </tpls>
      </n>
      <n v="4840" in="0">
        <tpls c="6">
          <tpl fld="11" item="2"/>
          <tpl fld="6" item="19"/>
          <tpl hier="55" item="2"/>
          <tpl fld="13" item="0"/>
          <tpl hier="90" item="6"/>
          <tpl hier="155" item="1"/>
        </tpls>
      </n>
      <n v="407106.91180631297" in="0">
        <tpls c="6">
          <tpl fld="9" item="0"/>
          <tpl fld="6" item="12"/>
          <tpl hier="55" item="2"/>
          <tpl fld="13" item="0"/>
          <tpl hier="90" item="6"/>
          <tpl hier="155" item="1"/>
        </tpls>
      </n>
      <n v="1707626.6913150852" in="0">
        <tpls c="6">
          <tpl fld="9" item="4"/>
          <tpl fld="3" item="2"/>
          <tpl hier="55" item="2"/>
          <tpl fld="13" item="0"/>
          <tpl hier="90" item="6"/>
          <tpl hier="155" item="1"/>
        </tpls>
      </n>
      <n v="4995617.509038643" in="0">
        <tpls c="6">
          <tpl fld="10" item="1"/>
          <tpl fld="3" item="2"/>
          <tpl hier="55" item="2"/>
          <tpl fld="13" item="0"/>
          <tpl hier="90" item="6"/>
          <tpl hier="155" item="1"/>
        </tpls>
      </n>
      <n v="-1">
        <tpls c="6">
          <tpl fld="10" item="0"/>
          <tpl fld="3" item="0"/>
          <tpl hier="55" item="2"/>
          <tpl fld="13" item="1"/>
          <tpl hier="90" item="6"/>
          <tpl hier="155" item="1"/>
        </tpls>
      </n>
      <n v="403140" in="0">
        <tpls c="6">
          <tpl fld="8" item="0"/>
          <tpl fld="6" item="10"/>
          <tpl hier="55" item="2"/>
          <tpl fld="13" item="0"/>
          <tpl hier="90" item="6"/>
          <tpl hier="155" item="1"/>
        </tpls>
      </n>
      <n v="118" in="0">
        <tpls c="6">
          <tpl fld="8" item="1"/>
          <tpl fld="6" item="31"/>
          <tpl hier="55" item="2"/>
          <tpl fld="13" item="0"/>
          <tpl hier="90" item="6"/>
          <tpl hier="155" item="1"/>
        </tpls>
      </n>
      <n v="8163" in="0">
        <tpls c="6">
          <tpl fld="11" item="2"/>
          <tpl fld="6" item="15"/>
          <tpl hier="55" item="2"/>
          <tpl fld="13" item="0"/>
          <tpl hier="90" item="6"/>
          <tpl hier="155" item="1"/>
        </tpls>
      </n>
      <n v="305005" in="0">
        <tpls c="6">
          <tpl fld="11" item="0"/>
          <tpl fld="3" item="0"/>
          <tpl hier="55" item="2"/>
          <tpl fld="13" item="0"/>
          <tpl hier="90" item="6"/>
          <tpl hier="155" item="1"/>
        </tpls>
      </n>
      <n v="242153" in="0">
        <tpls c="6">
          <tpl fld="9" item="4"/>
          <tpl fld="6" item="15"/>
          <tpl hier="55" item="2"/>
          <tpl fld="13" item="0"/>
          <tpl hier="90" item="6"/>
          <tpl hier="155" item="1"/>
        </tpls>
      </n>
      <n v="6250" in="0">
        <tpls c="6">
          <tpl fld="11" item="0"/>
          <tpl fld="6" item="30"/>
          <tpl hier="55" item="2"/>
          <tpl fld="13" item="0"/>
          <tpl hier="90" item="6"/>
          <tpl hier="155" item="1"/>
        </tpls>
      </n>
      <n v="232001" in="0">
        <tpls c="6">
          <tpl fld="8" item="0"/>
          <tpl fld="6" item="18"/>
          <tpl hier="55" item="2"/>
          <tpl fld="13" item="0"/>
          <tpl hier="90" item="6"/>
          <tpl hier="155" item="1"/>
        </tpls>
      </n>
      <n v="677" in="0">
        <tpls c="6">
          <tpl fld="9" item="1"/>
          <tpl fld="6" item="9"/>
          <tpl hier="55" item="2"/>
          <tpl fld="13" item="0"/>
          <tpl hier="90" item="6"/>
          <tpl hier="155" item="1"/>
        </tpls>
      </n>
      <n v="200570" in="0">
        <tpls c="6">
          <tpl fld="10" item="0"/>
          <tpl fld="6" item="2"/>
          <tpl hier="55" item="2"/>
          <tpl fld="13" item="0"/>
          <tpl hier="90" item="6"/>
          <tpl hier="155" item="1"/>
        </tpls>
      </n>
      <n v="606" in="0">
        <tpls c="6">
          <tpl fld="9" item="1"/>
          <tpl fld="6" item="30"/>
          <tpl hier="55" item="2"/>
          <tpl fld="13" item="0"/>
          <tpl hier="90" item="6"/>
          <tpl hier="155" item="1"/>
        </tpls>
      </n>
      <n v="145100" in="0">
        <tpls c="6">
          <tpl fld="9" item="4"/>
          <tpl fld="6" item="1"/>
          <tpl hier="55" item="2"/>
          <tpl fld="13" item="0"/>
          <tpl hier="90" item="6"/>
          <tpl hier="155" item="1"/>
        </tpls>
      </n>
      <n v="-21556.7" in="0">
        <tpls c="6">
          <tpl fld="9" item="1"/>
          <tpl fld="6" item="23"/>
          <tpl hier="55" item="2"/>
          <tpl fld="13" item="0"/>
          <tpl hier="90" item="6"/>
          <tpl hier="155" item="1"/>
        </tpls>
      </n>
      <n v="24012" in="0">
        <tpls c="6">
          <tpl fld="11" item="0"/>
          <tpl fld="6" item="18"/>
          <tpl hier="55" item="2"/>
          <tpl fld="13" item="0"/>
          <tpl hier="90" item="6"/>
          <tpl hier="155" item="1"/>
        </tpls>
      </n>
      <n v="272" in="0">
        <tpls c="6">
          <tpl fld="9" item="5"/>
          <tpl fld="6" item="5"/>
          <tpl hier="55" item="2"/>
          <tpl fld="13" item="0"/>
          <tpl hier="90" item="6"/>
          <tpl hier="155" item="1"/>
        </tpls>
      </n>
      <n v="915" in="0">
        <tpls c="6">
          <tpl fld="9" item="1"/>
          <tpl fld="6" item="3"/>
          <tpl hier="55" item="2"/>
          <tpl fld="13" item="0"/>
          <tpl hier="90" item="6"/>
          <tpl hier="155" item="1"/>
        </tpls>
      </n>
      <n v="-491" in="0">
        <tpls c="6">
          <tpl fld="9" item="6"/>
          <tpl fld="6" item="17"/>
          <tpl hier="55" item="2"/>
          <tpl fld="13" item="0"/>
          <tpl hier="90" item="6"/>
          <tpl hier="155" item="1"/>
        </tpls>
      </n>
      <n v="164" in="0">
        <tpls c="6">
          <tpl fld="8" item="1"/>
          <tpl fld="6" item="26"/>
          <tpl hier="55" item="2"/>
          <tpl fld="13" item="0"/>
          <tpl hier="90" item="6"/>
          <tpl hier="155" item="1"/>
        </tpls>
      </n>
      <n v="582" in="0">
        <tpls c="6">
          <tpl fld="9" item="5"/>
          <tpl fld="6" item="26"/>
          <tpl hier="55" item="2"/>
          <tpl fld="13" item="0"/>
          <tpl hier="90" item="6"/>
          <tpl hier="155" item="1"/>
        </tpls>
      </n>
      <n v="564" in="0">
        <tpls c="6">
          <tpl fld="9" item="2"/>
          <tpl fld="6" item="16"/>
          <tpl hier="55" item="2"/>
          <tpl fld="13" item="0"/>
          <tpl hier="90" item="6"/>
          <tpl hier="155" item="1"/>
        </tpls>
      </n>
      <n v="367" in="0">
        <tpls c="6">
          <tpl fld="9" item="5"/>
          <tpl fld="6" item="16"/>
          <tpl hier="55" item="2"/>
          <tpl fld="13" item="0"/>
          <tpl hier="90" item="6"/>
          <tpl hier="155" item="1"/>
        </tpls>
      </n>
      <n v="433277" in="0">
        <tpls c="6">
          <tpl fld="10" item="1"/>
          <tpl fld="6" item="28"/>
          <tpl hier="55" item="2"/>
          <tpl fld="13" item="0"/>
          <tpl hier="90" item="6"/>
          <tpl hier="155" item="1"/>
        </tpls>
      </n>
      <n v="226582" in="0">
        <tpls c="6">
          <tpl fld="9" item="4"/>
          <tpl fld="6" item="3"/>
          <tpl hier="55" item="2"/>
          <tpl fld="13" item="0"/>
          <tpl hier="90" item="6"/>
          <tpl hier="155" item="1"/>
        </tpls>
      </n>
      <n v="446" in="0">
        <tpls c="6">
          <tpl fld="9" item="5"/>
          <tpl fld="6" item="3"/>
          <tpl hier="55" item="2"/>
          <tpl fld="13" item="0"/>
          <tpl hier="90" item="6"/>
          <tpl hier="155" item="1"/>
        </tpls>
      </n>
      <m in="0">
        <tpls c="6">
          <tpl fld="11" item="2"/>
          <tpl fld="6" item="0"/>
          <tpl hier="55" item="2"/>
          <tpl fld="13" item="0"/>
          <tpl hier="90" item="6"/>
          <tpl hier="155" item="1"/>
        </tpls>
      </m>
      <n v="-22881" in="0">
        <tpls c="6">
          <tpl hier="2" item="4294967295"/>
          <tpl fld="6" item="16"/>
          <tpl hier="55" item="2"/>
          <tpl fld="13" item="0"/>
          <tpl hier="90" item="6"/>
          <tpl hier="155" item="1"/>
        </tpls>
      </n>
      <n v="-1">
        <tpls c="6">
          <tpl fld="11" item="2"/>
          <tpl fld="3" item="0"/>
          <tpl hier="55" item="2"/>
          <tpl fld="13" item="1"/>
          <tpl hier="90" item="6"/>
          <tpl hier="155" item="1"/>
        </tpls>
      </n>
      <n v="164610" in="0">
        <tpls c="6">
          <tpl fld="9" item="4"/>
          <tpl fld="6" item="9"/>
          <tpl hier="55" item="2"/>
          <tpl fld="13" item="0"/>
          <tpl hier="90" item="6"/>
          <tpl hier="155" item="1"/>
        </tpls>
      </n>
      <n v="-428" in="0">
        <tpls c="6">
          <tpl fld="9" item="6"/>
          <tpl fld="6" item="1"/>
          <tpl hier="55" item="2"/>
          <tpl fld="13" item="0"/>
          <tpl hier="90" item="6"/>
          <tpl hier="155" item="1"/>
        </tpls>
      </n>
      <n v="-1">
        <tpls c="6">
          <tpl fld="11" item="2"/>
          <tpl fld="3" item="2"/>
          <tpl hier="55" item="2"/>
          <tpl fld="13" item="1"/>
          <tpl hier="90" item="6"/>
          <tpl hier="155" item="1"/>
        </tpls>
      </n>
      <m in="0">
        <tpls c="6">
          <tpl fld="9" item="3"/>
          <tpl fld="6" item="10"/>
          <tpl hier="55" item="2"/>
          <tpl fld="13" item="0"/>
          <tpl hier="90" item="6"/>
          <tpl hier="155" item="1"/>
        </tpls>
      </m>
      <n v="47697" in="0">
        <tpls c="6">
          <tpl fld="10" item="0"/>
          <tpl fld="6" item="0"/>
          <tpl hier="55" item="2"/>
          <tpl fld="13" item="0"/>
          <tpl hier="90" item="6"/>
          <tpl hier="155" item="1"/>
        </tpls>
      </n>
      <n v="563" in="0">
        <tpls c="6">
          <tpl fld="11" item="2"/>
          <tpl fld="6" item="27"/>
          <tpl hier="55" item="2"/>
          <tpl fld="13" item="0"/>
          <tpl hier="90" item="6"/>
          <tpl hier="155" item="1"/>
        </tpls>
      </n>
      <n v="186274" in="0">
        <tpls c="6">
          <tpl fld="10" item="0"/>
          <tpl fld="6" item="24"/>
          <tpl hier="55" item="2"/>
          <tpl fld="13" item="0"/>
          <tpl hier="90" item="6"/>
          <tpl hier="155" item="1"/>
        </tpls>
      </n>
      <n v="-1">
        <tpls c="6">
          <tpl hier="2" item="4294967295"/>
          <tpl fld="3" item="2"/>
          <tpl hier="55" item="2"/>
          <tpl fld="13" item="1"/>
          <tpl hier="90" item="6"/>
          <tpl hier="155" item="1"/>
        </tpls>
      </n>
      <n v="111322" in="0">
        <tpls c="6">
          <tpl fld="8" item="2"/>
          <tpl fld="6" item="3"/>
          <tpl hier="55" item="2"/>
          <tpl fld="13" item="0"/>
          <tpl hier="90" item="6"/>
          <tpl hier="155" item="1"/>
        </tpls>
      </n>
      <m in="0">
        <tpls c="6">
          <tpl fld="9" item="3"/>
          <tpl fld="6" item="1"/>
          <tpl hier="55" item="2"/>
          <tpl fld="13" item="0"/>
          <tpl hier="90" item="6"/>
          <tpl hier="155" item="1"/>
        </tpls>
      </m>
      <n v="40498.497990379663" in="0">
        <tpls c="6">
          <tpl fld="11" item="0"/>
          <tpl fld="6" item="12"/>
          <tpl hier="55" item="2"/>
          <tpl fld="13" item="0"/>
          <tpl hier="90" item="6"/>
          <tpl hier="155" item="1"/>
        </tpls>
      </n>
      <n v="369" in="0">
        <tpls c="6">
          <tpl fld="9" item="5"/>
          <tpl fld="6" item="28"/>
          <tpl hier="55" item="2"/>
          <tpl fld="13" item="0"/>
          <tpl hier="90" item="6"/>
          <tpl hier="155" item="1"/>
        </tpls>
      </n>
      <n v="1">
        <tpls c="6">
          <tpl fld="8" item="1"/>
          <tpl fld="3" item="1"/>
          <tpl hier="55" item="2"/>
          <tpl fld="13" item="1"/>
          <tpl hier="90" item="6"/>
          <tpl hier="155" item="1"/>
        </tpls>
      </n>
      <n v="722" in="0">
        <tpls c="6">
          <tpl fld="11" item="2"/>
          <tpl fld="6" item="13"/>
          <tpl hier="55" item="2"/>
          <tpl fld="13" item="0"/>
          <tpl hier="90" item="6"/>
          <tpl hier="155" item="1"/>
        </tpls>
      </n>
      <n v="64855" in="0">
        <tpls c="6">
          <tpl fld="8" item="2"/>
          <tpl fld="6" item="10"/>
          <tpl hier="55" item="2"/>
          <tpl fld="13" item="0"/>
          <tpl hier="90" item="6"/>
          <tpl hier="155" item="1"/>
        </tpls>
      </n>
      <m in="0">
        <tpls c="6">
          <tpl fld="9" item="3"/>
          <tpl fld="6" item="14"/>
          <tpl hier="55" item="2"/>
          <tpl fld="13" item="0"/>
          <tpl hier="90" item="6"/>
          <tpl hier="155" item="1"/>
        </tpls>
      </m>
      <n v="207095" in="0">
        <tpls c="6">
          <tpl fld="9" item="4"/>
          <tpl fld="6" item="6"/>
          <tpl hier="55" item="2"/>
          <tpl fld="13" item="0"/>
          <tpl hier="90" item="6"/>
          <tpl hier="155" item="1"/>
        </tpls>
      </n>
      <n v="1">
        <tpls c="6">
          <tpl fld="9" item="1"/>
          <tpl fld="3" item="1"/>
          <tpl hier="55" item="2"/>
          <tpl fld="13" item="1"/>
          <tpl hier="90" item="6"/>
          <tpl hier="155" item="1"/>
        </tpls>
      </n>
      <n v="218497" in="0">
        <tpls c="6">
          <tpl fld="9" item="4"/>
          <tpl fld="6" item="20"/>
          <tpl hier="55" item="2"/>
          <tpl fld="13" item="0"/>
          <tpl hier="90" item="6"/>
          <tpl hier="155" item="1"/>
        </tpls>
      </n>
      <n v="569.07778370025665" in="0">
        <tpls c="6">
          <tpl fld="9" item="5"/>
          <tpl fld="6" item="8"/>
          <tpl hier="55" item="2"/>
          <tpl fld="13" item="0"/>
          <tpl hier="90" item="6"/>
          <tpl hier="155" item="1"/>
        </tpls>
      </n>
      <n v="13604" in="0">
        <tpls c="6">
          <tpl fld="11" item="2"/>
          <tpl fld="6" item="6"/>
          <tpl hier="55" item="2"/>
          <tpl fld="13" item="0"/>
          <tpl hier="90" item="6"/>
          <tpl hier="155" item="1"/>
        </tpls>
      </n>
      <n v="-690" in="0">
        <tpls c="6">
          <tpl fld="9" item="6"/>
          <tpl fld="6" item="6"/>
          <tpl hier="55" item="2"/>
          <tpl fld="13" item="0"/>
          <tpl hier="90" item="6"/>
          <tpl hier="155" item="1"/>
        </tpls>
      </n>
      <n v="338438" in="0">
        <tpls c="6">
          <tpl hier="2" item="4294967295"/>
          <tpl fld="6" item="10"/>
          <tpl hier="55" item="2"/>
          <tpl fld="13" item="0"/>
          <tpl hier="90" item="6"/>
          <tpl hier="155" item="1"/>
        </tpls>
      </n>
      <n v="44524" in="0">
        <tpls c="6">
          <tpl fld="8" item="2"/>
          <tpl fld="6" item="7"/>
          <tpl hier="55" item="2"/>
          <tpl fld="13" item="0"/>
          <tpl hier="90" item="6"/>
          <tpl hier="155" item="1"/>
        </tpls>
      </n>
      <n v="718" in="0">
        <tpls c="6">
          <tpl fld="9" item="2"/>
          <tpl fld="6" item="24"/>
          <tpl hier="55" item="2"/>
          <tpl fld="13" item="0"/>
          <tpl hier="90" item="6"/>
          <tpl hier="155" item="1"/>
        </tpls>
      </n>
      <n v="652961" in="0">
        <tpls c="6">
          <tpl fld="11" item="1"/>
          <tpl fld="6" item="29"/>
          <tpl hier="55" item="2"/>
          <tpl fld="13" item="0"/>
          <tpl hier="90" item="6"/>
          <tpl hier="155" item="1"/>
        </tpls>
      </n>
      <n v="227948" in="0">
        <tpls c="6">
          <tpl hier="2" item="4294967295"/>
          <tpl fld="6" item="29"/>
          <tpl hier="55" item="2"/>
          <tpl fld="13" item="0"/>
          <tpl hier="90" item="6"/>
          <tpl hier="155" item="1"/>
        </tpls>
      </n>
      <n v="130" in="0">
        <tpls c="6">
          <tpl fld="8" item="1"/>
          <tpl fld="6" item="2"/>
          <tpl hier="55" item="2"/>
          <tpl fld="13" item="0"/>
          <tpl hier="90" item="6"/>
          <tpl hier="155" item="1"/>
        </tpls>
      </n>
      <n v="1717" in="0">
        <tpls c="6">
          <tpl fld="11" item="2"/>
          <tpl fld="6" item="22"/>
          <tpl hier="55" item="2"/>
          <tpl fld="13" item="0"/>
          <tpl hier="90" item="6"/>
          <tpl hier="155" item="1"/>
        </tpls>
      </n>
      <n v="58450" in="0">
        <tpls c="6">
          <tpl fld="8" item="2"/>
          <tpl fld="6" item="4"/>
          <tpl hier="55" item="2"/>
          <tpl fld="13" item="0"/>
          <tpl hier="90" item="6"/>
          <tpl hier="155" item="1"/>
        </tpls>
      </n>
      <n v="-5219" in="0">
        <tpls c="6">
          <tpl fld="9" item="6"/>
          <tpl fld="3" item="0"/>
          <tpl hier="55" item="2"/>
          <tpl fld="13" item="0"/>
          <tpl hier="90" item="6"/>
          <tpl hier="155" item="1"/>
        </tpls>
      </n>
      <n v="45006" in="0">
        <tpls c="6">
          <tpl fld="11" item="0"/>
          <tpl fld="6" item="11"/>
          <tpl hier="55" item="2"/>
          <tpl fld="13" item="0"/>
          <tpl hier="90" item="6"/>
          <tpl hier="155" item="1"/>
        </tpls>
      </n>
      <n v="1358" in="0">
        <tpls c="6">
          <tpl fld="11" item="2"/>
          <tpl fld="6" item="25"/>
          <tpl hier="55" item="2"/>
          <tpl fld="13" item="0"/>
          <tpl hier="90" item="6"/>
          <tpl hier="155" item="1"/>
        </tpls>
      </n>
      <m in="0">
        <tpls c="6">
          <tpl fld="9" item="3"/>
          <tpl fld="6" item="26"/>
          <tpl hier="55" item="2"/>
          <tpl fld="13" item="0"/>
          <tpl hier="90" item="6"/>
          <tpl hier="155" item="1"/>
        </tpls>
      </m>
      <n v="29347" in="0">
        <tpls c="6">
          <tpl fld="11" item="0"/>
          <tpl fld="6" item="23"/>
          <tpl hier="55" item="2"/>
          <tpl fld="13" item="0"/>
          <tpl hier="90" item="6"/>
          <tpl hier="155" item="1"/>
        </tpls>
      </n>
      <n v="-500" in="0">
        <tpls c="6">
          <tpl fld="9" item="6"/>
          <tpl fld="6" item="11"/>
          <tpl hier="55" item="2"/>
          <tpl fld="13" item="0"/>
          <tpl hier="90" item="6"/>
          <tpl hier="155" item="1"/>
        </tpls>
      </n>
      <n v="439268" in="0">
        <tpls c="6">
          <tpl fld="8" item="0"/>
          <tpl fld="6" item="15"/>
          <tpl hier="55" item="2"/>
          <tpl fld="13" item="0"/>
          <tpl hier="90" item="6"/>
          <tpl hier="155" item="1"/>
        </tpls>
      </n>
      <n v="296157" in="0">
        <tpls c="6">
          <tpl fld="8" item="0"/>
          <tpl fld="6" item="14"/>
          <tpl hier="55" item="2"/>
          <tpl fld="13" item="0"/>
          <tpl hier="90" item="6"/>
          <tpl hier="155" item="1"/>
        </tpls>
      </n>
      <n v="38508" in="0">
        <tpls c="6">
          <tpl fld="11" item="0"/>
          <tpl fld="6" item="24"/>
          <tpl hier="55" item="2"/>
          <tpl fld="13" item="0"/>
          <tpl hier="90" item="6"/>
          <tpl hier="155" item="1"/>
        </tpls>
      </n>
      <n v="151866" in="0">
        <tpls c="6">
          <tpl fld="10" item="0"/>
          <tpl fld="6" item="4"/>
          <tpl hier="55" item="2"/>
          <tpl fld="13" item="0"/>
          <tpl hier="90" item="6"/>
          <tpl hier="155" item="1"/>
        </tpls>
      </n>
      <n v="10070" in="0">
        <tpls c="6">
          <tpl fld="11" item="2"/>
          <tpl fld="6" item="29"/>
          <tpl hier="55" item="2"/>
          <tpl fld="13" item="0"/>
          <tpl hier="90" item="6"/>
          <tpl hier="155" item="1"/>
        </tpls>
      </n>
      <m in="0">
        <tpls c="6">
          <tpl fld="9" item="3"/>
          <tpl fld="6" item="18"/>
          <tpl hier="55" item="2"/>
          <tpl fld="13" item="0"/>
          <tpl hier="90" item="6"/>
          <tpl hier="155" item="1"/>
        </tpls>
      </m>
      <n v="171" in="0">
        <tpls c="6">
          <tpl fld="8" item="1"/>
          <tpl fld="6" item="20"/>
          <tpl hier="55" item="2"/>
          <tpl fld="13" item="0"/>
          <tpl hier="90" item="6"/>
          <tpl hier="155" item="1"/>
        </tpls>
      </n>
      <n v="-569" in="0">
        <tpls c="6">
          <tpl fld="9" item="6"/>
          <tpl fld="6" item="21"/>
          <tpl hier="55" item="2"/>
          <tpl fld="13" item="0"/>
          <tpl hier="90" item="6"/>
          <tpl hier="155" item="1"/>
        </tpls>
      </n>
      <n v="432064" in="0">
        <tpls c="6">
          <tpl fld="9" item="0"/>
          <tpl fld="6" item="26"/>
          <tpl hier="55" item="2"/>
          <tpl fld="13" item="0"/>
          <tpl hier="90" item="6"/>
          <tpl hier="155" item="1"/>
        </tpls>
      </n>
      <n v="5" in="0">
        <tpls c="6">
          <tpl fld="11" item="2"/>
          <tpl fld="6" item="30"/>
          <tpl hier="55" item="2"/>
          <tpl fld="13" item="0"/>
          <tpl hier="90" item="6"/>
          <tpl hier="155" item="1"/>
        </tpls>
      </n>
      <n v="757" in="0">
        <tpls c="6">
          <tpl fld="9" item="1"/>
          <tpl fld="6" item="28"/>
          <tpl hier="55" item="2"/>
          <tpl fld="13" item="0"/>
          <tpl hier="90" item="6"/>
          <tpl hier="155" item="1"/>
        </tpls>
      </n>
      <n v="117725" in="0">
        <tpls c="6">
          <tpl fld="11" item="1"/>
          <tpl fld="6" item="0"/>
          <tpl hier="55" item="2"/>
          <tpl fld="13" item="0"/>
          <tpl hier="90" item="6"/>
          <tpl hier="155" item="1"/>
        </tpls>
      </n>
      <n v="-1">
        <tpls c="6">
          <tpl hier="2" item="4294967295"/>
          <tpl fld="3" item="0"/>
          <tpl hier="55" item="2"/>
          <tpl fld="13" item="1"/>
          <tpl hier="90" item="6"/>
          <tpl hier="155" item="1"/>
        </tpls>
      </n>
      <n v="447187" in="0">
        <tpls c="6">
          <tpl fld="11" item="1"/>
          <tpl fld="6" item="28"/>
          <tpl hier="55" item="2"/>
          <tpl fld="13" item="0"/>
          <tpl hier="90" item="6"/>
          <tpl hier="155" item="1"/>
        </tpls>
      </n>
      <n v="-1">
        <tpls c="6">
          <tpl fld="8" item="0"/>
          <tpl fld="3" item="1"/>
          <tpl hier="55" item="2"/>
          <tpl fld="13" item="1"/>
          <tpl hier="90" item="6"/>
          <tpl hier="155" item="1"/>
        </tpls>
      </n>
      <n v="3444975.8399059102" in="0">
        <tpls c="6">
          <tpl fld="9" item="0"/>
          <tpl fld="3" item="2"/>
          <tpl hier="55" item="2"/>
          <tpl fld="13" item="0"/>
          <tpl hier="90" item="6"/>
          <tpl hier="155" item="1"/>
        </tpls>
      </n>
      <n v="-1">
        <tpls c="6">
          <tpl fld="8" item="0"/>
          <tpl fld="3" item="2"/>
          <tpl hier="55" item="2"/>
          <tpl fld="13" item="1"/>
          <tpl hier="90" item="6"/>
          <tpl hier="155" item="1"/>
        </tpls>
      </n>
      <n v="187119" in="0">
        <tpls c="6">
          <tpl hier="2" item="4294967295"/>
          <tpl fld="6" item="18"/>
          <tpl hier="55" item="2"/>
          <tpl fld="13" item="0"/>
          <tpl hier="90" item="6"/>
          <tpl hier="155" item="1"/>
        </tpls>
      </n>
      <n v="2055326" in="0">
        <tpls c="6">
          <tpl fld="10" item="0"/>
          <tpl fld="3" item="0"/>
          <tpl hier="55" item="2"/>
          <tpl fld="13" item="0"/>
          <tpl hier="90" item="6"/>
          <tpl hier="155" item="1"/>
        </tpls>
      </n>
      <n v="256973" in="0">
        <tpls c="6">
          <tpl fld="10" item="0"/>
          <tpl fld="6" item="13"/>
          <tpl hier="55" item="2"/>
          <tpl fld="13" item="0"/>
          <tpl hier="90" item="6"/>
          <tpl hier="155" item="1"/>
        </tpls>
      </n>
      <n v="704961" in="0">
        <tpls c="6">
          <tpl fld="10" item="1"/>
          <tpl fld="6" item="20"/>
          <tpl hier="55" item="2"/>
          <tpl fld="13" item="0"/>
          <tpl hier="90" item="6"/>
          <tpl hier="155" item="1"/>
        </tpls>
      </n>
      <n v="505" in="0">
        <tpls c="6">
          <tpl fld="9" item="5"/>
          <tpl fld="6" item="14"/>
          <tpl hier="55" item="2"/>
          <tpl fld="13" item="0"/>
          <tpl hier="90" item="6"/>
          <tpl hier="155" item="1"/>
        </tpls>
      </n>
      <n v="487181" in="0">
        <tpls c="6">
          <tpl fld="9" item="0"/>
          <tpl fld="6" item="29"/>
          <tpl hier="55" item="2"/>
          <tpl fld="13" item="0"/>
          <tpl hier="90" item="6"/>
          <tpl hier="155" item="1"/>
        </tpls>
      </n>
      <n v="1016686" in="0">
        <tpls c="6">
          <tpl fld="10" item="1"/>
          <tpl fld="6" item="22"/>
          <tpl hier="55" item="2"/>
          <tpl fld="13" item="0"/>
          <tpl hier="90" item="6"/>
          <tpl hier="155" item="1"/>
        </tpls>
      </n>
      <n v="208684" in="0">
        <tpls c="6">
          <tpl fld="9" item="4"/>
          <tpl fld="6" item="13"/>
          <tpl hier="55" item="2"/>
          <tpl fld="13" item="0"/>
          <tpl hier="90" item="6"/>
          <tpl hier="155" item="1"/>
        </tpls>
      </n>
      <n v="-451" in="0">
        <tpls c="6">
          <tpl fld="9" item="6"/>
          <tpl fld="6" item="16"/>
          <tpl hier="55" item="2"/>
          <tpl fld="13" item="0"/>
          <tpl hier="90" item="6"/>
          <tpl hier="155" item="1"/>
        </tpls>
      </n>
      <n v="9566" in="0">
        <tpls c="6">
          <tpl fld="9" item="3"/>
          <tpl fld="6" item="21"/>
          <tpl hier="55" item="2"/>
          <tpl fld="13" item="0"/>
          <tpl hier="90" item="6"/>
          <tpl hier="155" item="1"/>
        </tpls>
      </n>
      <n v="253065" in="0">
        <tpls c="6">
          <tpl fld="9" item="4"/>
          <tpl fld="6" item="24"/>
          <tpl hier="55" item="2"/>
          <tpl fld="13" item="0"/>
          <tpl hier="90" item="6"/>
          <tpl hier="155" item="1"/>
        </tpls>
      </n>
      <n v="230015" in="0">
        <tpls c="6">
          <tpl fld="10" item="0"/>
          <tpl fld="6" item="26"/>
          <tpl hier="55" item="2"/>
          <tpl fld="13" item="0"/>
          <tpl hier="90" item="6"/>
          <tpl hier="155" item="1"/>
        </tpls>
      </n>
      <n v="711" in="0">
        <tpls c="6">
          <tpl fld="9" item="2"/>
          <tpl fld="6" item="21"/>
          <tpl hier="55" item="2"/>
          <tpl fld="13" item="0"/>
          <tpl hier="90" item="6"/>
          <tpl hier="155" item="1"/>
        </tpls>
      </n>
      <n v="2432927.6" in="0">
        <tpls c="6">
          <tpl fld="9" item="4"/>
          <tpl fld="3" item="1"/>
          <tpl hier="55" item="2"/>
          <tpl fld="13" item="0"/>
          <tpl hier="90" item="6"/>
          <tpl hier="155" item="1"/>
        </tpls>
      </n>
      <n v="107315" in="0">
        <tpls c="6">
          <tpl fld="10" item="1"/>
          <tpl fld="6" item="17"/>
          <tpl hier="55" item="2"/>
          <tpl fld="13" item="0"/>
          <tpl hier="90" item="6"/>
          <tpl hier="155" item="1"/>
        </tpls>
      </n>
      <n v="9622" in="0">
        <tpls c="6">
          <tpl fld="11" item="0"/>
          <tpl fld="6" item="27"/>
          <tpl hier="55" item="2"/>
          <tpl fld="13" item="0"/>
          <tpl hier="90" item="6"/>
          <tpl hier="155" item="1"/>
        </tpls>
      </n>
      <n v="310" in="0">
        <tpls c="6">
          <tpl fld="9" item="5"/>
          <tpl fld="6" item="0"/>
          <tpl hier="55" item="2"/>
          <tpl fld="13" item="0"/>
          <tpl hier="90" item="6"/>
          <tpl hier="155" item="1"/>
        </tpls>
      </n>
      <n v="45729.378522575229" in="0">
        <tpls c="6">
          <tpl fld="8" item="2"/>
          <tpl fld="6" item="12"/>
          <tpl hier="55" item="2"/>
          <tpl fld="13" item="0"/>
          <tpl hier="90" item="6"/>
          <tpl hier="155" item="1"/>
        </tpls>
      </n>
      <n v="-443" in="0">
        <tpls c="6">
          <tpl fld="9" item="6"/>
          <tpl fld="6" item="22"/>
          <tpl hier="55" item="2"/>
          <tpl fld="13" item="0"/>
          <tpl hier="90" item="6"/>
          <tpl hier="155" item="1"/>
        </tpls>
      </n>
      <n v="9412" in="0">
        <tpls c="6">
          <tpl fld="8" item="2"/>
          <tpl fld="6" item="0"/>
          <tpl hier="55" item="2"/>
          <tpl fld="13" item="0"/>
          <tpl hier="90" item="6"/>
          <tpl hier="155" item="1"/>
        </tpls>
      </n>
      <m in="0">
        <tpls c="6">
          <tpl fld="9" item="3"/>
          <tpl fld="6" item="6"/>
          <tpl hier="55" item="2"/>
          <tpl fld="13" item="0"/>
          <tpl hier="90" item="6"/>
          <tpl hier="155" item="1"/>
        </tpls>
      </m>
      <n v="60717" in="0">
        <tpls c="6">
          <tpl fld="9" item="0"/>
          <tpl fld="6" item="17"/>
          <tpl hier="55" item="2"/>
          <tpl fld="13" item="0"/>
          <tpl hier="90" item="6"/>
          <tpl hier="155" item="1"/>
        </tpls>
      </n>
      <n v="636332" in="0">
        <tpls c="6">
          <tpl fld="11" item="1"/>
          <tpl fld="6" item="18"/>
          <tpl hier="55" item="2"/>
          <tpl fld="13" item="0"/>
          <tpl hier="90" item="6"/>
          <tpl hier="155" item="1"/>
        </tpls>
      </n>
      <n v="695229.52204306144" in="0">
        <tpls c="6">
          <tpl fld="11" item="1"/>
          <tpl fld="6" item="12"/>
          <tpl hier="55" item="2"/>
          <tpl fld="13" item="0"/>
          <tpl hier="90" item="6"/>
          <tpl hier="155" item="1"/>
        </tpls>
      </n>
      <n v="105360" in="0">
        <tpls c="6">
          <tpl fld="10" item="0"/>
          <tpl fld="6" item="31"/>
          <tpl hier="55" item="2"/>
          <tpl fld="13" item="0"/>
          <tpl hier="90" item="6"/>
          <tpl hier="155" item="1"/>
        </tpls>
      </n>
      <n v="-1">
        <tpls c="6">
          <tpl fld="8" item="0"/>
          <tpl fld="3" item="0"/>
          <tpl hier="55" item="2"/>
          <tpl fld="13" item="1"/>
          <tpl hier="90" item="6"/>
          <tpl hier="155" item="1"/>
        </tpls>
      </n>
      <m in="0">
        <tpls c="6">
          <tpl fld="9" item="3"/>
          <tpl fld="6" item="2"/>
          <tpl hier="55" item="2"/>
          <tpl fld="13" item="0"/>
          <tpl hier="90" item="6"/>
          <tpl hier="155" item="1"/>
        </tpls>
      </m>
      <n v="169778" in="0">
        <tpls c="6">
          <tpl fld="10" item="0"/>
          <tpl fld="6" item="23"/>
          <tpl hier="55" item="2"/>
          <tpl fld="13" item="0"/>
          <tpl hier="90" item="6"/>
          <tpl hier="155" item="1"/>
        </tpls>
      </n>
      <n v="-12975.1" in="0">
        <tpls c="6">
          <tpl fld="9" item="1"/>
          <tpl fld="6" item="7"/>
          <tpl hier="55" item="2"/>
          <tpl fld="13" item="0"/>
          <tpl hier="90" item="6"/>
          <tpl hier="155" item="1"/>
        </tpls>
      </n>
      <n v="-381" in="0">
        <tpls c="6">
          <tpl fld="9" item="6"/>
          <tpl fld="6" item="0"/>
          <tpl hier="55" item="2"/>
          <tpl fld="13" item="0"/>
          <tpl hier="90" item="6"/>
          <tpl hier="155" item="1"/>
        </tpls>
      </n>
      <n v="438301" in="0">
        <tpls c="6">
          <tpl fld="9" item="0"/>
          <tpl fld="6" item="2"/>
          <tpl hier="55" item="2"/>
          <tpl fld="13" item="0"/>
          <tpl hier="90" item="6"/>
          <tpl hier="155" item="1"/>
        </tpls>
      </n>
      <n v="211445.71098465205" in="0">
        <tpls c="6">
          <tpl fld="9" item="4"/>
          <tpl fld="6" item="8"/>
          <tpl hier="55" item="2"/>
          <tpl fld="13" item="0"/>
          <tpl hier="90" item="6"/>
          <tpl hier="155" item="1"/>
        </tpls>
      </n>
      <n v="5488" in="0">
        <tpls c="6">
          <tpl fld="9" item="5"/>
          <tpl fld="3" item="1"/>
          <tpl hier="55" item="2"/>
          <tpl fld="13" item="0"/>
          <tpl hier="90" item="6"/>
          <tpl hier="155" item="1"/>
        </tpls>
      </n>
      <n v="306" in="0">
        <tpls c="6">
          <tpl fld="9" item="5"/>
          <tpl fld="6" item="19"/>
          <tpl hier="55" item="2"/>
          <tpl fld="13" item="0"/>
          <tpl hier="90" item="6"/>
          <tpl hier="155" item="1"/>
        </tpls>
      </n>
      <n v="1042396" in="0">
        <tpls c="6">
          <tpl fld="10" item="1"/>
          <tpl fld="6" item="3"/>
          <tpl hier="55" item="2"/>
          <tpl fld="13" item="0"/>
          <tpl hier="90" item="6"/>
          <tpl hier="155" item="1"/>
        </tpls>
      </n>
      <n v="508" in="0">
        <tpls c="6">
          <tpl fld="9" item="2"/>
          <tpl fld="6" item="9"/>
          <tpl hier="55" item="2"/>
          <tpl fld="13" item="0"/>
          <tpl hier="90" item="6"/>
          <tpl hier="155" item="1"/>
        </tpls>
      </n>
      <n v="15246" in="0">
        <tpls c="6">
          <tpl fld="8" item="0"/>
          <tpl fld="6" item="16"/>
          <tpl hier="55" item="2"/>
          <tpl fld="13" item="0"/>
          <tpl hier="90" item="6"/>
          <tpl hier="155" item="1"/>
        </tpls>
      </n>
      <n v="103" in="0">
        <tpls c="6">
          <tpl fld="8" item="1"/>
          <tpl fld="6" item="28"/>
          <tpl hier="55" item="2"/>
          <tpl fld="13" item="0"/>
          <tpl hier="90" item="6"/>
          <tpl hier="155" item="1"/>
        </tpls>
      </n>
      <n v="1">
        <tpls c="6">
          <tpl fld="9" item="6"/>
          <tpl fld="3" item="0"/>
          <tpl hier="55" item="2"/>
          <tpl fld="13" item="1"/>
          <tpl hier="90" item="6"/>
          <tpl hier="155" item="1"/>
        </tpls>
      </n>
      <n v="59197" in="0">
        <tpls c="6">
          <tpl fld="8" item="2"/>
          <tpl fld="6" item="6"/>
          <tpl hier="55" item="2"/>
          <tpl fld="13" item="0"/>
          <tpl hier="90" item="6"/>
          <tpl hier="155" item="1"/>
        </tpls>
      </n>
      <n v="574425" in="0">
        <tpls c="6">
          <tpl fld="11" item="1"/>
          <tpl fld="6" item="4"/>
          <tpl hier="55" item="2"/>
          <tpl fld="13" item="0"/>
          <tpl hier="90" item="6"/>
          <tpl hier="155" item="1"/>
        </tpls>
      </n>
      <n v="6857" in="0">
        <tpls c="6">
          <tpl fld="11" item="0"/>
          <tpl fld="6" item="0"/>
          <tpl hier="55" item="2"/>
          <tpl fld="13" item="0"/>
          <tpl hier="90" item="6"/>
          <tpl hier="155" item="1"/>
        </tpls>
      </n>
      <n v="15699" in="0">
        <tpls c="6">
          <tpl fld="9" item="3"/>
          <tpl fld="6" item="7"/>
          <tpl hier="55" item="2"/>
          <tpl fld="13" item="0"/>
          <tpl hier="90" item="6"/>
          <tpl hier="155" item="1"/>
        </tpls>
      </n>
      <n v="9566" in="0">
        <tpls c="6">
          <tpl fld="9" item="3"/>
          <tpl fld="3" item="1"/>
          <tpl hier="55" item="2"/>
          <tpl fld="13" item="0"/>
          <tpl hier="90" item="6"/>
          <tpl hier="155" item="1"/>
        </tpls>
      </n>
      <n v="1">
        <tpls c="6">
          <tpl fld="9" item="5"/>
          <tpl fld="3" item="0"/>
          <tpl hier="55" item="2"/>
          <tpl fld="13" item="1"/>
          <tpl hier="90" item="6"/>
          <tpl hier="155" item="1"/>
        </tpls>
      </n>
      <n v="113" in="0">
        <tpls c="6">
          <tpl fld="8" item="1"/>
          <tpl fld="6" item="17"/>
          <tpl hier="55" item="2"/>
          <tpl fld="13" item="0"/>
          <tpl hier="90" item="6"/>
          <tpl hier="155" item="1"/>
        </tpls>
      </n>
      <n v="2810" in="0">
        <tpls c="6">
          <tpl fld="11" item="2"/>
          <tpl fld="6" item="14"/>
          <tpl hier="55" item="2"/>
          <tpl fld="13" item="0"/>
          <tpl hier="90" item="6"/>
          <tpl hier="155" item="1"/>
        </tpls>
      </n>
      <n v="636878.03488035989" in="0">
        <tpls c="6">
          <tpl fld="10" item="1"/>
          <tpl fld="6" item="8"/>
          <tpl hier="55" item="2"/>
          <tpl fld="13" item="0"/>
          <tpl hier="90" item="6"/>
          <tpl hier="155" item="1"/>
        </tpls>
      </n>
      <n v="417" in="0">
        <tpls c="6">
          <tpl fld="9" item="5"/>
          <tpl fld="6" item="31"/>
          <tpl hier="55" item="2"/>
          <tpl fld="13" item="0"/>
          <tpl hier="90" item="6"/>
          <tpl hier="155" item="1"/>
        </tpls>
      </n>
      <n v="84494" in="0">
        <tpls c="6">
          <tpl fld="8" item="2"/>
          <tpl fld="6" item="2"/>
          <tpl hier="55" item="2"/>
          <tpl fld="13" item="0"/>
          <tpl hier="90" item="6"/>
          <tpl hier="155" item="1"/>
        </tpls>
      </n>
      <n v="895" in="0">
        <tpls c="6">
          <tpl fld="9" item="2"/>
          <tpl fld="6" item="26"/>
          <tpl hier="55" item="2"/>
          <tpl fld="13" item="0"/>
          <tpl hier="90" item="6"/>
          <tpl hier="155" item="1"/>
        </tpls>
      </n>
      <n v="88" in="0">
        <tpls c="6">
          <tpl fld="8" item="1"/>
          <tpl fld="6" item="0"/>
          <tpl hier="55" item="2"/>
          <tpl fld="13" item="0"/>
          <tpl hier="90" item="6"/>
          <tpl hier="155" item="1"/>
        </tpls>
      </n>
      <n v="122299" in="0">
        <tpls c="6">
          <tpl fld="9" item="4"/>
          <tpl fld="6" item="30"/>
          <tpl hier="55" item="2"/>
          <tpl fld="13" item="0"/>
          <tpl hier="90" item="6"/>
          <tpl hier="155" item="1"/>
        </tpls>
      </n>
      <n v="470" in="0">
        <tpls c="6">
          <tpl fld="9" item="2"/>
          <tpl fld="6" item="19"/>
          <tpl hier="55" item="2"/>
          <tpl fld="13" item="0"/>
          <tpl hier="90" item="6"/>
          <tpl hier="155" item="1"/>
        </tpls>
      </n>
      <n v="51605" in="0">
        <tpls c="6">
          <tpl fld="8" item="2"/>
          <tpl fld="6" item="5"/>
          <tpl hier="55" item="2"/>
          <tpl fld="13" item="0"/>
          <tpl hier="90" item="6"/>
          <tpl hier="155" item="1"/>
        </tpls>
      </n>
      <n v="199643" in="0">
        <tpls c="6">
          <tpl fld="10" item="0"/>
          <tpl fld="6" item="11"/>
          <tpl hier="55" item="2"/>
          <tpl fld="13" item="0"/>
          <tpl hier="90" item="6"/>
          <tpl hier="155" item="1"/>
        </tpls>
      </n>
      <n v="39431" in="0">
        <tpls c="6">
          <tpl fld="11" item="0"/>
          <tpl fld="6" item="7"/>
          <tpl hier="55" item="2"/>
          <tpl fld="13" item="0"/>
          <tpl hier="90" item="6"/>
          <tpl hier="155" item="1"/>
        </tpls>
      </n>
      <n v="148" in="0">
        <tpls c="6">
          <tpl fld="11" item="2"/>
          <tpl fld="6" item="1"/>
          <tpl hier="55" item="2"/>
          <tpl fld="13" item="0"/>
          <tpl hier="90" item="6"/>
          <tpl hier="155" item="1"/>
        </tpls>
      </n>
      <n v="-513" in="0">
        <tpls c="6">
          <tpl fld="9" item="6"/>
          <tpl fld="6" item="31"/>
          <tpl hier="55" item="2"/>
          <tpl fld="13" item="0"/>
          <tpl hier="90" item="6"/>
          <tpl hier="155" item="1"/>
        </tpls>
      </n>
      <n v="15894" in="0">
        <tpls c="6">
          <tpl fld="8" item="2"/>
          <tpl fld="6" item="23"/>
          <tpl hier="55" item="2"/>
          <tpl fld="13" item="0"/>
          <tpl hier="90" item="6"/>
          <tpl hier="155" item="1"/>
        </tpls>
      </n>
      <n v="-1">
        <tpls c="6">
          <tpl fld="9" item="0"/>
          <tpl fld="3" item="2"/>
          <tpl hier="55" item="2"/>
          <tpl fld="13" item="1"/>
          <tpl hier="90" item="6"/>
          <tpl hier="155" item="1"/>
        </tpls>
      </n>
      <n v="576" in="0">
        <tpls c="6">
          <tpl fld="9" item="5"/>
          <tpl fld="6" item="27"/>
          <tpl hier="55" item="2"/>
          <tpl fld="13" item="0"/>
          <tpl hier="90" item="6"/>
          <tpl hier="155" item="1"/>
        </tpls>
      </n>
      <n v="842" in="0">
        <tpls c="6">
          <tpl fld="9" item="2"/>
          <tpl fld="6" item="25"/>
          <tpl hier="55" item="2"/>
          <tpl fld="13" item="0"/>
          <tpl hier="90" item="6"/>
          <tpl hier="155" item="1"/>
        </tpls>
      </n>
      <n v="541" in="0">
        <tpls c="6">
          <tpl fld="9" item="5"/>
          <tpl fld="6" item="10"/>
          <tpl hier="55" item="2"/>
          <tpl fld="13" item="0"/>
          <tpl hier="90" item="6"/>
          <tpl hier="155" item="1"/>
        </tpls>
      </n>
      <n v="1">
        <tpls c="6">
          <tpl fld="9" item="6"/>
          <tpl fld="3" item="1"/>
          <tpl hier="55" item="2"/>
          <tpl fld="13" item="1"/>
          <tpl hier="90" item="6"/>
          <tpl hier="155" item="1"/>
        </tpls>
      </n>
      <n v="-666" in="0">
        <tpls c="6">
          <tpl fld="9" item="6"/>
          <tpl fld="6" item="10"/>
          <tpl hier="55" item="2"/>
          <tpl fld="13" item="0"/>
          <tpl hier="90" item="6"/>
          <tpl hier="155" item="1"/>
        </tpls>
      </n>
      <n v="553" in="0">
        <tpls c="6">
          <tpl fld="9" item="2"/>
          <tpl fld="6" item="22"/>
          <tpl hier="55" item="2"/>
          <tpl fld="13" item="0"/>
          <tpl hier="90" item="6"/>
          <tpl hier="155" item="1"/>
        </tpls>
      </n>
      <n v="-692" in="0">
        <tpls c="6">
          <tpl fld="9" item="6"/>
          <tpl fld="6" item="7"/>
          <tpl hier="55" item="2"/>
          <tpl fld="13" item="0"/>
          <tpl hier="90" item="6"/>
          <tpl hier="155" item="1"/>
        </tpls>
      </n>
      <n v="850" in="0">
        <tpls c="6">
          <tpl fld="9" item="2"/>
          <tpl fld="6" item="29"/>
          <tpl hier="55" item="2"/>
          <tpl fld="13" item="0"/>
          <tpl hier="90" item="6"/>
          <tpl hier="155" item="1"/>
        </tpls>
      </n>
      <n v="547562" in="0">
        <tpls c="6">
          <tpl fld="8" item="0"/>
          <tpl fld="6" item="22"/>
          <tpl hier="55" item="2"/>
          <tpl fld="13" item="0"/>
          <tpl hier="90" item="6"/>
          <tpl hier="155" item="1"/>
        </tpls>
      </n>
      <n v="87" in="0">
        <tpls c="6">
          <tpl fld="8" item="1"/>
          <tpl fld="6" item="4"/>
          <tpl hier="55" item="2"/>
          <tpl fld="13" item="0"/>
          <tpl hier="90" item="6"/>
          <tpl hier="155" item="1"/>
        </tpls>
      </n>
      <n v="-574" in="0">
        <tpls c="6">
          <tpl fld="9" item="6"/>
          <tpl fld="6" item="24"/>
          <tpl hier="55" item="2"/>
          <tpl fld="13" item="0"/>
          <tpl hier="90" item="6"/>
          <tpl hier="155" item="1"/>
        </tpls>
      </n>
      <n v="24114" in="0">
        <tpls c="6">
          <tpl fld="11" item="0"/>
          <tpl fld="6" item="10"/>
          <tpl hier="55" item="2"/>
          <tpl fld="13" item="0"/>
          <tpl hier="90" item="6"/>
          <tpl hier="155" item="1"/>
        </tpls>
      </n>
      <n v="521373" in="0">
        <tpls c="6">
          <tpl fld="9" item="0"/>
          <tpl fld="6" item="14"/>
          <tpl hier="55" item="2"/>
          <tpl fld="13" item="0"/>
          <tpl hier="90" item="6"/>
          <tpl hier="155" item="1"/>
        </tpls>
      </n>
      <n v="123407.3" in="0">
        <tpls c="6">
          <tpl fld="9" item="4"/>
          <tpl fld="6" item="23"/>
          <tpl hier="55" item="2"/>
          <tpl fld="13" item="0"/>
          <tpl hier="90" item="6"/>
          <tpl hier="155" item="1"/>
        </tpls>
      </n>
      <n v="141696" in="0">
        <tpls c="6">
          <tpl fld="9" item="0"/>
          <tpl fld="6" item="31"/>
          <tpl hier="55" item="2"/>
          <tpl fld="13" item="0"/>
          <tpl hier="90" item="6"/>
          <tpl hier="155" item="1"/>
        </tpls>
      </n>
      <n v="663463" in="0">
        <tpls c="6">
          <tpl fld="11" item="1"/>
          <tpl fld="6" item="26"/>
          <tpl hier="55" item="2"/>
          <tpl fld="13" item="0"/>
          <tpl hier="90" item="6"/>
          <tpl hier="155" item="1"/>
        </tpls>
      </n>
      <n v="48289" in="0">
        <tpls c="6">
          <tpl fld="8" item="2"/>
          <tpl fld="6" item="29"/>
          <tpl hier="55" item="2"/>
          <tpl fld="13" item="0"/>
          <tpl hier="90" item="6"/>
          <tpl hier="155" item="1"/>
        </tpls>
      </n>
      <n v="211100" in="0">
        <tpls c="6">
          <tpl fld="9" item="4"/>
          <tpl fld="6" item="29"/>
          <tpl hier="55" item="2"/>
          <tpl fld="13" item="0"/>
          <tpl hier="90" item="6"/>
          <tpl hier="155" item="1"/>
        </tpls>
      </n>
      <n v="-36050" in="0">
        <tpls c="6">
          <tpl hier="2" item="4294967295"/>
          <tpl fld="6" item="1"/>
          <tpl hier="55" item="2"/>
          <tpl fld="13" item="0"/>
          <tpl hier="90" item="6"/>
          <tpl hier="155" item="1"/>
        </tpls>
      </n>
      <n v="49916" in="0">
        <tpls c="6">
          <tpl fld="8" item="2"/>
          <tpl fld="6" item="26"/>
          <tpl hier="55" item="2"/>
          <tpl fld="13" item="0"/>
          <tpl hier="90" item="6"/>
          <tpl hier="155" item="1"/>
        </tpls>
      </n>
      <n v="183304" in="0">
        <tpls c="6">
          <tpl fld="9" item="4"/>
          <tpl fld="6" item="28"/>
          <tpl hier="55" item="2"/>
          <tpl fld="13" item="0"/>
          <tpl hier="90" item="6"/>
          <tpl hier="155" item="1"/>
        </tpls>
      </n>
      <n v="107349" in="0">
        <tpls c="6">
          <tpl fld="8" item="2"/>
          <tpl fld="6" item="22"/>
          <tpl hier="55" item="2"/>
          <tpl fld="13" item="0"/>
          <tpl hier="90" item="6"/>
          <tpl hier="155" item="1"/>
        </tpls>
      </n>
      <n v="467754" in="0">
        <tpls c="6">
          <tpl fld="9" item="0"/>
          <tpl fld="6" item="24"/>
          <tpl hier="55" item="2"/>
          <tpl fld="13" item="0"/>
          <tpl hier="90" item="6"/>
          <tpl hier="155" item="1"/>
        </tpls>
      </n>
      <n v="626" in="0">
        <tpls c="6">
          <tpl fld="9" item="1"/>
          <tpl fld="6" item="4"/>
          <tpl hier="55" item="2"/>
          <tpl fld="13" item="0"/>
          <tpl hier="90" item="6"/>
          <tpl hier="155" item="1"/>
        </tpls>
      </n>
      <n v="8516" in="0">
        <tpls c="6">
          <tpl fld="11" item="2"/>
          <tpl fld="6" item="7"/>
          <tpl hier="55" item="2"/>
          <tpl fld="13" item="0"/>
          <tpl hier="90" item="6"/>
          <tpl hier="155" item="1"/>
        </tpls>
      </n>
      <n v="99173" in="0">
        <tpls c="6">
          <tpl fld="8" item="2"/>
          <tpl fld="6" item="13"/>
          <tpl hier="55" item="2"/>
          <tpl fld="13" item="0"/>
          <tpl hier="90" item="6"/>
          <tpl hier="155" item="1"/>
        </tpls>
      </n>
      <n v="186560.6" in="0">
        <tpls c="6">
          <tpl fld="9" item="4"/>
          <tpl fld="6" item="21"/>
          <tpl hier="55" item="2"/>
          <tpl fld="13" item="0"/>
          <tpl hier="90" item="6"/>
          <tpl hier="155" item="1"/>
        </tpls>
      </n>
      <n v="494016" in="0">
        <tpls c="6">
          <tpl fld="11" item="1"/>
          <tpl fld="6" item="23"/>
          <tpl hier="55" item="2"/>
          <tpl fld="13" item="0"/>
          <tpl hier="90" item="6"/>
          <tpl hier="155" item="1"/>
        </tpls>
      </n>
      <n v="1180" in="0">
        <tpls c="6">
          <tpl fld="9" item="1"/>
          <tpl fld="6" item="27"/>
          <tpl hier="55" item="2"/>
          <tpl fld="13" item="0"/>
          <tpl hier="90" item="6"/>
          <tpl hier="155" item="1"/>
        </tpls>
      </n>
      <n v="47362" in="0">
        <tpls c="6">
          <tpl hier="2" item="4294967295"/>
          <tpl fld="6" item="28"/>
          <tpl hier="55" item="2"/>
          <tpl fld="13" item="0"/>
          <tpl hier="90" item="6"/>
          <tpl hier="155" item="1"/>
        </tpls>
      </n>
      <n v="1737349.148590825" in="0">
        <tpls c="6">
          <tpl fld="8" item="0"/>
          <tpl fld="3" item="2"/>
          <tpl hier="55" item="2"/>
          <tpl fld="13" item="0"/>
          <tpl hier="90" item="6"/>
          <tpl hier="155" item="1"/>
        </tpls>
      </n>
      <n v="792005" in="0">
        <tpls c="6">
          <tpl fld="11" item="1"/>
          <tpl fld="6" item="6"/>
          <tpl hier="55" item="2"/>
          <tpl fld="13" item="0"/>
          <tpl hier="90" item="6"/>
          <tpl hier="155" item="1"/>
        </tpls>
      </n>
      <n v="156" in="0">
        <tpls c="6">
          <tpl fld="8" item="1"/>
          <tpl fld="6" item="29"/>
          <tpl hier="55" item="2"/>
          <tpl fld="13" item="0"/>
          <tpl hier="90" item="6"/>
          <tpl hier="155" item="1"/>
        </tpls>
      </n>
      <n v="1">
        <tpls c="6">
          <tpl fld="8" item="2"/>
          <tpl fld="3" item="2"/>
          <tpl hier="55" item="2"/>
          <tpl fld="13" item="1"/>
          <tpl hier="90" item="6"/>
          <tpl hier="155" item="1"/>
        </tpls>
      </n>
      <n v="-1">
        <tpls c="6">
          <tpl fld="10" item="1"/>
          <tpl fld="3" item="2"/>
          <tpl hier="55" item="2"/>
          <tpl fld="13" item="1"/>
          <tpl hier="90" item="6"/>
          <tpl hier="155" item="1"/>
        </tpls>
      </n>
      <n v="-1031" in="0">
        <tpls c="6">
          <tpl fld="11" item="0"/>
          <tpl fld="6" item="17"/>
          <tpl hier="55" item="2"/>
          <tpl fld="13" item="0"/>
          <tpl hier="90" item="6"/>
          <tpl hier="155" item="1"/>
        </tpls>
      </n>
      <n v="666795" in="0">
        <tpls c="6">
          <tpl fld="9" item="0"/>
          <tpl fld="6" item="3"/>
          <tpl hier="55" item="2"/>
          <tpl fld="13" item="0"/>
          <tpl hier="90" item="6"/>
          <tpl hier="155" item="1"/>
        </tpls>
      </n>
      <n v="93" in="0">
        <tpls c="6">
          <tpl fld="8" item="1"/>
          <tpl fld="6" item="9"/>
          <tpl hier="55" item="2"/>
          <tpl fld="13" item="0"/>
          <tpl hier="90" item="6"/>
          <tpl hier="155" item="1"/>
        </tpls>
      </n>
      <n v="154002" in="0">
        <tpls c="6">
          <tpl fld="10" item="0"/>
          <tpl fld="6" item="18"/>
          <tpl hier="55" item="2"/>
          <tpl fld="13" item="0"/>
          <tpl hier="90" item="6"/>
          <tpl hier="155" item="1"/>
        </tpls>
      </n>
      <n v="360" in="0">
        <tpls c="6">
          <tpl fld="9" item="5"/>
          <tpl fld="6" item="22"/>
          <tpl hier="55" item="2"/>
          <tpl fld="13" item="0"/>
          <tpl hier="90" item="6"/>
          <tpl hier="155" item="1"/>
        </tpls>
      </n>
      <n v="987242" in="0">
        <tpls c="6">
          <tpl fld="10" item="1"/>
          <tpl fld="6" item="13"/>
          <tpl hier="55" item="2"/>
          <tpl fld="13" item="0"/>
          <tpl hier="90" item="6"/>
          <tpl hier="155" item="1"/>
        </tpls>
      </n>
      <n v="143" in="0">
        <tpls c="6">
          <tpl fld="8" item="1"/>
          <tpl fld="6" item="14"/>
          <tpl hier="55" item="2"/>
          <tpl fld="13" item="0"/>
          <tpl hier="90" item="6"/>
          <tpl hier="155" item="1"/>
        </tpls>
      </n>
      <n v="1">
        <tpls c="6">
          <tpl fld="9" item="2"/>
          <tpl fld="3" item="2"/>
          <tpl hier="55" item="2"/>
          <tpl fld="13" item="1"/>
          <tpl hier="90" item="6"/>
          <tpl hier="155" item="1"/>
        </tpls>
      </n>
      <n v="478527" in="0">
        <tpls c="6">
          <tpl fld="9" item="0"/>
          <tpl fld="6" item="20"/>
          <tpl hier="55" item="2"/>
          <tpl fld="13" item="0"/>
          <tpl hier="90" item="6"/>
          <tpl hier="155" item="1"/>
        </tpls>
      </n>
      <n v="24633" in="0">
        <tpls c="6">
          <tpl fld="9" item="3"/>
          <tpl fld="6" item="23"/>
          <tpl hier="55" item="2"/>
          <tpl fld="13" item="0"/>
          <tpl hier="90" item="6"/>
          <tpl hier="155" item="1"/>
        </tpls>
      </n>
      <n v="1">
        <tpls c="6">
          <tpl fld="9" item="3"/>
          <tpl fld="3" item="2"/>
          <tpl hier="55" item="2"/>
          <tpl fld="13" item="1"/>
          <tpl hier="90" item="6"/>
          <tpl hier="155" item="1"/>
        </tpls>
      </n>
      <n v="9017" in="0">
        <tpls c="6">
          <tpl fld="8" item="0"/>
          <tpl fld="6" item="9"/>
          <tpl hier="55" item="2"/>
          <tpl fld="13" item="0"/>
          <tpl hier="90" item="6"/>
          <tpl hier="155" item="1"/>
        </tpls>
      </n>
      <m in="0">
        <tpls c="6">
          <tpl fld="9" item="3"/>
          <tpl fld="6" item="0"/>
          <tpl hier="55" item="2"/>
          <tpl fld="13" item="0"/>
          <tpl hier="90" item="6"/>
          <tpl hier="155" item="1"/>
        </tpls>
      </m>
      <n v="1110" in="0">
        <tpls c="6">
          <tpl fld="9" item="1"/>
          <tpl fld="6" item="10"/>
          <tpl hier="55" item="2"/>
          <tpl fld="13" item="0"/>
          <tpl hier="90" item="6"/>
          <tpl hier="155" item="1"/>
        </tpls>
      </n>
      <n v="553150" in="0">
        <tpls c="6">
          <tpl fld="10" item="1"/>
          <tpl fld="6" item="4"/>
          <tpl hier="55" item="2"/>
          <tpl fld="13" item="0"/>
          <tpl hier="90" item="6"/>
          <tpl hier="155" item="1"/>
        </tpls>
      </n>
      <n v="347" in="0">
        <tpls c="6">
          <tpl fld="9" item="5"/>
          <tpl fld="6" item="1"/>
          <tpl hier="55" item="2"/>
          <tpl fld="13" item="0"/>
          <tpl hier="90" item="6"/>
          <tpl hier="155" item="1"/>
        </tpls>
      </n>
      <n v="-1">
        <tpls c="6">
          <tpl fld="9" item="4"/>
          <tpl fld="3" item="2"/>
          <tpl hier="55" item="2"/>
          <tpl fld="13" item="1"/>
          <tpl hier="90" item="6"/>
          <tpl hier="155" item="1"/>
        </tpls>
      </n>
      <n v="714571" in="0">
        <tpls c="6">
          <tpl fld="10" item="1"/>
          <tpl fld="6" item="14"/>
          <tpl hier="55" item="2"/>
          <tpl fld="13" item="0"/>
          <tpl hier="90" item="6"/>
          <tpl hier="155" item="1"/>
        </tpls>
      </n>
      <n v="-364" in="0">
        <tpls c="6">
          <tpl fld="9" item="6"/>
          <tpl fld="6" item="30"/>
          <tpl hier="55" item="2"/>
          <tpl fld="13" item="0"/>
          <tpl hier="90" item="6"/>
          <tpl hier="155" item="1"/>
        </tpls>
      </n>
      <n v="201560" in="0">
        <tpls c="6">
          <tpl fld="10" item="0"/>
          <tpl fld="6" item="5"/>
          <tpl hier="55" item="2"/>
          <tpl fld="13" item="0"/>
          <tpl hier="90" item="6"/>
          <tpl hier="155" item="1"/>
        </tpls>
      </n>
      <n v="738" in="0">
        <tpls c="6">
          <tpl fld="9" item="1"/>
          <tpl fld="6" item="22"/>
          <tpl hier="55" item="2"/>
          <tpl fld="13" item="0"/>
          <tpl hier="90" item="6"/>
          <tpl hier="155" item="1"/>
        </tpls>
      </n>
      <n v="440315" in="0">
        <tpls c="6">
          <tpl hier="2" item="4294967295"/>
          <tpl fld="6" item="22"/>
          <tpl hier="55" item="2"/>
          <tpl fld="13" item="0"/>
          <tpl hier="90" item="6"/>
          <tpl hier="155" item="1"/>
        </tpls>
      </n>
      <n v="465049" in="0">
        <tpls c="6">
          <tpl fld="9" item="0"/>
          <tpl fld="6" item="21"/>
          <tpl hier="55" item="2"/>
          <tpl fld="13" item="0"/>
          <tpl hier="90" item="6"/>
          <tpl hier="155" item="1"/>
        </tpls>
      </n>
      <n v="214946" in="0">
        <tpls c="6">
          <tpl fld="10" item="0"/>
          <tpl fld="6" item="10"/>
          <tpl hier="55" item="2"/>
          <tpl fld="13" item="0"/>
          <tpl hier="90" item="6"/>
          <tpl hier="155" item="1"/>
        </tpls>
      </n>
      <n v="266209" in="0">
        <tpls c="6">
          <tpl fld="11" item="1"/>
          <tpl fld="6" item="31"/>
          <tpl hier="55" item="2"/>
          <tpl fld="13" item="0"/>
          <tpl hier="90" item="6"/>
          <tpl hier="155" item="1"/>
        </tpls>
      </n>
      <n v="0">
        <tpls c="6">
          <tpl fld="11" item="1"/>
          <tpl fld="3" item="0"/>
          <tpl hier="55" item="2"/>
          <tpl fld="13" item="1"/>
          <tpl hier="90" item="6"/>
          <tpl hier="155" item="1"/>
        </tpls>
      </n>
      <n v="552" in="0">
        <tpls c="6">
          <tpl fld="9" item="5"/>
          <tpl fld="6" item="29"/>
          <tpl hier="55" item="2"/>
          <tpl fld="13" item="0"/>
          <tpl hier="90" item="6"/>
          <tpl hier="155" item="1"/>
        </tpls>
      </n>
      <n v="1384" in="0">
        <tpls c="6">
          <tpl fld="11" item="2"/>
          <tpl fld="6" item="26"/>
          <tpl hier="55" item="2"/>
          <tpl fld="13" item="0"/>
          <tpl hier="90" item="6"/>
          <tpl hier="155" item="1"/>
        </tpls>
      </n>
      <n v="173627" in="0">
        <tpls c="6">
          <tpl fld="9" item="0"/>
          <tpl fld="6" item="9"/>
          <tpl hier="55" item="2"/>
          <tpl fld="13" item="0"/>
          <tpl hier="90" item="6"/>
          <tpl hier="155" item="1"/>
        </tpls>
      </n>
      <n v="232581" in="0">
        <tpls c="6">
          <tpl fld="10" item="0"/>
          <tpl fld="6" item="7"/>
          <tpl hier="55" item="2"/>
          <tpl fld="13" item="0"/>
          <tpl hier="90" item="6"/>
          <tpl hier="155" item="1"/>
        </tpls>
      </n>
      <n v="1">
        <tpls c="6">
          <tpl fld="9" item="1"/>
          <tpl fld="3" item="2"/>
          <tpl hier="55" item="2"/>
          <tpl fld="13" item="1"/>
          <tpl hier="90" item="6"/>
          <tpl hier="155" item="1"/>
        </tpls>
      </n>
      <n v="-1">
        <tpls c="6">
          <tpl fld="11" item="2"/>
          <tpl fld="3" item="1"/>
          <tpl hier="55" item="2"/>
          <tpl fld="13" item="1"/>
          <tpl hier="90" item="6"/>
          <tpl hier="155" item="1"/>
        </tpls>
      </n>
      <m in="0">
        <tpls c="6">
          <tpl fld="9" item="3"/>
          <tpl fld="6" item="27"/>
          <tpl hier="55" item="2"/>
          <tpl fld="13" item="0"/>
          <tpl hier="90" item="6"/>
          <tpl hier="155" item="1"/>
        </tpls>
      </m>
      <n v="618622" in="0">
        <tpls c="6">
          <tpl fld="9" item="0"/>
          <tpl fld="6" item="10"/>
          <tpl hier="55" item="2"/>
          <tpl fld="13" item="0"/>
          <tpl hier="90" item="6"/>
          <tpl hier="155" item="1"/>
        </tpls>
      </n>
      <n v="12080" in="0">
        <tpls c="6">
          <tpl fld="11" item="0"/>
          <tpl fld="6" item="9"/>
          <tpl hier="55" item="2"/>
          <tpl fld="13" item="0"/>
          <tpl hier="90" item="6"/>
          <tpl hier="155" item="1"/>
        </tpls>
      </n>
      <n v="624983" in="0">
        <tpls c="6">
          <tpl fld="11" item="1"/>
          <tpl fld="6" item="5"/>
          <tpl hier="55" item="2"/>
          <tpl fld="13" item="0"/>
          <tpl hier="90" item="6"/>
          <tpl hier="155" item="1"/>
        </tpls>
      </n>
      <n v="562" in="0">
        <tpls c="6">
          <tpl fld="9" item="5"/>
          <tpl fld="6" item="7"/>
          <tpl hier="55" item="2"/>
          <tpl fld="13" item="0"/>
          <tpl hier="90" item="6"/>
          <tpl hier="155" item="1"/>
        </tpls>
      </n>
      <m in="0">
        <tpls c="6">
          <tpl fld="11" item="2"/>
          <tpl fld="6" item="17"/>
          <tpl hier="55" item="2"/>
          <tpl fld="13" item="0"/>
          <tpl hier="90" item="6"/>
          <tpl hier="155" item="1"/>
        </tpls>
      </m>
      <n v="466" in="0">
        <tpls c="6">
          <tpl fld="9" item="5"/>
          <tpl fld="6" item="24"/>
          <tpl hier="55" item="2"/>
          <tpl fld="13" item="0"/>
          <tpl hier="90" item="6"/>
          <tpl hier="155" item="1"/>
        </tpls>
      </n>
      <n v="-440" in="0">
        <tpls c="6">
          <tpl fld="9" item="6"/>
          <tpl fld="6" item="13"/>
          <tpl hier="55" item="2"/>
          <tpl fld="13" item="0"/>
          <tpl hier="90" item="6"/>
          <tpl hier="155" item="1"/>
        </tpls>
      </n>
      <n v="2378979" in="0">
        <tpls c="6">
          <tpl fld="10" item="0"/>
          <tpl fld="3" item="1"/>
          <tpl hier="55" item="2"/>
          <tpl fld="13" item="0"/>
          <tpl hier="90" item="6"/>
          <tpl hier="155" item="1"/>
        </tpls>
      </n>
      <n v="862" in="0">
        <tpls c="6">
          <tpl fld="9" item="2"/>
          <tpl fld="6" item="6"/>
          <tpl hier="55" item="2"/>
          <tpl fld="13" item="0"/>
          <tpl hier="90" item="6"/>
          <tpl hier="155" item="1"/>
        </tpls>
      </n>
      <n v="240287" in="0">
        <tpls c="6">
          <tpl fld="8" item="0"/>
          <tpl fld="6" item="2"/>
          <tpl hier="55" item="2"/>
          <tpl fld="13" item="0"/>
          <tpl hier="90" item="6"/>
          <tpl hier="155" item="1"/>
        </tpls>
      </n>
      <n v="2505.6000000000004" in="0">
        <tpls c="6">
          <tpl fld="8" item="1"/>
          <tpl fld="3" item="1"/>
          <tpl hier="55" item="2"/>
          <tpl fld="13" item="0"/>
          <tpl hier="90" item="6"/>
          <tpl hier="155" item="1"/>
        </tpls>
      </n>
      <n v="159" in="0">
        <tpls c="6">
          <tpl fld="8" item="1"/>
          <tpl fld="6" item="6"/>
          <tpl hier="55" item="2"/>
          <tpl fld="13" item="0"/>
          <tpl hier="90" item="6"/>
          <tpl hier="155" item="1"/>
        </tpls>
      </n>
      <n v="561" in="0">
        <tpls c="6">
          <tpl fld="9" item="5"/>
          <tpl fld="6" item="6"/>
          <tpl hier="55" item="2"/>
          <tpl fld="13" item="0"/>
          <tpl hier="90" item="6"/>
          <tpl hier="155" item="1"/>
        </tpls>
      </n>
      <n v="1">
        <tpls c="6">
          <tpl fld="9" item="5"/>
          <tpl fld="3" item="1"/>
          <tpl hier="55" item="2"/>
          <tpl fld="13" item="1"/>
          <tpl hier="90" item="6"/>
          <tpl hier="155" item="1"/>
        </tpls>
      </n>
      <n v="422513" in="0">
        <tpls c="6">
          <tpl hier="2" item="4294967295"/>
          <tpl fld="6" item="13"/>
          <tpl hier="55" item="2"/>
          <tpl fld="13" item="0"/>
          <tpl hier="90" item="6"/>
          <tpl hier="155" item="1"/>
        </tpls>
      </n>
      <n v="42955" in="0">
        <tpls c="6">
          <tpl fld="11" item="0"/>
          <tpl fld="6" item="13"/>
          <tpl hier="55" item="2"/>
          <tpl fld="13" item="0"/>
          <tpl hier="90" item="6"/>
          <tpl hier="155" item="1"/>
        </tpls>
      </n>
      <n v="464806" in="0">
        <tpls c="6">
          <tpl fld="9" item="0"/>
          <tpl fld="6" item="30"/>
          <tpl hier="55" item="2"/>
          <tpl fld="13" item="0"/>
          <tpl hier="90" item="6"/>
          <tpl hier="155" item="1"/>
        </tpls>
      </n>
      <m in="0">
        <tpls c="6">
          <tpl fld="9" item="3"/>
          <tpl fld="6" item="9"/>
          <tpl hier="55" item="2"/>
          <tpl fld="13" item="0"/>
          <tpl hier="90" item="6"/>
          <tpl hier="155" item="1"/>
        </tpls>
      </m>
      <n v="-549" in="0">
        <tpls c="6">
          <tpl fld="9" item="6"/>
          <tpl fld="6" item="3"/>
          <tpl hier="55" item="2"/>
          <tpl fld="13" item="0"/>
          <tpl hier="90" item="6"/>
          <tpl hier="155" item="1"/>
        </tpls>
      </n>
      <m in="0">
        <tpls c="6">
          <tpl fld="9" item="3"/>
          <tpl fld="6" item="25"/>
          <tpl hier="55" item="2"/>
          <tpl fld="13" item="0"/>
          <tpl hier="90" item="6"/>
          <tpl hier="155" item="1"/>
        </tpls>
      </m>
      <n v="752" in="0">
        <tpls c="6">
          <tpl fld="9" item="1"/>
          <tpl fld="6" item="16"/>
          <tpl hier="55" item="2"/>
          <tpl fld="13" item="0"/>
          <tpl hier="90" item="6"/>
          <tpl hier="155" item="1"/>
        </tpls>
      </n>
      <n v="1254" in="0">
        <tpls c="6">
          <tpl fld="11" item="2"/>
          <tpl fld="6" item="28"/>
          <tpl hier="55" item="2"/>
          <tpl fld="13" item="0"/>
          <tpl hier="90" item="6"/>
          <tpl hier="155" item="1"/>
        </tpls>
      </n>
      <n v="7450" in="0">
        <tpls c="6">
          <tpl fld="11" item="2"/>
          <tpl fld="6" item="21"/>
          <tpl hier="55" item="2"/>
          <tpl fld="13" item="0"/>
          <tpl hier="90" item="6"/>
          <tpl hier="155" item="1"/>
        </tpls>
      </n>
      <n v="211515" in="0">
        <tpls c="6">
          <tpl hier="2" item="4294967295"/>
          <tpl fld="6" item="20"/>
          <tpl hier="55" item="2"/>
          <tpl fld="13" item="0"/>
          <tpl hier="90" item="6"/>
          <tpl hier="155" item="1"/>
        </tpls>
      </n>
      <n v="685428.87561892974" in="0">
        <tpls c="6">
          <tpl fld="11" item="1"/>
          <tpl fld="6" item="8"/>
          <tpl hier="55" item="2"/>
          <tpl fld="13" item="0"/>
          <tpl hier="90" item="6"/>
          <tpl hier="155" item="1"/>
        </tpls>
      </n>
      <m in="0">
        <tpls c="6">
          <tpl fld="9" item="3"/>
          <tpl fld="6" item="5"/>
          <tpl hier="55" item="2"/>
          <tpl fld="13" item="0"/>
          <tpl hier="90" item="6"/>
          <tpl hier="155" item="1"/>
        </tpls>
      </m>
      <n v="329017" in="0">
        <tpls c="6">
          <tpl hier="2" item="4294967295"/>
          <tpl fld="6" item="3"/>
          <tpl hier="55" item="2"/>
          <tpl fld="13" item="0"/>
          <tpl hier="90" item="6"/>
          <tpl hier="155" item="1"/>
        </tpls>
      </n>
      <n v="1">
        <tpls c="6">
          <tpl fld="8" item="2"/>
          <tpl fld="3" item="1"/>
          <tpl hier="55" item="2"/>
          <tpl fld="13" item="1"/>
          <tpl hier="90" item="6"/>
          <tpl hier="155" item="1"/>
        </tpls>
      </n>
      <n v="509984" in="0">
        <tpls c="6">
          <tpl fld="11" item="1"/>
          <tpl fld="6" item="27"/>
          <tpl hier="55" item="2"/>
          <tpl fld="13" item="0"/>
          <tpl hier="90" item="6"/>
          <tpl hier="155" item="1"/>
        </tpls>
      </n>
      <n v="555" in="0">
        <tpls c="6">
          <tpl fld="9" item="1"/>
          <tpl fld="6" item="5"/>
          <tpl hier="55" item="2"/>
          <tpl fld="13" item="0"/>
          <tpl hier="90" item="6"/>
          <tpl hier="155" item="1"/>
        </tpls>
      </n>
      <n v="-13326.369132788292" in="0">
        <tpls c="6">
          <tpl fld="9" item="1"/>
          <tpl fld="6" item="12"/>
          <tpl hier="55" item="2"/>
          <tpl fld="13" item="0"/>
          <tpl hier="90" item="6"/>
          <tpl hier="155" item="1"/>
        </tpls>
      </n>
      <n v="197712" in="0">
        <tpls c="6">
          <tpl fld="10" item="0"/>
          <tpl fld="6" item="30"/>
          <tpl hier="55" item="2"/>
          <tpl fld="13" item="0"/>
          <tpl hier="90" item="6"/>
          <tpl hier="155" item="1"/>
        </tpls>
      </n>
      <m in="0">
        <tpls c="6">
          <tpl fld="9" item="3"/>
          <tpl fld="6" item="31"/>
          <tpl hier="55" item="2"/>
          <tpl fld="13" item="0"/>
          <tpl hier="90" item="6"/>
          <tpl hier="155" item="1"/>
        </tpls>
      </m>
      <n v="-1">
        <tpls c="6">
          <tpl fld="9" item="4"/>
          <tpl fld="3" item="0"/>
          <tpl hier="55" item="2"/>
          <tpl fld="13" item="1"/>
          <tpl hier="90" item="6"/>
          <tpl hier="155" item="1"/>
        </tpls>
      </n>
      <n v="-710.73420936173886" in="0">
        <tpls c="6">
          <tpl fld="9" item="6"/>
          <tpl fld="6" item="12"/>
          <tpl hier="55" item="2"/>
          <tpl fld="13" item="0"/>
          <tpl hier="90" item="6"/>
          <tpl hier="155" item="1"/>
        </tpls>
      </n>
      <n v="1">
        <tpls c="6">
          <tpl fld="9" item="2"/>
          <tpl fld="3" item="0"/>
          <tpl hier="55" item="2"/>
          <tpl fld="13" item="1"/>
          <tpl hier="90" item="6"/>
          <tpl hier="155" item="1"/>
        </tpls>
      </n>
      <n v="97" in="0">
        <tpls c="6">
          <tpl fld="8" item="1"/>
          <tpl fld="6" item="1"/>
          <tpl hier="55" item="2"/>
          <tpl fld="13" item="0"/>
          <tpl hier="90" item="6"/>
          <tpl hier="155" item="1"/>
        </tpls>
      </n>
      <n v="305783" in="0">
        <tpls c="6">
          <tpl fld="10" item="1"/>
          <tpl fld="6" item="16"/>
          <tpl hier="55" item="2"/>
          <tpl fld="13" item="0"/>
          <tpl hier="90" item="6"/>
          <tpl hier="155" item="1"/>
        </tpls>
      </n>
      <n v="305" in="0">
        <tpls c="6">
          <tpl fld="9" item="5"/>
          <tpl fld="6" item="4"/>
          <tpl hier="55" item="2"/>
          <tpl fld="13" item="0"/>
          <tpl hier="90" item="6"/>
          <tpl hier="155" item="1"/>
        </tpls>
      </n>
      <n v="5254411.3976619914" in="0">
        <tpls c="6">
          <tpl fld="11" item="1"/>
          <tpl fld="3" item="2"/>
          <tpl hier="55" item="2"/>
          <tpl fld="13" item="0"/>
          <tpl hier="90" item="6"/>
          <tpl hier="155" item="1"/>
        </tpls>
      </n>
      <n v="50533" in="0">
        <tpls c="6">
          <tpl fld="8" item="2"/>
          <tpl fld="6" item="14"/>
          <tpl hier="55" item="2"/>
          <tpl fld="13" item="0"/>
          <tpl hier="90" item="6"/>
          <tpl hier="155" item="1"/>
        </tpls>
      </n>
      <n v="174928" in="0">
        <tpls c="6">
          <tpl fld="9" item="4"/>
          <tpl fld="6" item="31"/>
          <tpl hier="55" item="2"/>
          <tpl fld="13" item="0"/>
          <tpl hier="90" item="6"/>
          <tpl hier="155" item="1"/>
        </tpls>
      </n>
      <n v="208815.9" in="0">
        <tpls c="6">
          <tpl fld="9" item="4"/>
          <tpl fld="6" item="7"/>
          <tpl hier="55" item="2"/>
          <tpl fld="13" item="0"/>
          <tpl hier="90" item="6"/>
          <tpl hier="155" item="1"/>
        </tpls>
      </n>
      <n v="35786" in="0">
        <tpls c="6">
          <tpl fld="8" item="2"/>
          <tpl fld="6" item="27"/>
          <tpl hier="55" item="2"/>
          <tpl fld="13" item="0"/>
          <tpl hier="90" item="6"/>
          <tpl hier="155" item="1"/>
        </tpls>
      </n>
      <n v="833568" in="0">
        <tpls c="6">
          <tpl fld="10" item="1"/>
          <tpl fld="6" item="10"/>
          <tpl hier="55" item="2"/>
          <tpl fld="13" item="0"/>
          <tpl hier="90" item="6"/>
          <tpl hier="155" item="1"/>
        </tpls>
      </n>
      <n v="734" in="0">
        <tpls c="6">
          <tpl fld="9" item="1"/>
          <tpl fld="6" item="13"/>
          <tpl hier="55" item="2"/>
          <tpl fld="13" item="0"/>
          <tpl hier="90" item="6"/>
          <tpl hier="155" item="1"/>
        </tpls>
      </n>
      <n v="1885578.3" in="0">
        <tpls c="6">
          <tpl fld="9" item="4"/>
          <tpl fld="3" item="0"/>
          <tpl hier="55" item="2"/>
          <tpl fld="13" item="0"/>
          <tpl hier="90" item="6"/>
          <tpl hier="155" item="1"/>
        </tpls>
      </n>
      <n v="-17751" in="0">
        <tpls c="6">
          <tpl fld="8" item="0"/>
          <tpl fld="6" item="1"/>
          <tpl hier="55" item="2"/>
          <tpl fld="13" item="0"/>
          <tpl hier="90" item="6"/>
          <tpl hier="155" item="1"/>
        </tpls>
      </n>
      <n v="832" in="0">
        <tpls c="6">
          <tpl fld="9" item="1"/>
          <tpl fld="6" item="11"/>
          <tpl hier="55" item="2"/>
          <tpl fld="13" item="0"/>
          <tpl hier="90" item="6"/>
          <tpl hier="155" item="1"/>
        </tpls>
      </n>
      <n v="1866399" in="0">
        <tpls c="6">
          <tpl hier="2" item="4294967295"/>
          <tpl fld="3" item="0"/>
          <tpl hier="55" item="2"/>
          <tpl fld="13" item="0"/>
          <tpl hier="90" item="6"/>
          <tpl hier="155" item="1"/>
        </tpls>
      </n>
      <n v="1">
        <tpls c="6">
          <tpl fld="9" item="1"/>
          <tpl fld="3" item="0"/>
          <tpl hier="55" item="2"/>
          <tpl fld="13" item="1"/>
          <tpl hier="90" item="6"/>
          <tpl hier="155" item="1"/>
        </tpls>
      </n>
      <n v="601" in="0">
        <tpls c="6">
          <tpl fld="9" item="5"/>
          <tpl fld="6" item="18"/>
          <tpl hier="55" item="2"/>
          <tpl fld="13" item="0"/>
          <tpl hier="90" item="6"/>
          <tpl hier="155" item="1"/>
        </tpls>
      </n>
      <n v="273832" in="0">
        <tpls c="6">
          <tpl hier="2" item="4294967295"/>
          <tpl fld="6" item="30"/>
          <tpl hier="55" item="2"/>
          <tpl fld="13" item="0"/>
          <tpl hier="90" item="6"/>
          <tpl hier="155" item="1"/>
        </tpls>
      </n>
      <n v="157931" in="0">
        <tpls c="6">
          <tpl fld="10" item="0"/>
          <tpl fld="6" item="28"/>
          <tpl hier="55" item="2"/>
          <tpl fld="13" item="0"/>
          <tpl hier="90" item="6"/>
          <tpl hier="155" item="1"/>
        </tpls>
      </n>
      <n v="68758" in="0">
        <tpls c="6">
          <tpl fld="8" item="2"/>
          <tpl fld="6" item="30"/>
          <tpl hier="55" item="2"/>
          <tpl fld="13" item="0"/>
          <tpl hier="90" item="6"/>
          <tpl hier="155" item="1"/>
        </tpls>
      </n>
      <n v="25900" in="0">
        <tpls c="6">
          <tpl fld="11" item="0"/>
          <tpl fld="6" item="16"/>
          <tpl hier="55" item="2"/>
          <tpl fld="13" item="0"/>
          <tpl hier="90" item="6"/>
          <tpl hier="155" item="1"/>
        </tpls>
      </n>
      <n v="231303" in="0">
        <tpls c="6">
          <tpl fld="9" item="4"/>
          <tpl fld="6" item="11"/>
          <tpl hier="55" item="2"/>
          <tpl fld="13" item="0"/>
          <tpl hier="90" item="6"/>
          <tpl hier="155" item="1"/>
        </tpls>
      </n>
      <n v="-44746" in="0">
        <tpls c="6">
          <tpl fld="8" item="0"/>
          <tpl fld="6" item="0"/>
          <tpl hier="55" item="2"/>
          <tpl fld="13" item="0"/>
          <tpl hier="90" item="7"/>
          <tpl hier="155" item="1"/>
        </tpls>
      </n>
      <m in="0">
        <tpls c="6">
          <tpl fld="8" item="2"/>
          <tpl fld="3" item="2"/>
          <tpl hier="55" item="2"/>
          <tpl fld="13" item="0"/>
          <tpl hier="90" item="7"/>
          <tpl hier="155" item="1"/>
        </tpls>
      </m>
      <n v="-1628.2510252491327" in="0">
        <tpls c="6">
          <tpl fld="9" item="6"/>
          <tpl fld="6" item="8"/>
          <tpl hier="55" item="2"/>
          <tpl fld="13" item="0"/>
          <tpl hier="90" item="7"/>
          <tpl hier="155" item="1"/>
        </tpls>
      </n>
      <n v="5253" in="0">
        <tpls c="6">
          <tpl fld="8" item="2"/>
          <tpl fld="6" item="17"/>
          <tpl hier="55" item="2"/>
          <tpl fld="13" item="0"/>
          <tpl hier="90" item="7"/>
          <tpl hier="155" item="1"/>
        </tpls>
      </n>
      <m in="0">
        <tpls c="6">
          <tpl fld="8" item="2"/>
          <tpl fld="6" item="11"/>
          <tpl hier="55" item="2"/>
          <tpl fld="13" item="0"/>
          <tpl hier="90" item="7"/>
          <tpl hier="155" item="1"/>
        </tpls>
      </m>
      <n v="140596" in="0">
        <tpls c="6">
          <tpl fld="10" item="1"/>
          <tpl fld="6" item="23"/>
          <tpl hier="55" item="2"/>
          <tpl fld="13" item="0"/>
          <tpl hier="90" item="7"/>
          <tpl hier="155" item="1"/>
        </tpls>
      </n>
      <n v="139327" in="0">
        <tpls c="6">
          <tpl fld="9" item="4"/>
          <tpl fld="6" item="4"/>
          <tpl hier="55" item="2"/>
          <tpl fld="13" item="0"/>
          <tpl hier="90" item="7"/>
          <tpl hier="155" item="1"/>
        </tpls>
      </n>
      <m in="0">
        <tpls c="6">
          <tpl fld="8" item="2"/>
          <tpl fld="6" item="28"/>
          <tpl hier="55" item="2"/>
          <tpl fld="13" item="0"/>
          <tpl hier="90" item="7"/>
          <tpl hier="155" item="1"/>
        </tpls>
      </m>
      <n v="36686" in="0">
        <tpls c="6">
          <tpl fld="8" item="0"/>
          <tpl fld="6" item="7"/>
          <tpl hier="55" item="2"/>
          <tpl fld="13" item="0"/>
          <tpl hier="90" item="7"/>
          <tpl hier="155" item="1"/>
        </tpls>
      </n>
      <n v="1">
        <tpls c="6">
          <tpl fld="9" item="3"/>
          <tpl fld="3" item="1"/>
          <tpl hier="55" item="2"/>
          <tpl fld="13" item="1"/>
          <tpl hier="90" item="7"/>
          <tpl hier="155" item="1"/>
        </tpls>
      </n>
      <n v="180638" in="0">
        <tpls c="6">
          <tpl fld="11" item="1"/>
          <tpl fld="6" item="17"/>
          <tpl hier="55" item="2"/>
          <tpl fld="13" item="0"/>
          <tpl hier="90" item="7"/>
          <tpl hier="155" item="1"/>
        </tpls>
      </n>
      <n v="-53885.000000000044" in="0">
        <tpls c="6">
          <tpl hier="2" item="4294967295"/>
          <tpl fld="3" item="1"/>
          <tpl hier="55" item="2"/>
          <tpl fld="13" item="0"/>
          <tpl hier="90" item="7"/>
          <tpl hier="155" item="1"/>
        </tpls>
      </n>
      <n v="301635.80386763334" in="0">
        <tpls c="6">
          <tpl fld="10" item="1"/>
          <tpl fld="6" item="12"/>
          <tpl hier="55" item="2"/>
          <tpl fld="13" item="0"/>
          <tpl hier="90" item="7"/>
          <tpl hier="155" item="1"/>
        </tpls>
      </n>
      <n v="-1">
        <tpls c="6">
          <tpl fld="11" item="0"/>
          <tpl fld="3" item="0"/>
          <tpl hier="55" item="2"/>
          <tpl fld="13" item="1"/>
          <tpl hier="90" item="7"/>
          <tpl hier="155" item="1"/>
        </tpls>
      </n>
      <n v="-18975" in="0">
        <tpls c="6">
          <tpl fld="8" item="0"/>
          <tpl fld="6" item="29"/>
          <tpl hier="55" item="2"/>
          <tpl fld="13" item="0"/>
          <tpl hier="90" item="7"/>
          <tpl hier="155" item="1"/>
        </tpls>
      </n>
      <n v="15621.689954414422" in="0">
        <tpls c="6">
          <tpl fld="9" item="2"/>
          <tpl fld="3" item="2"/>
          <tpl hier="55" item="2"/>
          <tpl fld="13" item="0"/>
          <tpl hier="90" item="7"/>
          <tpl hier="155" item="1"/>
        </tpls>
      </n>
      <n v="189304" in="0">
        <tpls c="6">
          <tpl fld="9" item="0"/>
          <tpl fld="6" item="15"/>
          <tpl hier="55" item="2"/>
          <tpl fld="13" item="0"/>
          <tpl hier="90" item="7"/>
          <tpl hier="155" item="1"/>
        </tpls>
      </n>
      <n v="8888" in="0">
        <tpls c="6">
          <tpl fld="11" item="0"/>
          <tpl fld="6" item="26"/>
          <tpl hier="55" item="2"/>
          <tpl fld="13" item="0"/>
          <tpl hier="90" item="7"/>
          <tpl hier="155" item="1"/>
        </tpls>
      </n>
      <n v="225" in="0">
        <tpls c="6">
          <tpl fld="8" item="1"/>
          <tpl fld="6" item="30"/>
          <tpl hier="55" item="2"/>
          <tpl fld="13" item="0"/>
          <tpl hier="90" item="7"/>
          <tpl hier="155" item="1"/>
        </tpls>
      </n>
      <n v="177815" in="0">
        <tpls c="6">
          <tpl fld="9" item="4"/>
          <tpl fld="6" item="5"/>
          <tpl hier="55" item="2"/>
          <tpl fld="13" item="0"/>
          <tpl hier="90" item="7"/>
          <tpl hier="155" item="1"/>
        </tpls>
      </n>
      <n v="374" in="0">
        <tpls c="6">
          <tpl fld="8" item="1"/>
          <tpl fld="6" item="18"/>
          <tpl hier="55" item="2"/>
          <tpl fld="13" item="0"/>
          <tpl hier="90" item="7"/>
          <tpl hier="155" item="1"/>
        </tpls>
      </n>
      <n v="186653" in="0">
        <tpls c="6">
          <tpl fld="10" item="1"/>
          <tpl fld="6" item="0"/>
          <tpl hier="55" item="2"/>
          <tpl fld="13" item="0"/>
          <tpl hier="90" item="7"/>
          <tpl hier="155" item="1"/>
        </tpls>
      </n>
      <n v="-1146" in="0">
        <tpls c="6">
          <tpl fld="9" item="6"/>
          <tpl fld="6" item="9"/>
          <tpl hier="55" item="2"/>
          <tpl fld="13" item="0"/>
          <tpl hier="90" item="7"/>
          <tpl hier="155" item="1"/>
        </tpls>
      </n>
      <n v="716629.10915100039" in="0">
        <tpls c="6">
          <tpl fld="10" item="0"/>
          <tpl fld="3" item="2"/>
          <tpl hier="55" item="2"/>
          <tpl fld="13" item="0"/>
          <tpl hier="90" item="7"/>
          <tpl hier="155" item="1"/>
        </tpls>
      </n>
      <n v="-1588" in="0">
        <tpls c="6">
          <tpl fld="9" item="6"/>
          <tpl fld="6" item="27"/>
          <tpl hier="55" item="2"/>
          <tpl fld="13" item="0"/>
          <tpl hier="90" item="7"/>
          <tpl hier="155" item="1"/>
        </tpls>
      </n>
      <n v="1363" in="0">
        <tpls c="6">
          <tpl fld="9" item="2"/>
          <tpl fld="6" item="28"/>
          <tpl hier="55" item="2"/>
          <tpl fld="13" item="0"/>
          <tpl hier="90" item="7"/>
          <tpl hier="155" item="1"/>
        </tpls>
      </n>
      <n v="145790" in="0">
        <tpls c="6">
          <tpl fld="10" item="1"/>
          <tpl fld="6" item="1"/>
          <tpl hier="55" item="2"/>
          <tpl fld="13" item="0"/>
          <tpl hier="90" item="7"/>
          <tpl hier="155" item="1"/>
        </tpls>
      </n>
      <n v="226592" in="0">
        <tpls c="6">
          <tpl fld="11" item="1"/>
          <tpl fld="6" item="11"/>
          <tpl hier="55" item="2"/>
          <tpl fld="13" item="0"/>
          <tpl hier="90" item="7"/>
          <tpl hier="155" item="1"/>
        </tpls>
      </n>
      <n v="1110" in="0">
        <tpls c="6">
          <tpl fld="9" item="5"/>
          <tpl fld="6" item="25"/>
          <tpl hier="55" item="2"/>
          <tpl fld="13" item="0"/>
          <tpl hier="90" item="7"/>
          <tpl hier="155" item="1"/>
        </tpls>
      </n>
      <n v="92681" in="0">
        <tpls c="6">
          <tpl fld="8" item="0"/>
          <tpl fld="6" item="3"/>
          <tpl hier="55" item="2"/>
          <tpl fld="13" item="0"/>
          <tpl hier="90" item="7"/>
          <tpl hier="155" item="1"/>
        </tpls>
      </n>
      <n v="880" in="0">
        <tpls c="6">
          <tpl fld="9" item="5"/>
          <tpl fld="6" item="11"/>
          <tpl hier="55" item="2"/>
          <tpl fld="13" item="0"/>
          <tpl hier="90" item="7"/>
          <tpl hier="155" item="1"/>
        </tpls>
      </n>
      <m in="0">
        <tpls c="6">
          <tpl fld="8" item="2"/>
          <tpl fld="6" item="31"/>
          <tpl hier="55" item="2"/>
          <tpl fld="13" item="0"/>
          <tpl hier="90" item="7"/>
          <tpl hier="155" item="1"/>
        </tpls>
      </m>
      <n v="22419" in="0">
        <tpls c="6">
          <tpl fld="8" item="0"/>
          <tpl fld="6" item="13"/>
          <tpl hier="55" item="2"/>
          <tpl fld="13" item="0"/>
          <tpl hier="90" item="7"/>
          <tpl hier="155" item="1"/>
        </tpls>
      </n>
      <n v="265856" in="0">
        <tpls c="6">
          <tpl fld="11" item="1"/>
          <tpl fld="6" item="19"/>
          <tpl hier="55" item="2"/>
          <tpl fld="13" item="0"/>
          <tpl hier="90" item="7"/>
          <tpl hier="155" item="1"/>
        </tpls>
      </n>
      <n v="-1496" in="0">
        <tpls c="6">
          <tpl fld="9" item="6"/>
          <tpl fld="6" item="15"/>
          <tpl hier="55" item="2"/>
          <tpl fld="13" item="0"/>
          <tpl hier="90" item="7"/>
          <tpl hier="155" item="1"/>
        </tpls>
      </n>
      <m in="0">
        <tpls c="6">
          <tpl fld="8" item="2"/>
          <tpl fld="3" item="1"/>
          <tpl hier="55" item="2"/>
          <tpl fld="13" item="0"/>
          <tpl hier="90" item="7"/>
          <tpl hier="155" item="1"/>
        </tpls>
      </m>
      <n v="1354" in="0">
        <tpls c="6">
          <tpl fld="9" item="2"/>
          <tpl fld="6" item="31"/>
          <tpl hier="55" item="2"/>
          <tpl fld="13" item="0"/>
          <tpl hier="90" item="7"/>
          <tpl hier="155" item="1"/>
        </tpls>
      </n>
      <n v="63212" in="0">
        <tpls c="6">
          <tpl fld="10" item="0"/>
          <tpl fld="6" item="9"/>
          <tpl hier="55" item="2"/>
          <tpl fld="13" item="0"/>
          <tpl hier="90" item="7"/>
          <tpl hier="155" item="1"/>
        </tpls>
      </n>
      <n v="79264" in="0">
        <tpls c="6">
          <tpl fld="10" item="0"/>
          <tpl fld="6" item="16"/>
          <tpl hier="55" item="2"/>
          <tpl fld="13" item="0"/>
          <tpl hier="90" item="7"/>
          <tpl hier="155" item="1"/>
        </tpls>
      </n>
      <n v="17426" in="0">
        <tpls c="6">
          <tpl fld="11" item="0"/>
          <tpl fld="6" item="3"/>
          <tpl hier="55" item="2"/>
          <tpl fld="13" item="0"/>
          <tpl hier="90" item="7"/>
          <tpl hier="155" item="1"/>
        </tpls>
      </n>
      <n v="112476" in="0">
        <tpls c="6">
          <tpl fld="10" item="0"/>
          <tpl fld="6" item="6"/>
          <tpl hier="55" item="2"/>
          <tpl fld="13" item="0"/>
          <tpl hier="90" item="7"/>
          <tpl hier="155" item="1"/>
        </tpls>
      </n>
      <m in="0">
        <tpls c="6">
          <tpl fld="11" item="0"/>
          <tpl fld="6" item="19"/>
          <tpl hier="55" item="2"/>
          <tpl fld="13" item="0"/>
          <tpl hier="90" item="7"/>
          <tpl hier="155" item="1"/>
        </tpls>
      </m>
      <n v="2770" in="0">
        <tpls c="6">
          <tpl fld="11" item="2"/>
          <tpl fld="6" item="24"/>
          <tpl hier="55" item="2"/>
          <tpl fld="13" item="0"/>
          <tpl hier="90" item="7"/>
          <tpl hier="155" item="1"/>
        </tpls>
      </n>
      <n v="50873" in="0">
        <tpls c="6">
          <tpl fld="10" item="0"/>
          <tpl fld="6" item="17"/>
          <tpl hier="55" item="2"/>
          <tpl fld="13" item="0"/>
          <tpl hier="90" item="7"/>
          <tpl hier="155" item="1"/>
        </tpls>
      </n>
      <n v="229296" in="0">
        <tpls c="6">
          <tpl fld="11" item="1"/>
          <tpl fld="6" item="16"/>
          <tpl hier="55" item="2"/>
          <tpl fld="13" item="0"/>
          <tpl hier="90" item="7"/>
          <tpl hier="155" item="1"/>
        </tpls>
      </n>
      <n v="148184" in="0">
        <tpls c="6">
          <tpl fld="9" item="4"/>
          <tpl fld="6" item="17"/>
          <tpl hier="55" item="2"/>
          <tpl fld="13" item="0"/>
          <tpl hier="90" item="7"/>
          <tpl hier="155" item="1"/>
        </tpls>
      </n>
      <n v="-30221" in="0">
        <tpls c="6">
          <tpl hier="2" item="4294967295"/>
          <tpl fld="6" item="17"/>
          <tpl hier="55" item="2"/>
          <tpl fld="13" item="0"/>
          <tpl hier="90" item="7"/>
          <tpl hier="155" item="1"/>
        </tpls>
      </n>
      <n v="1093" in="0">
        <tpls c="6">
          <tpl fld="9" item="2"/>
          <tpl fld="6" item="17"/>
          <tpl hier="55" item="2"/>
          <tpl fld="13" item="0"/>
          <tpl hier="90" item="7"/>
          <tpl hier="155" item="1"/>
        </tpls>
      </n>
      <n v="825" in="0">
        <tpls c="6">
          <tpl fld="9" item="5"/>
          <tpl fld="6" item="2"/>
          <tpl hier="55" item="2"/>
          <tpl fld="13" item="0"/>
          <tpl hier="90" item="7"/>
          <tpl hier="155" item="1"/>
        </tpls>
      </n>
      <n v="149855" in="0">
        <tpls c="6">
          <tpl fld="9" item="4"/>
          <tpl fld="6" item="25"/>
          <tpl hier="55" item="2"/>
          <tpl fld="13" item="0"/>
          <tpl hier="90" item="7"/>
          <tpl hier="155" item="1"/>
        </tpls>
      </n>
      <n v="583" in="0">
        <tpls c="6">
          <tpl fld="11" item="2"/>
          <tpl fld="6" item="5"/>
          <tpl hier="55" item="2"/>
          <tpl fld="13" item="0"/>
          <tpl hier="90" item="7"/>
          <tpl hier="155" item="1"/>
        </tpls>
      </n>
      <n v="-20120" in="0">
        <tpls c="6">
          <tpl hier="2" item="4294967295"/>
          <tpl fld="6" item="25"/>
          <tpl hier="55" item="2"/>
          <tpl fld="13" item="0"/>
          <tpl hier="90" item="7"/>
          <tpl hier="155" item="1"/>
        </tpls>
      </n>
      <n v="1721744" in="0">
        <tpls c="6">
          <tpl fld="9" item="0"/>
          <tpl fld="3" item="1"/>
          <tpl hier="55" item="2"/>
          <tpl fld="13" item="0"/>
          <tpl hier="90" item="7"/>
          <tpl hier="155" item="1"/>
        </tpls>
      </n>
      <n v="1353" in="0">
        <tpls c="6">
          <tpl fld="9" item="2"/>
          <tpl fld="6" item="11"/>
          <tpl hier="55" item="2"/>
          <tpl fld="13" item="0"/>
          <tpl hier="90" item="7"/>
          <tpl hier="155" item="1"/>
        </tpls>
      </n>
      <n v="145042" in="0">
        <tpls c="6">
          <tpl fld="9" item="4"/>
          <tpl fld="6" item="10"/>
          <tpl hier="55" item="2"/>
          <tpl fld="13" item="0"/>
          <tpl hier="90" item="7"/>
          <tpl hier="155" item="1"/>
        </tpls>
      </n>
      <n v="255" in="0">
        <tpls c="6">
          <tpl fld="8" item="1"/>
          <tpl fld="6" item="13"/>
          <tpl hier="55" item="2"/>
          <tpl fld="13" item="0"/>
          <tpl hier="90" item="7"/>
          <tpl hier="155" item="1"/>
        </tpls>
      </n>
      <n v="134948" in="0">
        <tpls c="6">
          <tpl fld="9" item="4"/>
          <tpl fld="6" item="2"/>
          <tpl hier="55" item="2"/>
          <tpl fld="13" item="0"/>
          <tpl hier="90" item="7"/>
          <tpl hier="155" item="1"/>
        </tpls>
      </n>
      <n v="1271" in="0">
        <tpls c="6">
          <tpl fld="9" item="2"/>
          <tpl fld="6" item="2"/>
          <tpl hier="55" item="2"/>
          <tpl fld="13" item="0"/>
          <tpl hier="90" item="7"/>
          <tpl hier="155" item="1"/>
        </tpls>
      </n>
      <n v="101194.58610652819" in="0">
        <tpls c="6">
          <tpl fld="10" item="0"/>
          <tpl fld="6" item="8"/>
          <tpl hier="55" item="2"/>
          <tpl fld="13" item="0"/>
          <tpl hier="90" item="7"/>
          <tpl hier="155" item="1"/>
        </tpls>
      </n>
      <n v="-13296.999999999989" in="0">
        <tpls c="6">
          <tpl hier="2" item="4294967295"/>
          <tpl fld="6" item="21"/>
          <tpl hier="55" item="2"/>
          <tpl fld="13" item="0"/>
          <tpl hier="90" item="7"/>
          <tpl hier="155" item="1"/>
        </tpls>
      </n>
      <n v="164198" in="0">
        <tpls c="6">
          <tpl fld="10" item="1"/>
          <tpl fld="6" item="9"/>
          <tpl hier="55" item="2"/>
          <tpl fld="13" item="0"/>
          <tpl hier="90" item="7"/>
          <tpl hier="155" item="1"/>
        </tpls>
      </n>
      <n v="161591" in="0">
        <tpls c="6">
          <tpl fld="9" item="4"/>
          <tpl fld="6" item="0"/>
          <tpl hier="55" item="2"/>
          <tpl fld="13" item="0"/>
          <tpl hier="90" item="7"/>
          <tpl hier="155" item="1"/>
        </tpls>
      </n>
      <n v="702" in="0">
        <tpls c="6">
          <tpl hier="2" item="4294967295"/>
          <tpl fld="6" item="2"/>
          <tpl hier="55" item="2"/>
          <tpl fld="13" item="0"/>
          <tpl hier="90" item="7"/>
          <tpl hier="155" item="1"/>
        </tpls>
      </n>
      <n v="-1">
        <tpls c="6">
          <tpl fld="10" item="0"/>
          <tpl fld="3" item="1"/>
          <tpl hier="55" item="2"/>
          <tpl fld="13" item="1"/>
          <tpl hier="90" item="7"/>
          <tpl hier="155" item="1"/>
        </tpls>
      </n>
      <n v="37950.330976757672" in="0">
        <tpls c="6">
          <tpl hier="2" item="4294967295"/>
          <tpl fld="6" item="12"/>
          <tpl hier="55" item="2"/>
          <tpl fld="13" item="0"/>
          <tpl hier="90" item="7"/>
          <tpl hier="155" item="1"/>
        </tpls>
      </n>
      <n v="-1">
        <tpls c="6">
          <tpl fld="9" item="0"/>
          <tpl fld="3" item="0"/>
          <tpl hier="55" item="2"/>
          <tpl fld="13" item="1"/>
          <tpl hier="90" item="7"/>
          <tpl hier="155" item="1"/>
        </tpls>
      </n>
      <n v="154428" in="0">
        <tpls c="6">
          <tpl fld="9" item="0"/>
          <tpl fld="6" item="11"/>
          <tpl hier="55" item="2"/>
          <tpl fld="13" item="0"/>
          <tpl hier="90" item="7"/>
          <tpl hier="155" item="1"/>
        </tpls>
      </n>
      <n v="15011" in="0">
        <tpls c="6">
          <tpl fld="9" item="2"/>
          <tpl fld="3" item="0"/>
          <tpl hier="55" item="2"/>
          <tpl fld="13" item="0"/>
          <tpl hier="90" item="7"/>
          <tpl hier="155" item="1"/>
        </tpls>
      </n>
      <n v="2707" in="0">
        <tpls c="6">
          <tpl fld="11" item="0"/>
          <tpl fld="6" item="2"/>
          <tpl hier="55" item="2"/>
          <tpl fld="13" item="0"/>
          <tpl hier="90" item="7"/>
          <tpl hier="155" item="1"/>
        </tpls>
      </n>
      <n v="217734" in="0">
        <tpls c="6">
          <tpl fld="10" item="1"/>
          <tpl fld="6" item="26"/>
          <tpl hier="55" item="2"/>
          <tpl fld="13" item="0"/>
          <tpl hier="90" item="7"/>
          <tpl hier="155" item="1"/>
        </tpls>
      </n>
      <n v="3168471" in="0">
        <tpls c="6">
          <tpl fld="11" item="1"/>
          <tpl fld="3" item="0"/>
          <tpl hier="55" item="2"/>
          <tpl fld="13" item="0"/>
          <tpl hier="90" item="7"/>
          <tpl hier="155" item="1"/>
        </tpls>
      </n>
      <n v="1">
        <tpls c="6">
          <tpl fld="9" item="5"/>
          <tpl fld="3" item="2"/>
          <tpl hier="55" item="2"/>
          <tpl fld="13" item="1"/>
          <tpl hier="90" item="7"/>
          <tpl hier="155" item="1"/>
        </tpls>
      </n>
      <n v="-1146" in="0">
        <tpls c="6">
          <tpl fld="9" item="6"/>
          <tpl fld="6" item="19"/>
          <tpl hier="55" item="2"/>
          <tpl fld="13" item="0"/>
          <tpl hier="90" item="7"/>
          <tpl hier="155" item="1"/>
        </tpls>
      </n>
      <n v="-1">
        <tpls c="6">
          <tpl fld="9" item="0"/>
          <tpl fld="3" item="1"/>
          <tpl hier="55" item="2"/>
          <tpl fld="13" item="1"/>
          <tpl hier="90" item="7"/>
          <tpl hier="155" item="1"/>
        </tpls>
      </n>
      <n v="5664.4503950520202" in="0">
        <tpls c="6">
          <tpl fld="11" item="0"/>
          <tpl fld="6" item="8"/>
          <tpl hier="55" item="2"/>
          <tpl fld="13" item="0"/>
          <tpl hier="90" item="7"/>
          <tpl hier="155" item="1"/>
        </tpls>
      </n>
      <m in="0">
        <tpls c="6">
          <tpl fld="11" item="2"/>
          <tpl fld="6" item="2"/>
          <tpl hier="55" item="2"/>
          <tpl fld="13" item="0"/>
          <tpl hier="90" item="7"/>
          <tpl hier="155" item="1"/>
        </tpls>
      </m>
      <n v="-1">
        <tpls c="6">
          <tpl fld="10" item="0"/>
          <tpl fld="3" item="2"/>
          <tpl hier="55" item="2"/>
          <tpl fld="13" item="1"/>
          <tpl hier="90" item="7"/>
          <tpl hier="155" item="1"/>
        </tpls>
      </n>
      <m in="0">
        <tpls c="6">
          <tpl fld="8" item="2"/>
          <tpl fld="6" item="19"/>
          <tpl hier="55" item="2"/>
          <tpl fld="13" item="0"/>
          <tpl hier="90" item="7"/>
          <tpl hier="155" item="1"/>
        </tpls>
      </m>
      <n v="1">
        <tpls c="6">
          <tpl fld="8" item="1"/>
          <tpl fld="3" item="0"/>
          <tpl hier="55" item="2"/>
          <tpl fld="13" item="1"/>
          <tpl hier="90" item="7"/>
          <tpl hier="155" item="1"/>
        </tpls>
      </n>
      <m in="0">
        <tpls c="6">
          <tpl fld="9" item="3"/>
          <tpl fld="6" item="11"/>
          <tpl hier="55" item="2"/>
          <tpl fld="13" item="0"/>
          <tpl hier="90" item="7"/>
          <tpl hier="155" item="1"/>
        </tpls>
      </m>
      <m in="0">
        <tpls c="6">
          <tpl fld="9" item="3"/>
          <tpl fld="6" item="19"/>
          <tpl hier="55" item="2"/>
          <tpl fld="13" item="0"/>
          <tpl hier="90" item="7"/>
          <tpl hier="155" item="1"/>
        </tpls>
      </m>
      <n v="153193" in="0">
        <tpls c="6">
          <tpl fld="9" item="4"/>
          <tpl fld="6" item="14"/>
          <tpl hier="55" item="2"/>
          <tpl fld="13" item="0"/>
          <tpl hier="90" item="7"/>
          <tpl hier="155" item="1"/>
        </tpls>
      </n>
      <n v="2495" in="0">
        <tpls c="6">
          <tpl fld="9" item="1"/>
          <tpl fld="6" item="15"/>
          <tpl hier="55" item="2"/>
          <tpl fld="13" item="0"/>
          <tpl hier="90" item="7"/>
          <tpl hier="155" item="1"/>
        </tpls>
      </n>
      <m in="0">
        <tpls c="6">
          <tpl fld="11" item="2"/>
          <tpl fld="6" item="4"/>
          <tpl hier="55" item="2"/>
          <tpl fld="13" item="0"/>
          <tpl hier="90" item="7"/>
          <tpl hier="155" item="1"/>
        </tpls>
      </m>
      <m in="0">
        <tpls c="6">
          <tpl fld="11" item="0"/>
          <tpl fld="6" item="22"/>
          <tpl hier="55" item="2"/>
          <tpl fld="13" item="0"/>
          <tpl hier="90" item="7"/>
          <tpl hier="155" item="1"/>
        </tpls>
      </m>
      <n v="1806" in="0">
        <tpls c="6">
          <tpl fld="9" item="1"/>
          <tpl fld="6" item="31"/>
          <tpl hier="55" item="2"/>
          <tpl fld="13" item="0"/>
          <tpl hier="90" item="7"/>
          <tpl hier="155" item="1"/>
        </tpls>
      </n>
      <n v="218074" in="0">
        <tpls c="6">
          <tpl fld="10" item="1"/>
          <tpl fld="6" item="25"/>
          <tpl hier="55" item="2"/>
          <tpl fld="13" item="0"/>
          <tpl hier="90" item="7"/>
          <tpl hier="155" item="1"/>
        </tpls>
      </n>
      <n v="-9769.5" in="0">
        <tpls c="6">
          <tpl fld="9" item="1"/>
          <tpl fld="3" item="0"/>
          <tpl hier="55" item="2"/>
          <tpl fld="13" item="0"/>
          <tpl hier="90" item="7"/>
          <tpl hier="155" item="1"/>
        </tpls>
      </n>
      <n v="10" in="0">
        <tpls c="6">
          <tpl fld="11" item="2"/>
          <tpl fld="6" item="10"/>
          <tpl hier="55" item="2"/>
          <tpl fld="13" item="0"/>
          <tpl hier="90" item="7"/>
          <tpl hier="155" item="1"/>
        </tpls>
      </n>
      <n v="113594" in="0">
        <tpls c="6">
          <tpl fld="9" item="0"/>
          <tpl fld="6" item="18"/>
          <tpl hier="55" item="2"/>
          <tpl fld="13" item="0"/>
          <tpl hier="90" item="7"/>
          <tpl hier="155" item="1"/>
        </tpls>
      </n>
      <n v="91890" in="0">
        <tpls c="6">
          <tpl fld="8" item="0"/>
          <tpl fld="6" item="30"/>
          <tpl hier="55" item="2"/>
          <tpl fld="13" item="0"/>
          <tpl hier="90" item="7"/>
          <tpl hier="155" item="1"/>
        </tpls>
      </n>
      <n v="37415.345387410169" in="0">
        <tpls c="6">
          <tpl hier="2" item="4294967295"/>
          <tpl fld="6" item="8"/>
          <tpl hier="55" item="2"/>
          <tpl fld="13" item="0"/>
          <tpl hier="90" item="7"/>
          <tpl hier="155" item="1"/>
        </tpls>
      </n>
      <n v="-1">
        <tpls c="6">
          <tpl fld="11" item="1"/>
          <tpl fld="3" item="1"/>
          <tpl hier="55" item="2"/>
          <tpl fld="13" item="1"/>
          <tpl hier="90" item="7"/>
          <tpl hier="155" item="1"/>
        </tpls>
      </n>
      <n v="126617" in="0">
        <tpls c="6">
          <tpl fld="9" item="0"/>
          <tpl fld="6" item="16"/>
          <tpl hier="55" item="2"/>
          <tpl fld="13" item="0"/>
          <tpl hier="90" item="7"/>
          <tpl hier="155" item="1"/>
        </tpls>
      </n>
      <n v="-12473.323635832074" in="0">
        <tpls c="6">
          <tpl hier="2" item="4294967295"/>
          <tpl fld="3" item="2"/>
          <tpl hier="55" item="2"/>
          <tpl fld="13" item="0"/>
          <tpl hier="90" item="7"/>
          <tpl hier="155" item="1"/>
        </tpls>
      </n>
      <n v="1071" in="0">
        <tpls c="6">
          <tpl fld="9" item="2"/>
          <tpl fld="6" item="4"/>
          <tpl hier="55" item="2"/>
          <tpl fld="13" item="0"/>
          <tpl hier="90" item="7"/>
          <tpl hier="155" item="1"/>
        </tpls>
      </n>
      <n v="-20436" in="0">
        <tpls c="6">
          <tpl fld="8" item="0"/>
          <tpl fld="6" item="25"/>
          <tpl hier="55" item="2"/>
          <tpl fld="13" item="0"/>
          <tpl hier="90" item="7"/>
          <tpl hier="155" item="1"/>
        </tpls>
      </n>
      <n v="1">
        <tpls c="6">
          <tpl fld="8" item="1"/>
          <tpl fld="3" item="2"/>
          <tpl hier="55" item="2"/>
          <tpl fld="13" item="1"/>
          <tpl hier="90" item="7"/>
          <tpl hier="155" item="1"/>
        </tpls>
      </n>
      <n v="2034.3011876402411" in="0">
        <tpls c="6">
          <tpl fld="9" item="2"/>
          <tpl fld="6" item="8"/>
          <tpl hier="55" item="2"/>
          <tpl fld="13" item="0"/>
          <tpl hier="90" item="7"/>
          <tpl hier="155" item="1"/>
        </tpls>
      </n>
      <n v="-1016" in="0">
        <tpls c="6">
          <tpl fld="9" item="6"/>
          <tpl fld="6" item="2"/>
          <tpl hier="55" item="2"/>
          <tpl fld="13" item="0"/>
          <tpl hier="90" item="7"/>
          <tpl hier="155" item="1"/>
        </tpls>
      </n>
      <m in="0">
        <tpls c="6">
          <tpl fld="8" item="2"/>
          <tpl fld="6" item="25"/>
          <tpl hier="55" item="2"/>
          <tpl fld="13" item="0"/>
          <tpl hier="90" item="7"/>
          <tpl hier="155" item="1"/>
        </tpls>
      </m>
      <n v="-21700" in="0">
        <tpls c="6">
          <tpl fld="8" item="0"/>
          <tpl fld="6" item="31"/>
          <tpl hier="55" item="2"/>
          <tpl fld="13" item="0"/>
          <tpl hier="90" item="7"/>
          <tpl hier="155" item="1"/>
        </tpls>
      </n>
      <n v="14164" in="0">
        <tpls c="6">
          <tpl fld="11" item="2"/>
          <tpl fld="6" item="20"/>
          <tpl hier="55" item="2"/>
          <tpl fld="13" item="0"/>
          <tpl hier="90" item="7"/>
          <tpl hier="155" item="1"/>
        </tpls>
      </n>
      <n v="20467" in="0">
        <tpls c="6">
          <tpl fld="11" item="0"/>
          <tpl fld="6" item="15"/>
          <tpl hier="55" item="2"/>
          <tpl fld="13" item="0"/>
          <tpl hier="90" item="7"/>
          <tpl hier="155" item="1"/>
        </tpls>
      </n>
      <n v="10163.844086819137" in="0">
        <tpls c="6">
          <tpl fld="9" item="5"/>
          <tpl fld="3" item="2"/>
          <tpl hier="55" item="2"/>
          <tpl fld="13" item="0"/>
          <tpl hier="90" item="7"/>
          <tpl hier="155" item="1"/>
        </tpls>
      </n>
      <n v="9768" in="0">
        <tpls c="6">
          <tpl fld="9" item="5"/>
          <tpl fld="3" item="0"/>
          <tpl hier="55" item="2"/>
          <tpl fld="13" item="0"/>
          <tpl hier="90" item="7"/>
          <tpl hier="155" item="1"/>
        </tpls>
      </n>
      <n v="258" in="0">
        <tpls c="6">
          <tpl fld="11" item="2"/>
          <tpl fld="6" item="9"/>
          <tpl hier="55" item="2"/>
          <tpl fld="13" item="0"/>
          <tpl hier="90" item="7"/>
          <tpl hier="155" item="1"/>
        </tpls>
      </n>
      <n v="-31141" in="0">
        <tpls c="6">
          <tpl fld="8" item="0"/>
          <tpl fld="6" item="26"/>
          <tpl hier="55" item="2"/>
          <tpl fld="13" item="0"/>
          <tpl hier="90" item="7"/>
          <tpl hier="155" item="1"/>
        </tpls>
      </n>
      <n v="382192" in="0">
        <tpls c="6">
          <tpl fld="11" item="1"/>
          <tpl fld="6" item="30"/>
          <tpl hier="55" item="2"/>
          <tpl fld="13" item="0"/>
          <tpl hier="90" item="7"/>
          <tpl hier="155" item="1"/>
        </tpls>
      </n>
      <n v="1245" in="0">
        <tpls c="6">
          <tpl fld="9" item="2"/>
          <tpl fld="6" item="0"/>
          <tpl hier="55" item="2"/>
          <tpl fld="13" item="0"/>
          <tpl hier="90" item="7"/>
          <tpl hier="155" item="1"/>
        </tpls>
      </n>
      <n v="-3050" in="0">
        <tpls c="6">
          <tpl fld="8" item="0"/>
          <tpl fld="6" item="4"/>
          <tpl hier="55" item="2"/>
          <tpl fld="13" item="0"/>
          <tpl hier="90" item="7"/>
          <tpl hier="155" item="1"/>
        </tpls>
      </n>
      <n v="346" in="0">
        <tpls c="6">
          <tpl fld="8" item="1"/>
          <tpl fld="6" item="15"/>
          <tpl hier="55" item="2"/>
          <tpl fld="13" item="0"/>
          <tpl hier="90" item="7"/>
          <tpl hier="155" item="1"/>
        </tpls>
      </n>
      <m in="0">
        <tpls c="6">
          <tpl fld="9" item="3"/>
          <tpl fld="6" item="15"/>
          <tpl hier="55" item="2"/>
          <tpl fld="13" item="0"/>
          <tpl hier="90" item="7"/>
          <tpl hier="155" item="1"/>
        </tpls>
      </m>
      <n v="2556.4719502067733" in="0">
        <tpls c="6">
          <tpl fld="8" item="1"/>
          <tpl fld="3" item="2"/>
          <tpl hier="55" item="2"/>
          <tpl fld="13" item="0"/>
          <tpl hier="90" item="7"/>
          <tpl hier="155" item="1"/>
        </tpls>
      </n>
      <n v="1">
        <tpls c="6">
          <tpl fld="9" item="2"/>
          <tpl fld="3" item="1"/>
          <tpl hier="55" item="2"/>
          <tpl fld="13" item="1"/>
          <tpl hier="90" item="7"/>
          <tpl hier="155" item="1"/>
        </tpls>
      </n>
      <n v="-1">
        <tpls c="6">
          <tpl fld="10" item="1"/>
          <tpl fld="3" item="1"/>
          <tpl hier="55" item="2"/>
          <tpl fld="13" item="1"/>
          <tpl hier="90" item="7"/>
          <tpl hier="155" item="1"/>
        </tpls>
      </n>
      <n v="799" in="0">
        <tpls c="6">
          <tpl fld="9" item="5"/>
          <tpl fld="6" item="30"/>
          <tpl hier="55" item="2"/>
          <tpl fld="13" item="0"/>
          <tpl hier="90" item="7"/>
          <tpl hier="155" item="1"/>
        </tpls>
      </n>
      <n v="53802" in="0">
        <tpls c="6">
          <tpl fld="11" item="2"/>
          <tpl fld="6" item="23"/>
          <tpl hier="55" item="2"/>
          <tpl fld="13" item="0"/>
          <tpl hier="90" item="7"/>
          <tpl hier="155" item="1"/>
        </tpls>
      </n>
      <n v="2408.6659920783504" in="0">
        <tpls c="6">
          <tpl fld="11" item="2"/>
          <tpl fld="3" item="2"/>
          <tpl hier="55" item="2"/>
          <tpl fld="13" item="0"/>
          <tpl hier="90" item="7"/>
          <tpl hier="155" item="1"/>
        </tpls>
      </n>
      <m in="0">
        <tpls c="6">
          <tpl fld="8" item="2"/>
          <tpl fld="6" item="24"/>
          <tpl hier="55" item="2"/>
          <tpl fld="13" item="0"/>
          <tpl hier="90" item="7"/>
          <tpl hier="155" item="1"/>
        </tpls>
      </m>
      <n v="161315.09700142013" in="0">
        <tpls c="6">
          <tpl fld="9" item="4"/>
          <tpl fld="6" item="12"/>
          <tpl hier="55" item="2"/>
          <tpl fld="13" item="0"/>
          <tpl hier="90" item="7"/>
          <tpl hier="155" item="1"/>
        </tpls>
      </n>
      <n v="79745" in="0">
        <tpls c="6">
          <tpl fld="11" item="2"/>
          <tpl fld="3" item="0"/>
          <tpl hier="55" item="2"/>
          <tpl fld="13" item="0"/>
          <tpl hier="90" item="7"/>
          <tpl hier="155" item="1"/>
        </tpls>
      </n>
      <n v="-9302" in="0">
        <tpls c="6">
          <tpl fld="8" item="0"/>
          <tpl fld="6" item="20"/>
          <tpl hier="55" item="2"/>
          <tpl fld="13" item="0"/>
          <tpl hier="90" item="7"/>
          <tpl hier="155" item="1"/>
        </tpls>
      </n>
      <m in="0">
        <tpls c="6">
          <tpl fld="9" item="3"/>
          <tpl fld="6" item="20"/>
          <tpl hier="55" item="2"/>
          <tpl fld="13" item="0"/>
          <tpl hier="90" item="7"/>
          <tpl hier="155" item="1"/>
        </tpls>
      </m>
      <n v="56375" in="0">
        <tpls c="6">
          <tpl fld="9" item="0"/>
          <tpl fld="6" item="23"/>
          <tpl hier="55" item="2"/>
          <tpl fld="13" item="0"/>
          <tpl hier="90" item="7"/>
          <tpl hier="155" item="1"/>
        </tpls>
      </n>
      <n v="295259" in="0">
        <tpls c="6">
          <tpl fld="11" item="1"/>
          <tpl fld="6" item="10"/>
          <tpl hier="55" item="2"/>
          <tpl fld="13" item="0"/>
          <tpl hier="90" item="7"/>
          <tpl hier="155" item="1"/>
        </tpls>
      </n>
      <n v="1104" in="0">
        <tpls c="6">
          <tpl fld="9" item="2"/>
          <tpl fld="6" item="5"/>
          <tpl hier="55" item="2"/>
          <tpl fld="13" item="0"/>
          <tpl hier="90" item="7"/>
          <tpl hier="155" item="1"/>
        </tpls>
      </n>
      <n v="712" in="0">
        <tpls c="6">
          <tpl fld="9" item="5"/>
          <tpl fld="6" item="17"/>
          <tpl hier="55" item="2"/>
          <tpl fld="13" item="0"/>
          <tpl hier="90" item="7"/>
          <tpl hier="155" item="1"/>
        </tpls>
      </n>
      <n v="311402" in="0">
        <tpls c="6">
          <tpl fld="10" item="1"/>
          <tpl fld="6" item="6"/>
          <tpl hier="55" item="2"/>
          <tpl fld="13" item="0"/>
          <tpl hier="90" item="7"/>
          <tpl hier="155" item="1"/>
        </tpls>
      </n>
      <n v="2529" in="0">
        <tpls c="6">
          <tpl fld="9" item="1"/>
          <tpl fld="6" item="14"/>
          <tpl hier="55" item="2"/>
          <tpl fld="13" item="0"/>
          <tpl hier="90" item="7"/>
          <tpl hier="155" item="1"/>
        </tpls>
      </n>
      <n v="-30797" in="0">
        <tpls c="6">
          <tpl hier="2" item="4294967295"/>
          <tpl fld="6" item="26"/>
          <tpl hier="55" item="2"/>
          <tpl fld="13" item="0"/>
          <tpl hier="90" item="7"/>
          <tpl hier="155" item="1"/>
        </tpls>
      </n>
      <n v="-62396" in="0">
        <tpls c="6">
          <tpl fld="8" item="0"/>
          <tpl fld="6" item="27"/>
          <tpl hier="55" item="2"/>
          <tpl fld="13" item="0"/>
          <tpl hier="90" item="7"/>
          <tpl hier="155" item="1"/>
        </tpls>
      </n>
      <n v="221711" in="0">
        <tpls c="6">
          <tpl fld="11" item="1"/>
          <tpl fld="6" item="24"/>
          <tpl hier="55" item="2"/>
          <tpl fld="13" item="0"/>
          <tpl hier="90" item="7"/>
          <tpl hier="155" item="1"/>
        </tpls>
      </n>
      <n v="-50643" in="0">
        <tpls c="6">
          <tpl hier="2" item="4294967295"/>
          <tpl fld="6" item="0"/>
          <tpl hier="55" item="2"/>
          <tpl fld="13" item="0"/>
          <tpl hier="90" item="7"/>
          <tpl hier="155" item="1"/>
        </tpls>
      </n>
      <n v="1388" in="0">
        <tpls c="6">
          <tpl fld="9" item="2"/>
          <tpl fld="6" item="13"/>
          <tpl hier="55" item="2"/>
          <tpl fld="13" item="0"/>
          <tpl hier="90" item="7"/>
          <tpl hier="155" item="1"/>
        </tpls>
      </n>
      <n v="222446" in="0">
        <tpls c="6">
          <tpl fld="11" item="1"/>
          <tpl fld="6" item="25"/>
          <tpl hier="55" item="2"/>
          <tpl fld="13" item="0"/>
          <tpl hier="90" item="7"/>
          <tpl hier="155" item="1"/>
        </tpls>
      </n>
      <n v="2538" in="0">
        <tpls c="6">
          <tpl fld="9" item="1"/>
          <tpl fld="6" item="6"/>
          <tpl hier="55" item="2"/>
          <tpl fld="13" item="0"/>
          <tpl hier="90" item="7"/>
          <tpl hier="155" item="1"/>
        </tpls>
      </n>
      <n v="-1474" in="0">
        <tpls c="6">
          <tpl fld="9" item="6"/>
          <tpl fld="6" item="29"/>
          <tpl hier="55" item="2"/>
          <tpl fld="13" item="0"/>
          <tpl hier="90" item="7"/>
          <tpl hier="155" item="1"/>
        </tpls>
      </n>
      <n v="59276" in="0">
        <tpls c="6">
          <tpl fld="10" item="0"/>
          <tpl fld="6" item="29"/>
          <tpl hier="55" item="2"/>
          <tpl fld="13" item="0"/>
          <tpl hier="90" item="7"/>
          <tpl hier="155" item="1"/>
        </tpls>
      </n>
      <n v="-15666.299999999988" in="0">
        <tpls c="6">
          <tpl fld="8" item="0"/>
          <tpl fld="6" item="21"/>
          <tpl hier="55" item="2"/>
          <tpl fld="13" item="0"/>
          <tpl hier="90" item="7"/>
          <tpl hier="155" item="1"/>
        </tpls>
      </n>
      <n v="2027" in="0">
        <tpls c="6">
          <tpl fld="9" item="2"/>
          <tpl fld="6" item="18"/>
          <tpl hier="55" item="2"/>
          <tpl fld="13" item="0"/>
          <tpl hier="90" item="7"/>
          <tpl hier="155" item="1"/>
        </tpls>
      </n>
      <n v="33105" in="0">
        <tpls c="6">
          <tpl fld="9" item="3"/>
          <tpl fld="3" item="0"/>
          <tpl hier="55" item="2"/>
          <tpl fld="13" item="0"/>
          <tpl hier="90" item="7"/>
          <tpl hier="155" item="1"/>
        </tpls>
      </n>
      <n v="172896" in="0">
        <tpls c="6">
          <tpl fld="10" item="1"/>
          <tpl fld="6" item="18"/>
          <tpl hier="55" item="2"/>
          <tpl fld="13" item="0"/>
          <tpl hier="90" item="7"/>
          <tpl hier="155" item="1"/>
        </tpls>
      </n>
      <n v="375" in="0">
        <tpls c="6">
          <tpl fld="8" item="1"/>
          <tpl fld="6" item="24"/>
          <tpl hier="55" item="2"/>
          <tpl fld="13" item="0"/>
          <tpl hier="90" item="7"/>
          <tpl hier="155" item="1"/>
        </tpls>
      </n>
      <n v="-110143.5" in="0">
        <tpls c="6">
          <tpl fld="8" item="0"/>
          <tpl fld="6" item="23"/>
          <tpl hier="55" item="2"/>
          <tpl fld="13" item="0"/>
          <tpl hier="90" item="7"/>
          <tpl hier="155" item="1"/>
        </tpls>
      </n>
      <n v="261" in="0">
        <tpls c="6">
          <tpl fld="8" item="1"/>
          <tpl fld="6" item="22"/>
          <tpl hier="55" item="2"/>
          <tpl fld="13" item="0"/>
          <tpl hier="90" item="7"/>
          <tpl hier="155" item="1"/>
        </tpls>
      </n>
      <n v="-856" in="0">
        <tpls c="6">
          <tpl fld="9" item="6"/>
          <tpl fld="6" item="4"/>
          <tpl hier="55" item="2"/>
          <tpl fld="13" item="0"/>
          <tpl hier="90" item="7"/>
          <tpl hier="155" item="1"/>
        </tpls>
      </n>
      <n v="3669.6403703375977" in="0">
        <tpls c="6">
          <tpl fld="9" item="1"/>
          <tpl fld="6" item="8"/>
          <tpl hier="55" item="2"/>
          <tpl fld="13" item="0"/>
          <tpl hier="90" item="7"/>
          <tpl hier="155" item="1"/>
        </tpls>
      </n>
      <n v="154660" in="0">
        <tpls c="6">
          <tpl fld="9" item="4"/>
          <tpl fld="6" item="26"/>
          <tpl hier="55" item="2"/>
          <tpl fld="13" item="0"/>
          <tpl hier="90" item="7"/>
          <tpl hier="155" item="1"/>
        </tpls>
      </n>
      <n v="2009" in="0">
        <tpls c="6">
          <tpl fld="9" item="2"/>
          <tpl fld="6" item="7"/>
          <tpl hier="55" item="2"/>
          <tpl fld="13" item="0"/>
          <tpl hier="90" item="7"/>
          <tpl hier="155" item="1"/>
        </tpls>
      </n>
      <n v="264" in="0">
        <tpls c="6">
          <tpl fld="8" item="1"/>
          <tpl fld="6" item="19"/>
          <tpl hier="55" item="2"/>
          <tpl fld="13" item="0"/>
          <tpl hier="90" item="7"/>
          <tpl hier="155" item="1"/>
        </tpls>
      </n>
      <n v="10062" in="0">
        <tpls c="6">
          <tpl fld="11" item="0"/>
          <tpl fld="6" item="4"/>
          <tpl hier="55" item="2"/>
          <tpl fld="13" item="0"/>
          <tpl hier="90" item="7"/>
          <tpl hier="155" item="1"/>
        </tpls>
      </n>
      <n v="2414" in="0">
        <tpls c="6">
          <tpl hier="2" item="4294967295"/>
          <tpl fld="6" item="11"/>
          <tpl hier="55" item="2"/>
          <tpl fld="13" item="0"/>
          <tpl hier="90" item="7"/>
          <tpl hier="155" item="1"/>
        </tpls>
      </n>
      <n v="4361" in="0">
        <tpls c="6">
          <tpl fld="11" item="0"/>
          <tpl fld="6" item="25"/>
          <tpl hier="55" item="2"/>
          <tpl fld="13" item="0"/>
          <tpl hier="90" item="7"/>
          <tpl hier="155" item="1"/>
        </tpls>
      </n>
      <n v="2457" in="0">
        <tpls c="6">
          <tpl fld="9" item="1"/>
          <tpl fld="6" item="29"/>
          <tpl hier="55" item="2"/>
          <tpl fld="13" item="0"/>
          <tpl hier="90" item="7"/>
          <tpl hier="155" item="1"/>
        </tpls>
      </n>
      <n v="-21452" in="0">
        <tpls c="6">
          <tpl hier="2" item="4294967295"/>
          <tpl fld="6" item="31"/>
          <tpl hier="55" item="2"/>
          <tpl fld="13" item="0"/>
          <tpl hier="90" item="7"/>
          <tpl hier="155" item="1"/>
        </tpls>
      </n>
      <n v="287562" in="0">
        <tpls c="6">
          <tpl fld="11" item="1"/>
          <tpl fld="6" item="20"/>
          <tpl hier="55" item="2"/>
          <tpl fld="13" item="0"/>
          <tpl hier="90" item="7"/>
          <tpl hier="155" item="1"/>
        </tpls>
      </n>
      <n v="185897" in="0">
        <tpls c="6">
          <tpl fld="11" item="1"/>
          <tpl fld="6" item="2"/>
          <tpl hier="55" item="2"/>
          <tpl fld="13" item="0"/>
          <tpl hier="90" item="7"/>
          <tpl hier="155" item="1"/>
        </tpls>
      </n>
      <n v="-1658" in="0">
        <tpls c="6">
          <tpl fld="9" item="6"/>
          <tpl fld="6" item="20"/>
          <tpl hier="55" item="2"/>
          <tpl fld="13" item="0"/>
          <tpl hier="90" item="7"/>
          <tpl hier="155" item="1"/>
        </tpls>
      </n>
      <n v="143749" in="0">
        <tpls c="6">
          <tpl fld="8" item="0"/>
          <tpl fld="6" item="5"/>
          <tpl hier="55" item="2"/>
          <tpl fld="13" item="0"/>
          <tpl hier="90" item="7"/>
          <tpl hier="155" item="1"/>
        </tpls>
      </n>
      <n v="1910" in="0">
        <tpls c="6">
          <tpl fld="9" item="1"/>
          <tpl fld="6" item="19"/>
          <tpl hier="55" item="2"/>
          <tpl fld="13" item="0"/>
          <tpl hier="90" item="7"/>
          <tpl hier="155" item="1"/>
        </tpls>
      </n>
      <m in="0">
        <tpls c="6">
          <tpl fld="8" item="2"/>
          <tpl fld="6" item="16"/>
          <tpl hier="55" item="2"/>
          <tpl fld="13" item="0"/>
          <tpl hier="90" item="7"/>
          <tpl hier="155" item="1"/>
        </tpls>
      </m>
      <n v="2063.388766774181" in="0">
        <tpls c="6">
          <tpl fld="9" item="2"/>
          <tpl fld="6" item="12"/>
          <tpl hier="55" item="2"/>
          <tpl fld="13" item="0"/>
          <tpl hier="90" item="7"/>
          <tpl hier="155" item="1"/>
        </tpls>
      </n>
      <n v="1984" in="0">
        <tpls c="6">
          <tpl fld="9" item="2"/>
          <tpl fld="6" item="27"/>
          <tpl hier="55" item="2"/>
          <tpl fld="13" item="0"/>
          <tpl hier="90" item="7"/>
          <tpl hier="155" item="1"/>
        </tpls>
      </n>
      <n v="-15719" in="0">
        <tpls c="6">
          <tpl fld="9" item="6"/>
          <tpl fld="3" item="1"/>
          <tpl hier="55" item="2"/>
          <tpl fld="13" item="0"/>
          <tpl hier="90" item="7"/>
          <tpl hier="155" item="1"/>
        </tpls>
      </n>
      <n v="43.137047389007272" in="0">
        <tpls c="6">
          <tpl fld="11" item="2"/>
          <tpl fld="6" item="12"/>
          <tpl hier="55" item="2"/>
          <tpl fld="13" item="0"/>
          <tpl hier="90" item="7"/>
          <tpl hier="155" item="1"/>
        </tpls>
      </n>
      <n v="8295" in="0">
        <tpls c="6">
          <tpl fld="11" item="0"/>
          <tpl fld="6" item="20"/>
          <tpl hier="55" item="2"/>
          <tpl fld="13" item="0"/>
          <tpl hier="90" item="7"/>
          <tpl hier="155" item="1"/>
        </tpls>
      </n>
      <n v="-1">
        <tpls c="6">
          <tpl fld="11" item="1"/>
          <tpl fld="3" item="2"/>
          <tpl hier="55" item="2"/>
          <tpl fld="13" item="1"/>
          <tpl hier="90" item="7"/>
          <tpl hier="155" item="1"/>
        </tpls>
      </n>
      <n v="2704" in="0">
        <tpls c="6">
          <tpl fld="9" item="1"/>
          <tpl fld="6" item="18"/>
          <tpl hier="55" item="2"/>
          <tpl fld="13" item="0"/>
          <tpl hier="90" item="7"/>
          <tpl hier="155" item="1"/>
        </tpls>
      </n>
      <n v="321564" in="0">
        <tpls c="6">
          <tpl fld="9" item="0"/>
          <tpl fld="6" item="5"/>
          <tpl hier="55" item="2"/>
          <tpl fld="13" item="0"/>
          <tpl hier="90" item="7"/>
          <tpl hier="155" item="1"/>
        </tpls>
      </n>
      <n v="-901" in="0">
        <tpls c="6">
          <tpl fld="9" item="6"/>
          <tpl fld="6" item="23"/>
          <tpl hier="55" item="2"/>
          <tpl fld="13" item="0"/>
          <tpl hier="90" item="7"/>
          <tpl hier="155" item="1"/>
        </tpls>
      </n>
      <n v="370952" in="0">
        <tpls c="6">
          <tpl fld="10" item="1"/>
          <tpl fld="6" item="30"/>
          <tpl hier="55" item="2"/>
          <tpl fld="13" item="0"/>
          <tpl hier="90" item="7"/>
          <tpl hier="155" item="1"/>
        </tpls>
      </n>
      <n v="365" in="0">
        <tpls c="6">
          <tpl fld="8" item="1"/>
          <tpl fld="6" item="27"/>
          <tpl hier="55" item="2"/>
          <tpl fld="13" item="0"/>
          <tpl hier="90" item="7"/>
          <tpl hier="155" item="1"/>
        </tpls>
      </n>
      <m in="0">
        <tpls c="6">
          <tpl fld="9" item="3"/>
          <tpl fld="6" item="24"/>
          <tpl hier="55" item="2"/>
          <tpl fld="13" item="0"/>
          <tpl hier="90" item="7"/>
          <tpl hier="155" item="1"/>
        </tpls>
      </m>
      <n v="-1487" in="0">
        <tpls c="6">
          <tpl fld="9" item="6"/>
          <tpl fld="6" item="26"/>
          <tpl hier="55" item="2"/>
          <tpl fld="13" item="0"/>
          <tpl hier="90" item="7"/>
          <tpl hier="155" item="1"/>
        </tpls>
      </n>
      <n v="136277" in="0">
        <tpls c="6">
          <tpl fld="9" item="0"/>
          <tpl fld="6" item="4"/>
          <tpl hier="55" item="2"/>
          <tpl fld="13" item="0"/>
          <tpl hier="90" item="7"/>
          <tpl hier="155" item="1"/>
        </tpls>
      </n>
      <n v="175101" in="0">
        <tpls c="6">
          <tpl fld="9" item="0"/>
          <tpl fld="6" item="13"/>
          <tpl hier="55" item="2"/>
          <tpl fld="13" item="0"/>
          <tpl hier="90" item="7"/>
          <tpl hier="155" item="1"/>
        </tpls>
      </n>
      <n v="157568" in="0">
        <tpls c="6">
          <tpl fld="9" item="4"/>
          <tpl fld="6" item="19"/>
          <tpl hier="55" item="2"/>
          <tpl fld="13" item="0"/>
          <tpl hier="90" item="7"/>
          <tpl hier="155" item="1"/>
        </tpls>
      </n>
      <n v="193749" in="0">
        <tpls c="6">
          <tpl fld="9" item="0"/>
          <tpl fld="6" item="7"/>
          <tpl hier="55" item="2"/>
          <tpl fld="13" item="0"/>
          <tpl hier="90" item="7"/>
          <tpl hier="155" item="1"/>
        </tpls>
      </n>
      <n v="-1">
        <tpls c="6">
          <tpl fld="10" item="1"/>
          <tpl fld="3" item="0"/>
          <tpl hier="55" item="2"/>
          <tpl fld="13" item="1"/>
          <tpl hier="90" item="7"/>
          <tpl hier="155" item="1"/>
        </tpls>
      </n>
      <n v="19646" in="0">
        <tpls c="6">
          <tpl fld="9" item="2"/>
          <tpl fld="3" item="1"/>
          <tpl hier="55" item="2"/>
          <tpl fld="13" item="0"/>
          <tpl hier="90" item="7"/>
          <tpl hier="155" item="1"/>
        </tpls>
      </n>
      <n v="1229" in="0">
        <tpls c="6">
          <tpl fld="9" item="2"/>
          <tpl fld="6" item="30"/>
          <tpl hier="55" item="2"/>
          <tpl fld="13" item="0"/>
          <tpl hier="90" item="7"/>
          <tpl hier="155" item="1"/>
        </tpls>
      </n>
      <n v="299321" in="0">
        <tpls c="6">
          <tpl fld="11" item="1"/>
          <tpl fld="6" item="7"/>
          <tpl hier="55" item="2"/>
          <tpl fld="13" item="0"/>
          <tpl hier="90" item="7"/>
          <tpl hier="155" item="1"/>
        </tpls>
      </n>
      <n v="84368.5" in="0">
        <tpls c="6">
          <tpl fld="8" item="0"/>
          <tpl fld="3" item="0"/>
          <tpl hier="55" item="2"/>
          <tpl fld="13" item="0"/>
          <tpl hier="90" item="7"/>
          <tpl hier="155" item="1"/>
        </tpls>
      </n>
      <m in="0">
        <tpls c="6">
          <tpl fld="9" item="3"/>
          <tpl fld="6" item="28"/>
          <tpl hier="55" item="2"/>
          <tpl fld="13" item="0"/>
          <tpl hier="90" item="7"/>
          <tpl hier="155" item="1"/>
        </tpls>
      </m>
      <n v="182440" in="0">
        <tpls c="6">
          <tpl fld="9" item="0"/>
          <tpl fld="6" item="19"/>
          <tpl hier="55" item="2"/>
          <tpl fld="13" item="0"/>
          <tpl hier="90" item="7"/>
          <tpl hier="155" item="1"/>
        </tpls>
      </n>
      <n v="156634" in="0">
        <tpls c="6">
          <tpl fld="9" item="4"/>
          <tpl fld="6" item="27"/>
          <tpl hier="55" item="2"/>
          <tpl fld="13" item="0"/>
          <tpl hier="90" item="7"/>
          <tpl hier="155" item="1"/>
        </tpls>
      </n>
      <n v="3520.5" in="0">
        <tpls c="6">
          <tpl fld="8" item="1"/>
          <tpl fld="6" item="23"/>
          <tpl hier="55" item="2"/>
          <tpl fld="13" item="0"/>
          <tpl hier="90" item="7"/>
          <tpl hier="155" item="1"/>
        </tpls>
      </n>
      <n v="16119" in="0">
        <tpls c="6">
          <tpl fld="11" item="0"/>
          <tpl fld="6" item="21"/>
          <tpl hier="55" item="2"/>
          <tpl fld="13" item="0"/>
          <tpl hier="90" item="7"/>
          <tpl hier="155" item="1"/>
        </tpls>
      </n>
      <n v="37679.183821741055" in="0">
        <tpls c="6">
          <tpl fld="8" item="0"/>
          <tpl fld="6" item="12"/>
          <tpl hier="55" item="2"/>
          <tpl fld="13" item="0"/>
          <tpl hier="90" item="7"/>
          <tpl hier="155" item="1"/>
        </tpls>
      </n>
      <n v="1815" in="0">
        <tpls c="6">
          <tpl fld="9" item="1"/>
          <tpl fld="6" item="1"/>
          <tpl hier="55" item="2"/>
          <tpl fld="13" item="0"/>
          <tpl hier="90" item="7"/>
          <tpl hier="155" item="1"/>
        </tpls>
      </n>
      <n v="250" in="0">
        <tpls c="6">
          <tpl fld="8" item="1"/>
          <tpl fld="6" item="11"/>
          <tpl hier="55" item="2"/>
          <tpl fld="13" item="0"/>
          <tpl hier="90" item="7"/>
          <tpl hier="155" item="1"/>
        </tpls>
      </n>
      <n v="230993" in="0">
        <tpls c="6">
          <tpl fld="11" item="1"/>
          <tpl fld="6" item="14"/>
          <tpl hier="55" item="2"/>
          <tpl fld="13" item="0"/>
          <tpl hier="90" item="7"/>
          <tpl hier="155" item="1"/>
        </tpls>
      </n>
      <n v="48339" in="0">
        <tpls c="6">
          <tpl fld="10" item="0"/>
          <tpl fld="6" item="1"/>
          <tpl hier="55" item="2"/>
          <tpl fld="13" item="0"/>
          <tpl hier="90" item="7"/>
          <tpl hier="155" item="1"/>
        </tpls>
      </n>
      <n v="862" in="0">
        <tpls c="6">
          <tpl fld="11" item="2"/>
          <tpl fld="6" item="31"/>
          <tpl hier="55" item="2"/>
          <tpl fld="13" item="0"/>
          <tpl hier="90" item="7"/>
          <tpl hier="155" item="1"/>
        </tpls>
      </n>
      <n v="156402" in="0">
        <tpls c="6">
          <tpl fld="9" item="4"/>
          <tpl fld="6" item="22"/>
          <tpl hier="55" item="2"/>
          <tpl fld="13" item="0"/>
          <tpl hier="90" item="7"/>
          <tpl hier="155" item="1"/>
        </tpls>
      </n>
      <n v="47887" in="0">
        <tpls c="6">
          <tpl fld="10" item="0"/>
          <tpl fld="6" item="27"/>
          <tpl hier="55" item="2"/>
          <tpl fld="13" item="0"/>
          <tpl hier="90" item="7"/>
          <tpl hier="155" item="1"/>
        </tpls>
      </n>
      <n v="2830016" in="0">
        <tpls c="6">
          <tpl fld="11" item="1"/>
          <tpl fld="3" item="1"/>
          <tpl hier="55" item="2"/>
          <tpl fld="13" item="0"/>
          <tpl hier="90" item="7"/>
          <tpl hier="155" item="1"/>
        </tpls>
      </n>
      <n v="0">
        <tpls c="6">
          <tpl fld="11" item="0"/>
          <tpl fld="3" item="2"/>
          <tpl hier="55" item="2"/>
          <tpl fld="13" item="1"/>
          <tpl hier="90" item="7"/>
          <tpl hier="155" item="1"/>
        </tpls>
      </n>
      <n v="-62521" in="0">
        <tpls c="6">
          <tpl hier="2" item="4294967295"/>
          <tpl fld="6" item="9"/>
          <tpl hier="55" item="2"/>
          <tpl fld="13" item="0"/>
          <tpl hier="90" item="7"/>
          <tpl hier="155" item="1"/>
        </tpls>
      </n>
      <n v="183190" in="0">
        <tpls c="6">
          <tpl fld="10" item="1"/>
          <tpl fld="6" item="2"/>
          <tpl hier="55" item="2"/>
          <tpl fld="13" item="0"/>
          <tpl hier="90" item="7"/>
          <tpl hier="155" item="1"/>
        </tpls>
      </n>
      <n v="83416" in="0">
        <tpls c="6">
          <tpl fld="10" item="0"/>
          <tpl fld="6" item="19"/>
          <tpl hier="55" item="2"/>
          <tpl fld="13" item="0"/>
          <tpl hier="90" item="7"/>
          <tpl hier="155" item="1"/>
        </tpls>
      </n>
      <n v="410494" in="0">
        <tpls c="6">
          <tpl fld="11" item="1"/>
          <tpl fld="6" item="3"/>
          <tpl hier="55" item="2"/>
          <tpl fld="13" item="0"/>
          <tpl hier="90" item="7"/>
          <tpl hier="155" item="1"/>
        </tpls>
      </n>
      <n v="92285" in="0">
        <tpls c="6">
          <tpl fld="10" item="0"/>
          <tpl fld="6" item="22"/>
          <tpl hier="55" item="2"/>
          <tpl fld="13" item="0"/>
          <tpl hier="90" item="7"/>
          <tpl hier="155" item="1"/>
        </tpls>
      </n>
      <n v="133442" in="0">
        <tpls c="6">
          <tpl fld="10" item="0"/>
          <tpl fld="6" item="15"/>
          <tpl hier="55" item="2"/>
          <tpl fld="13" item="0"/>
          <tpl hier="90" item="7"/>
          <tpl hier="155" item="1"/>
        </tpls>
      </n>
      <n v="1347" in="0">
        <tpls c="6">
          <tpl fld="9" item="5"/>
          <tpl fld="6" item="20"/>
          <tpl hier="55" item="2"/>
          <tpl fld="13" item="0"/>
          <tpl hier="90" item="7"/>
          <tpl hier="155" item="1"/>
        </tpls>
      </n>
      <n v="-59641.300000000047" in="0">
        <tpls c="6">
          <tpl fld="8" item="0"/>
          <tpl fld="3" item="1"/>
          <tpl hier="55" item="2"/>
          <tpl fld="13" item="0"/>
          <tpl hier="90" item="7"/>
          <tpl hier="155" item="1"/>
        </tpls>
      </n>
      <n v="271.14715501661703" in="0">
        <tpls c="6">
          <tpl fld="8" item="1"/>
          <tpl fld="6" item="12"/>
          <tpl hier="55" item="2"/>
          <tpl fld="13" item="0"/>
          <tpl hier="90" item="7"/>
          <tpl hier="155" item="1"/>
        </tpls>
      </n>
      <n v="320504" in="0">
        <tpls c="6">
          <tpl fld="11" item="1"/>
          <tpl fld="6" item="13"/>
          <tpl hier="55" item="2"/>
          <tpl fld="13" item="0"/>
          <tpl hier="90" item="7"/>
          <tpl hier="155" item="1"/>
        </tpls>
      </n>
      <n v="163234" in="0">
        <tpls c="6">
          <tpl fld="9" item="4"/>
          <tpl fld="6" item="18"/>
          <tpl hier="55" item="2"/>
          <tpl fld="13" item="0"/>
          <tpl hier="90" item="7"/>
          <tpl hier="155" item="1"/>
        </tpls>
      </n>
      <n v="191637" in="0">
        <tpls c="6">
          <tpl fld="11" item="1"/>
          <tpl fld="6" item="21"/>
          <tpl hier="55" item="2"/>
          <tpl fld="13" item="0"/>
          <tpl hier="90" item="7"/>
          <tpl hier="155" item="1"/>
        </tpls>
      </n>
      <n v="114625" in="0">
        <tpls c="6">
          <tpl fld="10" item="0"/>
          <tpl fld="6" item="20"/>
          <tpl hier="55" item="2"/>
          <tpl fld="13" item="0"/>
          <tpl hier="90" item="7"/>
          <tpl hier="155" item="1"/>
        </tpls>
      </n>
      <n v="94238" in="0">
        <tpls c="6">
          <tpl fld="9" item="0"/>
          <tpl fld="6" item="27"/>
          <tpl hier="55" item="2"/>
          <tpl fld="13" item="0"/>
          <tpl hier="90" item="7"/>
          <tpl hier="155" item="1"/>
        </tpls>
      </n>
      <n v="45135.894278245039" in="0">
        <tpls c="6">
          <tpl fld="11" item="0"/>
          <tpl fld="3" item="2"/>
          <tpl hier="55" item="2"/>
          <tpl fld="13" item="0"/>
          <tpl hier="90" item="7"/>
          <tpl hier="155" item="1"/>
        </tpls>
      </n>
      <n v="-1">
        <tpls c="6">
          <tpl hier="2" item="4294967295"/>
          <tpl fld="3" item="1"/>
          <tpl hier="55" item="2"/>
          <tpl fld="13" item="1"/>
          <tpl hier="90" item="7"/>
          <tpl hier="155" item="1"/>
        </tpls>
      </n>
      <n v="25136" in="0">
        <tpls c="6">
          <tpl hier="2" item="4294967295"/>
          <tpl fld="6" item="19"/>
          <tpl hier="55" item="2"/>
          <tpl fld="13" item="0"/>
          <tpl hier="90" item="7"/>
          <tpl hier="155" item="1"/>
        </tpls>
      </n>
      <n v="1342.3838318436308" in="0">
        <tpls c="6">
          <tpl fld="9" item="5"/>
          <tpl fld="6" item="12"/>
          <tpl hier="55" item="2"/>
          <tpl fld="13" item="0"/>
          <tpl hier="90" item="7"/>
          <tpl hier="155" item="1"/>
        </tpls>
      </n>
      <n v="-1091" in="0">
        <tpls c="6">
          <tpl fld="9" item="6"/>
          <tpl fld="6" item="28"/>
          <tpl hier="55" item="2"/>
          <tpl fld="13" item="0"/>
          <tpl hier="90" item="7"/>
          <tpl hier="155" item="1"/>
        </tpls>
      </n>
      <n v="1870" in="0">
        <tpls c="6">
          <tpl fld="9" item="2"/>
          <tpl fld="6" item="15"/>
          <tpl hier="55" item="2"/>
          <tpl fld="13" item="0"/>
          <tpl hier="90" item="7"/>
          <tpl hier="155" item="1"/>
        </tpls>
      </n>
      <n v="88655" in="0">
        <tpls c="6">
          <tpl fld="10" item="0"/>
          <tpl fld="6" item="25"/>
          <tpl hier="55" item="2"/>
          <tpl fld="13" item="0"/>
          <tpl hier="90" item="7"/>
          <tpl hier="155" item="1"/>
        </tpls>
      </n>
      <n v="205" in="0">
        <tpls c="6">
          <tpl fld="8" item="1"/>
          <tpl fld="6" item="5"/>
          <tpl hier="55" item="2"/>
          <tpl fld="13" item="0"/>
          <tpl hier="90" item="7"/>
          <tpl hier="155" item="1"/>
        </tpls>
      </n>
      <n v="316" in="0">
        <tpls c="6">
          <tpl fld="8" item="1"/>
          <tpl fld="6" item="25"/>
          <tpl hier="55" item="2"/>
          <tpl fld="13" item="0"/>
          <tpl hier="90" item="7"/>
          <tpl hier="155" item="1"/>
        </tpls>
      </n>
      <m in="0">
        <tpls c="6">
          <tpl fld="9" item="3"/>
          <tpl fld="6" item="13"/>
          <tpl hier="55" item="2"/>
          <tpl fld="13" item="0"/>
          <tpl hier="90" item="7"/>
          <tpl hier="155" item="1"/>
        </tpls>
      </m>
      <n v="32667" in="0">
        <tpls c="6">
          <tpl fld="8" item="0"/>
          <tpl fld="6" item="6"/>
          <tpl hier="55" item="2"/>
          <tpl fld="13" item="0"/>
          <tpl hier="90" item="7"/>
          <tpl hier="155" item="1"/>
        </tpls>
      </n>
      <n v="192323" in="0">
        <tpls c="6">
          <tpl fld="10" item="1"/>
          <tpl fld="6" item="31"/>
          <tpl hier="55" item="2"/>
          <tpl fld="13" item="0"/>
          <tpl hier="90" item="7"/>
          <tpl hier="155" item="1"/>
        </tpls>
      </n>
      <n v="128" in="0">
        <tpls c="6">
          <tpl fld="11" item="2"/>
          <tpl fld="6" item="18"/>
          <tpl hier="55" item="2"/>
          <tpl fld="13" item="0"/>
          <tpl hier="90" item="7"/>
          <tpl hier="155" item="1"/>
        </tpls>
      </n>
      <n v="97451" in="0">
        <tpls c="6">
          <tpl fld="9" item="0"/>
          <tpl fld="6" item="1"/>
          <tpl hier="55" item="2"/>
          <tpl fld="13" item="0"/>
          <tpl hier="90" item="7"/>
          <tpl hier="155" item="1"/>
        </tpls>
      </n>
      <n v="174842" in="0">
        <tpls c="6">
          <tpl fld="11" item="1"/>
          <tpl fld="6" item="9"/>
          <tpl hier="55" item="2"/>
          <tpl fld="13" item="0"/>
          <tpl hier="90" item="7"/>
          <tpl hier="155" item="1"/>
        </tpls>
      </n>
      <n v="99721" in="0">
        <tpls c="6">
          <tpl fld="9" item="0"/>
          <tpl fld="6" item="28"/>
          <tpl hier="55" item="2"/>
          <tpl fld="13" item="0"/>
          <tpl hier="90" item="7"/>
          <tpl hier="155" item="1"/>
        </tpls>
      </n>
      <n v="244" in="0">
        <tpls c="6">
          <tpl fld="8" item="1"/>
          <tpl fld="6" item="16"/>
          <tpl hier="55" item="2"/>
          <tpl fld="13" item="0"/>
          <tpl hier="90" item="7"/>
          <tpl hier="155" item="1"/>
        </tpls>
      </n>
      <n v="902" in="0">
        <tpls c="6">
          <tpl fld="9" item="5"/>
          <tpl fld="6" item="13"/>
          <tpl hier="55" item="2"/>
          <tpl fld="13" item="0"/>
          <tpl hier="90" item="7"/>
          <tpl hier="155" item="1"/>
        </tpls>
      </n>
      <m in="0">
        <tpls c="6">
          <tpl fld="8" item="2"/>
          <tpl fld="6" item="1"/>
          <tpl hier="55" item="2"/>
          <tpl fld="13" item="0"/>
          <tpl hier="90" item="7"/>
          <tpl hier="155" item="1"/>
        </tpls>
      </m>
      <n v="264" in="0">
        <tpls c="6">
          <tpl fld="8" item="1"/>
          <tpl fld="6" item="7"/>
          <tpl hier="55" item="2"/>
          <tpl fld="13" item="0"/>
          <tpl hier="90" item="7"/>
          <tpl hier="155" item="1"/>
        </tpls>
      </n>
      <n v="-26388" in="0">
        <tpls c="6">
          <tpl hier="2" item="4294967295"/>
          <tpl fld="6" item="14"/>
          <tpl hier="55" item="2"/>
          <tpl fld="13" item="0"/>
          <tpl hier="90" item="7"/>
          <tpl hier="155" item="1"/>
        </tpls>
      </n>
      <n v="149719" in="0">
        <tpls c="6">
          <tpl fld="9" item="4"/>
          <tpl fld="6" item="16"/>
          <tpl hier="55" item="2"/>
          <tpl fld="13" item="0"/>
          <tpl hier="90" item="7"/>
          <tpl hier="155" item="1"/>
        </tpls>
      </n>
      <n v="1">
        <tpls c="6">
          <tpl fld="9" item="6"/>
          <tpl fld="3" item="2"/>
          <tpl hier="55" item="2"/>
          <tpl fld="13" item="1"/>
          <tpl hier="90" item="7"/>
          <tpl hier="155" item="1"/>
        </tpls>
      </n>
      <n v="-12501.783696713981" in="0">
        <tpls c="6">
          <tpl fld="9" item="6"/>
          <tpl fld="3" item="2"/>
          <tpl hier="55" item="2"/>
          <tpl fld="13" item="0"/>
          <tpl hier="90" item="7"/>
          <tpl hier="155" item="1"/>
        </tpls>
      </n>
      <n v="-25171" in="0">
        <tpls c="6">
          <tpl fld="8" item="0"/>
          <tpl fld="6" item="17"/>
          <tpl hier="55" item="2"/>
          <tpl fld="13" item="0"/>
          <tpl hier="90" item="7"/>
          <tpl hier="155" item="1"/>
        </tpls>
      </n>
      <m in="0">
        <tpls c="6">
          <tpl fld="9" item="3"/>
          <tpl fld="6" item="4"/>
          <tpl hier="55" item="2"/>
          <tpl fld="13" item="0"/>
          <tpl hier="90" item="7"/>
          <tpl hier="155" item="1"/>
        </tpls>
      </m>
      <n v="1375" in="0">
        <tpls c="6">
          <tpl fld="9" item="2"/>
          <tpl fld="6" item="3"/>
          <tpl hier="55" item="2"/>
          <tpl fld="13" item="0"/>
          <tpl hier="90" item="7"/>
          <tpl hier="155" item="1"/>
        </tpls>
      </n>
      <n v="7006.2999999999993" in="0">
        <tpls c="6">
          <tpl fld="9" item="1"/>
          <tpl fld="3" item="1"/>
          <tpl hier="55" item="2"/>
          <tpl fld="13" item="0"/>
          <tpl hier="90" item="7"/>
          <tpl hier="155" item="1"/>
        </tpls>
      </n>
      <n v="104537" in="0">
        <tpls c="6">
          <tpl fld="10" item="0"/>
          <tpl fld="6" item="14"/>
          <tpl hier="55" item="2"/>
          <tpl fld="13" item="0"/>
          <tpl hier="90" item="7"/>
          <tpl hier="155" item="1"/>
        </tpls>
      </n>
      <n v="-3191.6498019587575" in="0">
        <tpls c="6">
          <tpl fld="9" item="3"/>
          <tpl fld="3" item="2"/>
          <tpl hier="55" item="2"/>
          <tpl fld="13" item="0"/>
          <tpl hier="90" item="7"/>
          <tpl hier="155" item="1"/>
        </tpls>
      </n>
      <n v="-8250" in="0">
        <tpls c="6">
          <tpl hier="2" item="4294967295"/>
          <tpl fld="6" item="4"/>
          <tpl hier="55" item="2"/>
          <tpl fld="13" item="0"/>
          <tpl hier="90" item="7"/>
          <tpl hier="155" item="1"/>
        </tpls>
      </n>
      <n v="13549" in="0">
        <tpls c="6">
          <tpl fld="11" item="0"/>
          <tpl fld="6" item="5"/>
          <tpl hier="55" item="2"/>
          <tpl fld="13" item="0"/>
          <tpl hier="90" item="7"/>
          <tpl hier="155" item="1"/>
        </tpls>
      </n>
      <n v="2369.2999999999993" in="0">
        <tpls c="6">
          <tpl fld="8" item="1"/>
          <tpl fld="6" item="21"/>
          <tpl hier="55" item="2"/>
          <tpl fld="13" item="0"/>
          <tpl hier="90" item="7"/>
          <tpl hier="155" item="1"/>
        </tpls>
      </n>
      <n v="-1">
        <tpls c="6">
          <tpl fld="11" item="0"/>
          <tpl fld="3" item="1"/>
          <tpl hier="55" item="2"/>
          <tpl fld="13" item="1"/>
          <tpl hier="90" item="7"/>
          <tpl hier="155" item="1"/>
        </tpls>
      </n>
      <n v="102641.52304447217" in="0">
        <tpls c="6">
          <tpl fld="10" item="0"/>
          <tpl fld="6" item="12"/>
          <tpl hier="55" item="2"/>
          <tpl fld="13" item="0"/>
          <tpl hier="90" item="7"/>
          <tpl hier="155" item="1"/>
        </tpls>
      </n>
      <n v="-1622" in="0">
        <tpls c="6">
          <tpl fld="9" item="6"/>
          <tpl fld="6" item="18"/>
          <tpl hier="55" item="2"/>
          <tpl fld="13" item="0"/>
          <tpl hier="90" item="7"/>
          <tpl hier="155" item="1"/>
        </tpls>
      </n>
      <n v="1360" in="0">
        <tpls c="6">
          <tpl fld="9" item="2"/>
          <tpl fld="6" item="1"/>
          <tpl hier="55" item="2"/>
          <tpl fld="13" item="0"/>
          <tpl hier="90" item="7"/>
          <tpl hier="155" item="1"/>
        </tpls>
      </n>
      <n v="183459" in="0">
        <tpls c="6">
          <tpl fld="9" item="0"/>
          <tpl fld="6" item="22"/>
          <tpl hier="55" item="2"/>
          <tpl fld="13" item="0"/>
          <tpl hier="90" item="7"/>
          <tpl hier="155" item="1"/>
        </tpls>
      </n>
      <n v="442035" in="0">
        <tpls c="6">
          <tpl fld="10" item="1"/>
          <tpl fld="6" item="5"/>
          <tpl hier="55" item="2"/>
          <tpl fld="13" item="0"/>
          <tpl hier="90" item="7"/>
          <tpl hier="155" item="1"/>
        </tpls>
      </n>
      <n v="23707.751316474798" in="0">
        <tpls c="6">
          <tpl fld="9" item="1"/>
          <tpl fld="3" item="2"/>
          <tpl hier="55" item="2"/>
          <tpl fld="13" item="0"/>
          <tpl hier="90" item="7"/>
          <tpl hier="155" item="1"/>
        </tpls>
      </n>
      <n v="24872" in="0">
        <tpls c="6">
          <tpl fld="8" item="0"/>
          <tpl fld="6" item="19"/>
          <tpl hier="55" item="2"/>
          <tpl fld="13" item="0"/>
          <tpl hier="90" item="7"/>
          <tpl hier="155" item="1"/>
        </tpls>
      </n>
      <n v="142125" in="0">
        <tpls c="6">
          <tpl fld="10" item="1"/>
          <tpl fld="6" item="27"/>
          <tpl hier="55" item="2"/>
          <tpl fld="13" item="0"/>
          <tpl hier="90" item="7"/>
          <tpl hier="155" item="1"/>
        </tpls>
      </n>
      <m in="0">
        <tpls c="6">
          <tpl fld="9" item="3"/>
          <tpl fld="6" item="22"/>
          <tpl hier="55" item="2"/>
          <tpl fld="13" item="0"/>
          <tpl hier="90" item="7"/>
          <tpl hier="155" item="1"/>
        </tpls>
      </m>
      <n v="141937" in="0">
        <tpls c="6">
          <tpl fld="10" item="0"/>
          <tpl fld="6" item="3"/>
          <tpl hier="55" item="2"/>
          <tpl fld="13" item="0"/>
          <tpl hier="90" item="7"/>
          <tpl hier="155" item="1"/>
        </tpls>
      </n>
      <n v="4418" in="0">
        <tpls c="6">
          <tpl fld="11" item="0"/>
          <tpl fld="6" item="1"/>
          <tpl hier="55" item="2"/>
          <tpl fld="13" item="0"/>
          <tpl hier="90" item="7"/>
          <tpl hier="155" item="1"/>
        </tpls>
      </n>
      <n v="-1517" in="0">
        <tpls c="6">
          <tpl fld="9" item="6"/>
          <tpl fld="6" item="14"/>
          <tpl hier="55" item="2"/>
          <tpl fld="13" item="0"/>
          <tpl hier="90" item="7"/>
          <tpl hier="155" item="1"/>
        </tpls>
      </n>
      <n v="196189.05963370291" in="0">
        <tpls c="6">
          <tpl fld="9" item="0"/>
          <tpl fld="6" item="8"/>
          <tpl hier="55" item="2"/>
          <tpl fld="13" item="0"/>
          <tpl hier="90" item="7"/>
          <tpl hier="155" item="1"/>
        </tpls>
      </n>
      <n v="36950" in="0">
        <tpls c="6">
          <tpl hier="2" item="4294967295"/>
          <tpl fld="6" item="7"/>
          <tpl hier="55" item="2"/>
          <tpl fld="13" item="0"/>
          <tpl hier="90" item="7"/>
          <tpl hier="155" item="1"/>
        </tpls>
      </n>
      <n v="734" in="0">
        <tpls c="6">
          <tpl fld="9" item="5"/>
          <tpl fld="6" item="23"/>
          <tpl hier="55" item="2"/>
          <tpl fld="13" item="0"/>
          <tpl hier="90" item="7"/>
          <tpl hier="155" item="1"/>
        </tpls>
      </n>
      <n v="351353" in="0">
        <tpls c="6">
          <tpl fld="11" item="1"/>
          <tpl fld="6" item="15"/>
          <tpl hier="55" item="2"/>
          <tpl fld="13" item="0"/>
          <tpl hier="90" item="7"/>
          <tpl hier="155" item="1"/>
        </tpls>
      </n>
      <n v="11004" in="0">
        <tpls c="6">
          <tpl fld="11" item="0"/>
          <tpl fld="6" item="29"/>
          <tpl hier="55" item="2"/>
          <tpl fld="13" item="0"/>
          <tpl hier="90" item="7"/>
          <tpl hier="155" item="1"/>
        </tpls>
      </n>
      <n v="6088.5" in="0">
        <tpls c="6">
          <tpl fld="8" item="1"/>
          <tpl fld="3" item="0"/>
          <tpl hier="55" item="2"/>
          <tpl fld="13" item="0"/>
          <tpl hier="90" item="7"/>
          <tpl hier="155" item="1"/>
        </tpls>
      </n>
      <n v="1217" in="0">
        <tpls c="6">
          <tpl fld="9" item="5"/>
          <tpl fld="6" item="15"/>
          <tpl hier="55" item="2"/>
          <tpl fld="13" item="0"/>
          <tpl hier="90" item="7"/>
          <tpl hier="155" item="1"/>
        </tpls>
      </n>
      <m in="0">
        <tpls c="6">
          <tpl fld="9" item="3"/>
          <tpl fld="6" item="30"/>
          <tpl hier="55" item="2"/>
          <tpl fld="13" item="0"/>
          <tpl hier="90" item="7"/>
          <tpl hier="155" item="1"/>
        </tpls>
      </m>
      <n v="116845" in="0">
        <tpls c="6">
          <tpl fld="9" item="0"/>
          <tpl fld="6" item="0"/>
          <tpl hier="55" item="2"/>
          <tpl fld="13" item="0"/>
          <tpl hier="90" item="7"/>
          <tpl hier="155" item="1"/>
        </tpls>
      </n>
      <n v="175426" in="0">
        <tpls c="6">
          <tpl fld="10" item="1"/>
          <tpl fld="6" item="21"/>
          <tpl hier="55" item="2"/>
          <tpl fld="13" item="0"/>
          <tpl hier="90" item="7"/>
          <tpl hier="155" item="1"/>
        </tpls>
      </n>
      <n v="2694" in="0">
        <tpls c="6">
          <tpl fld="9" item="1"/>
          <tpl fld="6" item="24"/>
          <tpl hier="55" item="2"/>
          <tpl fld="13" item="0"/>
          <tpl hier="90" item="7"/>
          <tpl hier="155" item="1"/>
        </tpls>
      </n>
      <n v="1940781" in="0">
        <tpls c="6">
          <tpl fld="9" item="0"/>
          <tpl fld="3" item="0"/>
          <tpl hier="55" item="2"/>
          <tpl fld="13" item="0"/>
          <tpl hier="90" item="7"/>
          <tpl hier="155" item="1"/>
        </tpls>
      </n>
      <n v="293685" in="0">
        <tpls c="6">
          <tpl fld="10" item="1"/>
          <tpl fld="6" item="7"/>
          <tpl hier="55" item="2"/>
          <tpl fld="13" item="0"/>
          <tpl hier="90" item="7"/>
          <tpl hier="155" item="1"/>
        </tpls>
      </n>
      <n v="275983" in="0">
        <tpls c="6">
          <tpl fld="11" item="1"/>
          <tpl fld="6" item="22"/>
          <tpl hier="55" item="2"/>
          <tpl fld="13" item="0"/>
          <tpl hier="90" item="7"/>
          <tpl hier="155" item="1"/>
        </tpls>
      </n>
      <n v="-109255" in="0">
        <tpls c="6">
          <tpl hier="2" item="4294967295"/>
          <tpl fld="6" item="23"/>
          <tpl hier="55" item="2"/>
          <tpl fld="13" item="0"/>
          <tpl hier="90" item="7"/>
          <tpl hier="155" item="1"/>
        </tpls>
      </n>
      <n v="131277" in="0">
        <tpls c="6">
          <tpl hier="2" item="4294967295"/>
          <tpl fld="6" item="5"/>
          <tpl hier="55" item="2"/>
          <tpl fld="13" item="0"/>
          <tpl hier="90" item="7"/>
          <tpl hier="155" item="1"/>
        </tpls>
      </n>
      <n v="33016" in="0">
        <tpls c="6">
          <tpl hier="2" item="4294967295"/>
          <tpl fld="6" item="6"/>
          <tpl hier="55" item="2"/>
          <tpl fld="13" item="0"/>
          <tpl hier="90" item="7"/>
          <tpl hier="155" item="1"/>
        </tpls>
      </n>
      <n v="-17488.7" in="0">
        <tpls c="6">
          <tpl fld="9" item="1"/>
          <tpl fld="6" item="21"/>
          <tpl hier="55" item="2"/>
          <tpl fld="13" item="0"/>
          <tpl hier="90" item="7"/>
          <tpl hier="155" item="1"/>
        </tpls>
      </n>
      <n v="31793" in="0">
        <tpls c="6">
          <tpl hier="2" item="4294967295"/>
          <tpl fld="6" item="15"/>
          <tpl hier="55" item="2"/>
          <tpl fld="13" item="0"/>
          <tpl hier="90" item="7"/>
          <tpl hier="155" item="1"/>
        </tpls>
      </n>
      <n v="1126" in="0">
        <tpls c="6">
          <tpl fld="9" item="2"/>
          <tpl fld="6" item="23"/>
          <tpl hier="55" item="2"/>
          <tpl fld="13" item="0"/>
          <tpl hier="90" item="7"/>
          <tpl hier="155" item="1"/>
        </tpls>
      </n>
      <n v="23796" in="0">
        <tpls c="6">
          <tpl hier="2" item="4294967295"/>
          <tpl fld="6" item="24"/>
          <tpl hier="55" item="2"/>
          <tpl fld="13" item="0"/>
          <tpl hier="90" item="7"/>
          <tpl hier="155" item="1"/>
        </tpls>
      </n>
      <n v="-1364" in="0">
        <tpls c="6">
          <tpl fld="9" item="6"/>
          <tpl fld="6" item="25"/>
          <tpl hier="55" item="2"/>
          <tpl fld="13" item="0"/>
          <tpl hier="90" item="7"/>
          <tpl hier="155" item="1"/>
        </tpls>
      </n>
      <n v="2072" in="0">
        <tpls c="6">
          <tpl fld="9" item="2"/>
          <tpl fld="6" item="20"/>
          <tpl hier="55" item="2"/>
          <tpl fld="13" item="0"/>
          <tpl hier="90" item="7"/>
          <tpl hier="155" item="1"/>
        </tpls>
      </n>
      <n v="26691" in="0">
        <tpls c="6">
          <tpl fld="11" item="2"/>
          <tpl fld="3" item="1"/>
          <tpl hier="55" item="2"/>
          <tpl fld="13" item="0"/>
          <tpl hier="90" item="7"/>
          <tpl hier="155" item="1"/>
        </tpls>
      </n>
      <n v="18695" in="0">
        <tpls c="6">
          <tpl fld="11" item="0"/>
          <tpl fld="6" item="31"/>
          <tpl hier="55" item="2"/>
          <tpl fld="13" item="0"/>
          <tpl hier="90" item="7"/>
          <tpl hier="155" item="1"/>
        </tpls>
      </n>
      <n v="9066" in="0">
        <tpls c="6">
          <tpl fld="11" item="0"/>
          <tpl fld="6" item="28"/>
          <tpl hier="55" item="2"/>
          <tpl fld="13" item="0"/>
          <tpl hier="90" item="7"/>
          <tpl hier="155" item="1"/>
        </tpls>
      </n>
      <n v="-1">
        <tpls c="6">
          <tpl fld="9" item="4"/>
          <tpl fld="3" item="1"/>
          <tpl hier="55" item="2"/>
          <tpl fld="13" item="1"/>
          <tpl hier="90" item="7"/>
          <tpl hier="155" item="1"/>
        </tpls>
      </n>
      <m in="0">
        <tpls c="6">
          <tpl fld="9" item="3"/>
          <tpl fld="6" item="3"/>
          <tpl hier="55" item="2"/>
          <tpl fld="13" item="0"/>
          <tpl hier="90" item="7"/>
          <tpl hier="155" item="1"/>
        </tpls>
      </m>
      <n v="7978" in="0">
        <tpls c="6">
          <tpl fld="11" item="2"/>
          <tpl fld="6" item="3"/>
          <tpl hier="55" item="2"/>
          <tpl fld="13" item="0"/>
          <tpl hier="90" item="7"/>
          <tpl hier="155" item="1"/>
        </tpls>
      </n>
      <m in="0">
        <tpls c="6">
          <tpl fld="9" item="3"/>
          <tpl fld="6" item="16"/>
          <tpl hier="55" item="2"/>
          <tpl fld="13" item="0"/>
          <tpl hier="90" item="7"/>
          <tpl hier="155" item="1"/>
        </tpls>
      </m>
      <m in="0">
        <tpls c="6">
          <tpl fld="8" item="2"/>
          <tpl fld="6" item="21"/>
          <tpl hier="55" item="2"/>
          <tpl fld="13" item="0"/>
          <tpl hier="90" item="7"/>
          <tpl hier="155" item="1"/>
        </tpls>
      </m>
      <n v="265856" in="0">
        <tpls c="6">
          <tpl fld="10" item="1"/>
          <tpl fld="6" item="19"/>
          <tpl hier="55" item="2"/>
          <tpl fld="13" item="0"/>
          <tpl hier="90" item="7"/>
          <tpl hier="155" item="1"/>
        </tpls>
      </n>
      <n v="111466" in="0">
        <tpls c="6">
          <tpl fld="11" item="0"/>
          <tpl fld="3" item="1"/>
          <tpl hier="55" item="2"/>
          <tpl fld="13" item="0"/>
          <tpl hier="90" item="7"/>
          <tpl hier="155" item="1"/>
        </tpls>
      </n>
      <m in="0">
        <tpls c="6">
          <tpl fld="8" item="2"/>
          <tpl fld="6" item="15"/>
          <tpl hier="55" item="2"/>
          <tpl fld="13" item="0"/>
          <tpl hier="90" item="7"/>
          <tpl hier="155" item="1"/>
        </tpls>
      </m>
      <n v="1695" in="0">
        <tpls c="6">
          <tpl fld="9" item="1"/>
          <tpl fld="6" item="2"/>
          <tpl hier="55" item="2"/>
          <tpl fld="13" item="0"/>
          <tpl hier="90" item="7"/>
          <tpl hier="155" item="1"/>
        </tpls>
      </n>
      <n v="835" in="0">
        <tpls c="6">
          <tpl fld="9" item="5"/>
          <tpl fld="6" item="21"/>
          <tpl hier="55" item="2"/>
          <tpl fld="13" item="0"/>
          <tpl hier="90" item="7"/>
          <tpl hier="155" item="1"/>
        </tpls>
      </n>
      <n v="223247" in="0">
        <tpls c="6">
          <tpl fld="10" item="1"/>
          <tpl fld="6" item="11"/>
          <tpl hier="55" item="2"/>
          <tpl fld="13" item="0"/>
          <tpl hier="90" item="7"/>
          <tpl hier="155" item="1"/>
        </tpls>
      </n>
      <n v="-883" in="0">
        <tpls c="6">
          <tpl fld="9" item="6"/>
          <tpl fld="6" item="5"/>
          <tpl hier="55" item="2"/>
          <tpl fld="13" item="0"/>
          <tpl hier="90" item="7"/>
          <tpl hier="155" item="1"/>
        </tpls>
      </n>
      <n v="129419" in="0">
        <tpls c="6">
          <tpl fld="9" item="0"/>
          <tpl fld="6" item="25"/>
          <tpl hier="55" item="2"/>
          <tpl fld="13" item="0"/>
          <tpl hier="90" item="7"/>
          <tpl hier="155" item="1"/>
        </tpls>
      </n>
      <m in="0">
        <tpls c="6">
          <tpl fld="8" item="2"/>
          <tpl fld="6" item="20"/>
          <tpl hier="55" item="2"/>
          <tpl fld="13" item="0"/>
          <tpl hier="90" item="7"/>
          <tpl hier="155" item="1"/>
        </tpls>
      </m>
      <n v="50667" in="0">
        <tpls c="6">
          <tpl fld="10" item="0"/>
          <tpl fld="6" item="21"/>
          <tpl hier="55" item="2"/>
          <tpl fld="13" item="0"/>
          <tpl hier="90" item="7"/>
          <tpl hier="155" item="1"/>
        </tpls>
      </n>
      <n v="2480" in="0">
        <tpls c="6">
          <tpl fld="9" item="1"/>
          <tpl fld="6" item="26"/>
          <tpl hier="55" item="2"/>
          <tpl fld="13" item="0"/>
          <tpl hier="90" item="7"/>
          <tpl hier="155" item="1"/>
        </tpls>
      </n>
      <n v="1458" in="0">
        <tpls c="6">
          <tpl fld="9" item="1"/>
          <tpl fld="6" item="17"/>
          <tpl hier="55" item="2"/>
          <tpl fld="13" item="0"/>
          <tpl hier="90" item="7"/>
          <tpl hier="155" item="1"/>
        </tpls>
      </n>
      <m in="0">
        <tpls c="6">
          <tpl fld="8" item="2"/>
          <tpl fld="6" item="8"/>
          <tpl hier="55" item="2"/>
          <tpl fld="13" item="0"/>
          <tpl hier="90" item="7"/>
          <tpl hier="155" item="1"/>
        </tpls>
      </m>
      <n v="2763" in="0">
        <tpls c="6">
          <tpl fld="9" item="1"/>
          <tpl fld="6" item="20"/>
          <tpl hier="55" item="2"/>
          <tpl fld="13" item="0"/>
          <tpl hier="90" item="7"/>
          <tpl hier="155" item="1"/>
        </tpls>
      </n>
      <n v="43931" in="0">
        <tpls c="6">
          <tpl fld="8" item="2"/>
          <tpl fld="3" item="0"/>
          <tpl hier="55" item="2"/>
          <tpl fld="13" item="0"/>
          <tpl hier="90" item="7"/>
          <tpl hier="155" item="1"/>
        </tpls>
      </n>
      <m in="0">
        <tpls c="6">
          <tpl fld="9" item="3"/>
          <tpl fld="6" item="17"/>
          <tpl hier="55" item="2"/>
          <tpl fld="13" item="0"/>
          <tpl hier="90" item="7"/>
          <tpl hier="155" item="1"/>
        </tpls>
      </m>
      <n v="16926" in="0">
        <tpls c="6">
          <tpl fld="11" item="2"/>
          <tpl fld="6" item="16"/>
          <tpl hier="55" item="2"/>
          <tpl fld="13" item="0"/>
          <tpl hier="90" item="7"/>
          <tpl hier="155" item="1"/>
        </tpls>
      </n>
      <n v="1">
        <tpls c="6">
          <tpl fld="9" item="3"/>
          <tpl fld="3" item="0"/>
          <tpl hier="55" item="2"/>
          <tpl fld="13" item="1"/>
          <tpl hier="90" item="7"/>
          <tpl hier="155" item="1"/>
        </tpls>
      </n>
      <n v="254" in="0">
        <tpls c="6">
          <tpl fld="8" item="1"/>
          <tpl fld="6" item="3"/>
          <tpl hier="55" item="2"/>
          <tpl fld="13" item="0"/>
          <tpl hier="90" item="7"/>
          <tpl hier="155" item="1"/>
        </tpls>
      </n>
      <n v="37148.020592220011" in="0">
        <tpls c="6">
          <tpl fld="8" item="0"/>
          <tpl fld="6" item="8"/>
          <tpl hier="55" item="2"/>
          <tpl fld="13" item="0"/>
          <tpl hier="90" item="7"/>
          <tpl hier="155" item="1"/>
        </tpls>
      </n>
      <n v="322746" in="0">
        <tpls c="6">
          <tpl fld="10" item="1"/>
          <tpl fld="6" item="15"/>
          <tpl hier="55" item="2"/>
          <tpl fld="13" item="0"/>
          <tpl hier="90" item="7"/>
          <tpl hier="155" item="1"/>
        </tpls>
      </n>
      <n v="42.528944689343021" in="0">
        <tpls c="6">
          <tpl fld="11" item="2"/>
          <tpl fld="6" item="8"/>
          <tpl hier="55" item="2"/>
          <tpl fld="13" item="0"/>
          <tpl hier="90" item="7"/>
          <tpl hier="155" item="1"/>
        </tpls>
      </n>
      <n v="267.32479519015578" in="0">
        <tpls c="6">
          <tpl fld="8" item="1"/>
          <tpl fld="6" item="8"/>
          <tpl hier="55" item="2"/>
          <tpl fld="13" item="0"/>
          <tpl hier="90" item="7"/>
          <tpl hier="155" item="1"/>
        </tpls>
      </n>
      <m in="0">
        <tpls c="6">
          <tpl fld="8" item="2"/>
          <tpl fld="6" item="9"/>
          <tpl hier="55" item="2"/>
          <tpl fld="13" item="0"/>
          <tpl hier="90" item="7"/>
          <tpl hier="155" item="1"/>
        </tpls>
      </m>
      <n v="12663" in="0">
        <tpls c="6">
          <tpl fld="11" item="0"/>
          <tpl fld="6" item="6"/>
          <tpl hier="55" item="2"/>
          <tpl fld="13" item="0"/>
          <tpl hier="90" item="7"/>
          <tpl hier="155" item="1"/>
        </tpls>
      </n>
      <n v="2275" in="0">
        <tpls c="6">
          <tpl fld="9" item="1"/>
          <tpl fld="6" item="25"/>
          <tpl hier="55" item="2"/>
          <tpl fld="13" item="0"/>
          <tpl hier="90" item="7"/>
          <tpl hier="155" item="1"/>
        </tpls>
      </n>
      <n v="-51774" in="0">
        <tpls c="6">
          <tpl fld="8" item="0"/>
          <tpl fld="6" item="28"/>
          <tpl hier="55" item="2"/>
          <tpl fld="13" item="0"/>
          <tpl hier="90" item="7"/>
          <tpl hier="155" item="1"/>
        </tpls>
      </n>
      <n v="212783" in="0">
        <tpls c="6">
          <tpl fld="10" item="1"/>
          <tpl fld="6" item="24"/>
          <tpl hier="55" item="2"/>
          <tpl fld="13" item="0"/>
          <tpl hier="90" item="7"/>
          <tpl hier="155" item="1"/>
        </tpls>
      </n>
      <n v="1661" in="0">
        <tpls c="6">
          <tpl fld="9" item="1"/>
          <tpl fld="6" item="0"/>
          <tpl hier="55" item="2"/>
          <tpl fld="13" item="0"/>
          <tpl hier="90" item="7"/>
          <tpl hier="155" item="1"/>
        </tpls>
      </n>
      <n v="2691859" in="0">
        <tpls c="6">
          <tpl fld="10" item="1"/>
          <tpl fld="3" item="1"/>
          <tpl hier="55" item="2"/>
          <tpl fld="13" item="0"/>
          <tpl hier="90" item="7"/>
          <tpl hier="155" item="1"/>
        </tpls>
      </n>
      <n v="23421" in="0">
        <tpls c="6">
          <tpl fld="8" item="0"/>
          <tpl fld="6" item="24"/>
          <tpl hier="55" item="2"/>
          <tpl fld="13" item="0"/>
          <tpl hier="90" item="7"/>
          <tpl hier="155" item="1"/>
        </tpls>
      </n>
      <n v="2164" in="0">
        <tpls c="6">
          <tpl fld="8" item="0"/>
          <tpl fld="6" item="11"/>
          <tpl hier="55" item="2"/>
          <tpl fld="13" item="0"/>
          <tpl hier="90" item="7"/>
          <tpl hier="155" item="1"/>
        </tpls>
      </n>
      <m in="0">
        <tpls c="6">
          <tpl fld="8" item="2"/>
          <tpl fld="6" item="18"/>
          <tpl hier="55" item="2"/>
          <tpl fld="13" item="0"/>
          <tpl hier="90" item="7"/>
          <tpl hier="155" item="1"/>
        </tpls>
      </m>
      <n v="184984" in="0">
        <tpls c="6">
          <tpl fld="10" item="1"/>
          <tpl fld="6" item="29"/>
          <tpl hier="55" item="2"/>
          <tpl fld="13" item="0"/>
          <tpl hier="90" item="7"/>
          <tpl hier="155" item="1"/>
        </tpls>
      </n>
      <m in="0">
        <tpls c="6">
          <tpl fld="11" item="0"/>
          <tpl fld="6" item="14"/>
          <tpl hier="55" item="2"/>
          <tpl fld="13" item="0"/>
          <tpl hier="90" item="7"/>
          <tpl hier="155" item="1"/>
        </tpls>
      </m>
      <n v="-1063.2236172335756" in="0">
        <tpls c="6">
          <tpl fld="9" item="3"/>
          <tpl fld="6" item="8"/>
          <tpl hier="55" item="2"/>
          <tpl fld="13" item="0"/>
          <tpl hier="90" item="7"/>
          <tpl hier="155" item="1"/>
        </tpls>
      </n>
      <n v="1761" in="0">
        <tpls c="6">
          <tpl fld="9" item="2"/>
          <tpl fld="6" item="10"/>
          <tpl hier="55" item="2"/>
          <tpl fld="13" item="0"/>
          <tpl hier="90" item="7"/>
          <tpl hier="155" item="1"/>
        </tpls>
      </n>
      <n v="2973008" in="0">
        <tpls c="6">
          <tpl fld="10" item="1"/>
          <tpl fld="3" item="0"/>
          <tpl hier="55" item="2"/>
          <tpl fld="13" item="0"/>
          <tpl hier="90" item="7"/>
          <tpl hier="155" item="1"/>
        </tpls>
      </n>
      <n v="198926" in="0">
        <tpls c="6">
          <tpl fld="9" item="0"/>
          <tpl fld="6" item="6"/>
          <tpl hier="55" item="2"/>
          <tpl fld="13" item="0"/>
          <tpl hier="90" item="7"/>
          <tpl hier="155" item="1"/>
        </tpls>
      </n>
      <n v="-1078.4261847251819" in="0">
        <tpls c="6">
          <tpl fld="9" item="3"/>
          <tpl fld="6" item="12"/>
          <tpl hier="55" item="2"/>
          <tpl fld="13" item="0"/>
          <tpl hier="90" item="7"/>
          <tpl hier="155" item="1"/>
        </tpls>
      </n>
      <n v="198" in="0">
        <tpls c="6">
          <tpl fld="11" item="2"/>
          <tpl fld="6" item="11"/>
          <tpl hier="55" item="2"/>
          <tpl fld="13" item="0"/>
          <tpl hier="90" item="7"/>
          <tpl hier="155" item="1"/>
        </tpls>
      </n>
      <n v="-62031" in="0">
        <tpls c="6">
          <tpl hier="2" item="4294967295"/>
          <tpl fld="6" item="27"/>
          <tpl hier="55" item="2"/>
          <tpl fld="13" item="0"/>
          <tpl hier="90" item="7"/>
          <tpl hier="155" item="1"/>
        </tpls>
      </n>
      <n v="935" in="0">
        <tpls c="6">
          <tpl fld="9" item="5"/>
          <tpl fld="6" item="9"/>
          <tpl hier="55" item="2"/>
          <tpl fld="13" item="0"/>
          <tpl hier="90" item="7"/>
          <tpl hier="155" item="1"/>
        </tpls>
      </n>
      <n v="325" in="0">
        <tpls c="6">
          <tpl fld="8" item="1"/>
          <tpl fld="6" item="10"/>
          <tpl hier="55" item="2"/>
          <tpl fld="13" item="0"/>
          <tpl hier="90" item="7"/>
          <tpl hier="155" item="1"/>
        </tpls>
      </n>
      <m in="0">
        <tpls c="6">
          <tpl fld="9" item="3"/>
          <tpl fld="6" item="29"/>
          <tpl hier="55" item="2"/>
          <tpl fld="13" item="0"/>
          <tpl hier="90" item="7"/>
          <tpl hier="155" item="1"/>
        </tpls>
      </m>
      <n v="1896" in="0">
        <tpls c="6">
          <tpl fld="9" item="2"/>
          <tpl fld="6" item="14"/>
          <tpl hier="55" item="2"/>
          <tpl fld="13" item="0"/>
          <tpl hier="90" item="7"/>
          <tpl hier="155" item="1"/>
        </tpls>
      </n>
      <n v="1">
        <tpls c="6">
          <tpl fld="8" item="2"/>
          <tpl fld="3" item="0"/>
          <tpl hier="55" item="2"/>
          <tpl fld="13" item="1"/>
          <tpl hier="90" item="7"/>
          <tpl hier="155" item="1"/>
        </tpls>
      </n>
      <n v="150237" in="0">
        <tpls c="6">
          <tpl fld="11" item="1"/>
          <tpl fld="6" item="1"/>
          <tpl hier="55" item="2"/>
          <tpl fld="13" item="0"/>
          <tpl hier="90" item="7"/>
          <tpl hier="155" item="1"/>
        </tpls>
      </n>
      <m in="0">
        <tpls c="6">
          <tpl fld="11" item="2"/>
          <tpl fld="6" item="19"/>
          <tpl hier="55" item="2"/>
          <tpl fld="13" item="0"/>
          <tpl hier="90" item="7"/>
          <tpl hier="155" item="1"/>
        </tpls>
      </m>
      <n v="198994.28082316119" in="0">
        <tpls c="6">
          <tpl fld="9" item="0"/>
          <tpl fld="6" item="12"/>
          <tpl hier="55" item="2"/>
          <tpl fld="13" item="0"/>
          <tpl hier="90" item="7"/>
          <tpl hier="155" item="1"/>
        </tpls>
      </n>
      <n v="1266594.1360429029" in="0">
        <tpls c="6">
          <tpl fld="9" item="4"/>
          <tpl fld="3" item="2"/>
          <tpl hier="55" item="2"/>
          <tpl fld="13" item="0"/>
          <tpl hier="90" item="7"/>
          <tpl hier="155" item="1"/>
        </tpls>
      </n>
      <n v="1968193.4496078645" in="0">
        <tpls c="6">
          <tpl fld="10" item="1"/>
          <tpl fld="3" item="2"/>
          <tpl hier="55" item="2"/>
          <tpl fld="13" item="0"/>
          <tpl hier="90" item="7"/>
          <tpl hier="155" item="1"/>
        </tpls>
      </n>
      <n v="0">
        <tpls c="6">
          <tpl fld="10" item="0"/>
          <tpl fld="3" item="0"/>
          <tpl hier="55" item="2"/>
          <tpl fld="13" item="1"/>
          <tpl hier="90" item="7"/>
          <tpl hier="155" item="1"/>
        </tpls>
      </n>
      <n v="31447" in="0">
        <tpls c="6">
          <tpl fld="8" item="0"/>
          <tpl fld="6" item="10"/>
          <tpl hier="55" item="2"/>
          <tpl fld="13" item="0"/>
          <tpl hier="90" item="7"/>
          <tpl hier="155" item="1"/>
        </tpls>
      </n>
      <n v="248" in="0">
        <tpls c="6">
          <tpl fld="8" item="1"/>
          <tpl fld="6" item="31"/>
          <tpl hier="55" item="2"/>
          <tpl fld="13" item="0"/>
          <tpl hier="90" item="7"/>
          <tpl hier="155" item="1"/>
        </tpls>
      </n>
      <n v="8140" in="0">
        <tpls c="6">
          <tpl fld="11" item="2"/>
          <tpl fld="6" item="15"/>
          <tpl hier="55" item="2"/>
          <tpl fld="13" item="0"/>
          <tpl hier="90" item="7"/>
          <tpl hier="155" item="1"/>
        </tpls>
      </n>
      <n v="115718" in="0">
        <tpls c="6">
          <tpl fld="11" item="0"/>
          <tpl fld="3" item="0"/>
          <tpl hier="55" item="2"/>
          <tpl fld="13" item="0"/>
          <tpl hier="90" item="7"/>
          <tpl hier="155" item="1"/>
        </tpls>
      </n>
      <n v="157857" in="0">
        <tpls c="6">
          <tpl fld="9" item="4"/>
          <tpl fld="6" item="15"/>
          <tpl hier="55" item="2"/>
          <tpl fld="13" item="0"/>
          <tpl hier="90" item="7"/>
          <tpl hier="155" item="1"/>
        </tpls>
      </n>
      <n v="11240" in="0">
        <tpls c="6">
          <tpl fld="11" item="0"/>
          <tpl fld="6" item="30"/>
          <tpl hier="55" item="2"/>
          <tpl fld="13" item="0"/>
          <tpl hier="90" item="7"/>
          <tpl hier="155" item="1"/>
        </tpls>
      </n>
      <n v="-49640" in="0">
        <tpls c="6">
          <tpl fld="8" item="0"/>
          <tpl fld="6" item="18"/>
          <tpl hier="55" item="2"/>
          <tpl fld="13" item="0"/>
          <tpl hier="90" item="7"/>
          <tpl hier="155" item="1"/>
        </tpls>
      </n>
      <n v="1915" in="0">
        <tpls c="6">
          <tpl fld="9" item="1"/>
          <tpl fld="6" item="9"/>
          <tpl hier="55" item="2"/>
          <tpl fld="13" item="0"/>
          <tpl hier="90" item="7"/>
          <tpl hier="155" item="1"/>
        </tpls>
      </n>
      <n v="47773" in="0">
        <tpls c="6">
          <tpl fld="10" item="0"/>
          <tpl fld="6" item="2"/>
          <tpl hier="55" item="2"/>
          <tpl fld="13" item="0"/>
          <tpl hier="90" item="7"/>
          <tpl hier="155" item="1"/>
        </tpls>
      </n>
      <n v="1638" in="0">
        <tpls c="6">
          <tpl fld="9" item="1"/>
          <tpl fld="6" item="30"/>
          <tpl hier="55" item="2"/>
          <tpl fld="13" item="0"/>
          <tpl hier="90" item="7"/>
          <tpl hier="155" item="1"/>
        </tpls>
      </n>
      <n v="146778" in="0">
        <tpls c="6">
          <tpl fld="9" item="4"/>
          <tpl fld="6" item="1"/>
          <tpl hier="55" item="2"/>
          <tpl fld="13" item="0"/>
          <tpl hier="90" item="7"/>
          <tpl hier="155" item="1"/>
        </tpls>
      </n>
      <n v="-28291.5" in="0">
        <tpls c="6">
          <tpl fld="9" item="1"/>
          <tpl fld="6" item="23"/>
          <tpl hier="55" item="2"/>
          <tpl fld="13" item="0"/>
          <tpl hier="90" item="7"/>
          <tpl hier="155" item="1"/>
        </tpls>
      </n>
      <n v="8399" in="0">
        <tpls c="6">
          <tpl fld="11" item="0"/>
          <tpl fld="6" item="18"/>
          <tpl hier="55" item="2"/>
          <tpl fld="13" item="0"/>
          <tpl hier="90" item="7"/>
          <tpl hier="155" item="1"/>
        </tpls>
      </n>
      <n v="719" in="0">
        <tpls c="6">
          <tpl fld="9" item="5"/>
          <tpl fld="6" item="5"/>
          <tpl hier="55" item="2"/>
          <tpl fld="13" item="0"/>
          <tpl hier="90" item="7"/>
          <tpl hier="155" item="1"/>
        </tpls>
      </n>
      <n v="1834" in="0">
        <tpls c="6">
          <tpl fld="9" item="1"/>
          <tpl fld="6" item="3"/>
          <tpl hier="55" item="2"/>
          <tpl fld="13" item="0"/>
          <tpl hier="90" item="7"/>
          <tpl hier="155" item="1"/>
        </tpls>
      </n>
      <n v="-874" in="0">
        <tpls c="6">
          <tpl fld="9" item="6"/>
          <tpl fld="6" item="17"/>
          <tpl hier="55" item="2"/>
          <tpl fld="13" item="0"/>
          <tpl hier="90" item="7"/>
          <tpl hier="155" item="1"/>
        </tpls>
      </n>
      <n v="344" in="0">
        <tpls c="6">
          <tpl fld="8" item="1"/>
          <tpl fld="6" item="26"/>
          <tpl hier="55" item="2"/>
          <tpl fld="13" item="0"/>
          <tpl hier="90" item="7"/>
          <tpl hier="155" item="1"/>
        </tpls>
      </n>
      <n v="1210" in="0">
        <tpls c="6">
          <tpl fld="9" item="5"/>
          <tpl fld="6" item="26"/>
          <tpl hier="55" item="2"/>
          <tpl fld="13" item="0"/>
          <tpl hier="90" item="7"/>
          <tpl hier="155" item="1"/>
        </tpls>
      </n>
      <n v="1322" in="0">
        <tpls c="6">
          <tpl fld="9" item="2"/>
          <tpl fld="6" item="16"/>
          <tpl hier="55" item="2"/>
          <tpl fld="13" item="0"/>
          <tpl hier="90" item="7"/>
          <tpl hier="155" item="1"/>
        </tpls>
      </n>
      <n v="860" in="0">
        <tpls c="6">
          <tpl fld="9" item="5"/>
          <tpl fld="6" item="16"/>
          <tpl hier="55" item="2"/>
          <tpl fld="13" item="0"/>
          <tpl hier="90" item="7"/>
          <tpl hier="155" item="1"/>
        </tpls>
      </n>
      <n v="146477" in="0">
        <tpls c="6">
          <tpl fld="10" item="1"/>
          <tpl fld="6" item="28"/>
          <tpl hier="55" item="2"/>
          <tpl fld="13" item="0"/>
          <tpl hier="90" item="7"/>
          <tpl hier="155" item="1"/>
        </tpls>
      </n>
      <n v="150472" in="0">
        <tpls c="6">
          <tpl fld="9" item="4"/>
          <tpl fld="6" item="3"/>
          <tpl hier="55" item="2"/>
          <tpl fld="13" item="0"/>
          <tpl hier="90" item="7"/>
          <tpl hier="155" item="1"/>
        </tpls>
      </n>
      <n v="894" in="0">
        <tpls c="6">
          <tpl fld="9" item="5"/>
          <tpl fld="6" item="3"/>
          <tpl hier="55" item="2"/>
          <tpl fld="13" item="0"/>
          <tpl hier="90" item="7"/>
          <tpl hier="155" item="1"/>
        </tpls>
      </n>
      <m in="0">
        <tpls c="6">
          <tpl fld="11" item="2"/>
          <tpl fld="6" item="0"/>
          <tpl hier="55" item="2"/>
          <tpl fld="13" item="0"/>
          <tpl hier="90" item="7"/>
          <tpl hier="155" item="1"/>
        </tpls>
      </m>
      <n v="-22858" in="0">
        <tpls c="6">
          <tpl hier="2" item="4294967295"/>
          <tpl fld="6" item="16"/>
          <tpl hier="55" item="2"/>
          <tpl fld="13" item="0"/>
          <tpl hier="90" item="7"/>
          <tpl hier="155" item="1"/>
        </tpls>
      </n>
      <n v="-1">
        <tpls c="6">
          <tpl fld="11" item="2"/>
          <tpl fld="3" item="0"/>
          <tpl hier="55" item="2"/>
          <tpl fld="13" item="1"/>
          <tpl hier="90" item="7"/>
          <tpl hier="155" item="1"/>
        </tpls>
      </n>
      <n v="163777" in="0">
        <tpls c="6">
          <tpl fld="9" item="4"/>
          <tpl fld="6" item="9"/>
          <tpl hier="55" item="2"/>
          <tpl fld="13" item="0"/>
          <tpl hier="90" item="7"/>
          <tpl hier="155" item="1"/>
        </tpls>
      </n>
      <n v="-1088" in="0">
        <tpls c="6">
          <tpl fld="9" item="6"/>
          <tpl fld="6" item="1"/>
          <tpl hier="55" item="2"/>
          <tpl fld="13" item="0"/>
          <tpl hier="90" item="7"/>
          <tpl hier="155" item="1"/>
        </tpls>
      </n>
      <n v="-1">
        <tpls c="6">
          <tpl fld="11" item="2"/>
          <tpl fld="3" item="2"/>
          <tpl hier="55" item="2"/>
          <tpl fld="13" item="1"/>
          <tpl hier="90" item="7"/>
          <tpl hier="155" item="1"/>
        </tpls>
      </n>
      <m in="0">
        <tpls c="6">
          <tpl fld="9" item="3"/>
          <tpl fld="6" item="10"/>
          <tpl hier="55" item="2"/>
          <tpl fld="13" item="0"/>
          <tpl hier="90" item="7"/>
          <tpl hier="155" item="1"/>
        </tpls>
      </m>
      <n v="69808" in="0">
        <tpls c="6">
          <tpl fld="10" item="0"/>
          <tpl fld="6" item="0"/>
          <tpl hier="55" item="2"/>
          <tpl fld="13" item="0"/>
          <tpl hier="90" item="7"/>
          <tpl hier="155" item="1"/>
        </tpls>
      </n>
      <n v="134" in="0">
        <tpls c="6">
          <tpl fld="11" item="2"/>
          <tpl fld="6" item="27"/>
          <tpl hier="55" item="2"/>
          <tpl fld="13" item="0"/>
          <tpl hier="90" item="7"/>
          <tpl hier="155" item="1"/>
        </tpls>
      </n>
      <n v="72426" in="0">
        <tpls c="6">
          <tpl fld="10" item="0"/>
          <tpl fld="6" item="24"/>
          <tpl hier="55" item="2"/>
          <tpl fld="13" item="0"/>
          <tpl hier="90" item="7"/>
          <tpl hier="155" item="1"/>
        </tpls>
      </n>
      <n v="-1">
        <tpls c="6">
          <tpl hier="2" item="4294967295"/>
          <tpl fld="3" item="2"/>
          <tpl hier="55" item="2"/>
          <tpl fld="13" item="1"/>
          <tpl hier="90" item="7"/>
          <tpl hier="155" item="1"/>
        </tpls>
      </n>
      <m in="0">
        <tpls c="6">
          <tpl fld="8" item="2"/>
          <tpl fld="6" item="3"/>
          <tpl hier="55" item="2"/>
          <tpl fld="13" item="0"/>
          <tpl hier="90" item="7"/>
          <tpl hier="155" item="1"/>
        </tpls>
      </m>
      <m in="0">
        <tpls c="6">
          <tpl fld="9" item="3"/>
          <tpl fld="6" item="1"/>
          <tpl hier="55" item="2"/>
          <tpl fld="13" item="0"/>
          <tpl hier="90" item="7"/>
          <tpl hier="155" item="1"/>
        </tpls>
      </m>
      <n v="5745.4438831930156" in="0">
        <tpls c="6">
          <tpl fld="11" item="0"/>
          <tpl fld="6" item="12"/>
          <tpl hier="55" item="2"/>
          <tpl fld="13" item="0"/>
          <tpl hier="90" item="7"/>
          <tpl hier="155" item="1"/>
        </tpls>
      </n>
      <n v="888" in="0">
        <tpls c="6">
          <tpl fld="9" item="5"/>
          <tpl fld="6" item="28"/>
          <tpl hier="55" item="2"/>
          <tpl fld="13" item="0"/>
          <tpl hier="90" item="7"/>
          <tpl hier="155" item="1"/>
        </tpls>
      </n>
      <n v="1">
        <tpls c="6">
          <tpl fld="8" item="1"/>
          <tpl fld="3" item="1"/>
          <tpl hier="55" item="2"/>
          <tpl fld="13" item="1"/>
          <tpl hier="90" item="7"/>
          <tpl hier="155" item="1"/>
        </tpls>
      </n>
      <m in="0">
        <tpls c="6">
          <tpl fld="11" item="2"/>
          <tpl fld="6" item="13"/>
          <tpl hier="55" item="2"/>
          <tpl fld="13" item="0"/>
          <tpl hier="90" item="7"/>
          <tpl hier="155" item="1"/>
        </tpls>
      </m>
      <m in="0">
        <tpls c="6">
          <tpl fld="8" item="2"/>
          <tpl fld="6" item="10"/>
          <tpl hier="55" item="2"/>
          <tpl fld="13" item="0"/>
          <tpl hier="90" item="7"/>
          <tpl hier="155" item="1"/>
        </tpls>
      </m>
      <m in="0">
        <tpls c="6">
          <tpl fld="9" item="3"/>
          <tpl fld="6" item="14"/>
          <tpl hier="55" item="2"/>
          <tpl fld="13" item="0"/>
          <tpl hier="90" item="7"/>
          <tpl hier="155" item="1"/>
        </tpls>
      </m>
      <n v="166259" in="0">
        <tpls c="6">
          <tpl fld="9" item="4"/>
          <tpl fld="6" item="6"/>
          <tpl hier="55" item="2"/>
          <tpl fld="13" item="0"/>
          <tpl hier="90" item="7"/>
          <tpl hier="155" item="1"/>
        </tpls>
      </n>
      <n v="1">
        <tpls c="6">
          <tpl fld="9" item="1"/>
          <tpl fld="3" item="1"/>
          <tpl hier="55" item="2"/>
          <tpl fld="13" item="1"/>
          <tpl hier="90" item="7"/>
          <tpl hier="155" item="1"/>
        </tpls>
      </n>
      <n v="159780" in="0">
        <tpls c="6">
          <tpl fld="9" item="4"/>
          <tpl fld="6" item="20"/>
          <tpl hier="55" item="2"/>
          <tpl fld="13" item="0"/>
          <tpl hier="90" item="7"/>
          <tpl hier="155" item="1"/>
        </tpls>
      </n>
      <n v="1323.4602549755075" in="0">
        <tpls c="6">
          <tpl fld="9" item="5"/>
          <tpl fld="6" item="8"/>
          <tpl hier="55" item="2"/>
          <tpl fld="13" item="0"/>
          <tpl hier="90" item="7"/>
          <tpl hier="155" item="1"/>
        </tpls>
      </n>
      <n v="2007" in="0">
        <tpls c="6">
          <tpl fld="11" item="2"/>
          <tpl fld="6" item="6"/>
          <tpl hier="55" item="2"/>
          <tpl fld="13" item="0"/>
          <tpl hier="90" item="7"/>
          <tpl hier="155" item="1"/>
        </tpls>
      </n>
      <n v="-1523" in="0">
        <tpls c="6">
          <tpl fld="9" item="6"/>
          <tpl fld="6" item="6"/>
          <tpl hier="55" item="2"/>
          <tpl fld="13" item="0"/>
          <tpl hier="90" item="7"/>
          <tpl hier="155" item="1"/>
        </tpls>
      </n>
      <n v="31772" in="0">
        <tpls c="6">
          <tpl hier="2" item="4294967295"/>
          <tpl fld="6" item="10"/>
          <tpl hier="55" item="2"/>
          <tpl fld="13" item="0"/>
          <tpl hier="90" item="7"/>
          <tpl hier="155" item="1"/>
        </tpls>
      </n>
      <m in="0">
        <tpls c="6">
          <tpl fld="8" item="2"/>
          <tpl fld="6" item="7"/>
          <tpl hier="55" item="2"/>
          <tpl fld="13" item="0"/>
          <tpl hier="90" item="7"/>
          <tpl hier="155" item="1"/>
        </tpls>
      </m>
      <n v="2019" in="0">
        <tpls c="6">
          <tpl fld="9" item="2"/>
          <tpl fld="6" item="24"/>
          <tpl hier="55" item="2"/>
          <tpl fld="13" item="0"/>
          <tpl hier="90" item="7"/>
          <tpl hier="155" item="1"/>
        </tpls>
      </n>
      <n v="196245" in="0">
        <tpls c="6">
          <tpl fld="11" item="1"/>
          <tpl fld="6" item="29"/>
          <tpl hier="55" item="2"/>
          <tpl fld="13" item="0"/>
          <tpl hier="90" item="7"/>
          <tpl hier="155" item="1"/>
        </tpls>
      </n>
      <n v="-18636" in="0">
        <tpls c="6">
          <tpl hier="2" item="4294967295"/>
          <tpl fld="6" item="29"/>
          <tpl hier="55" item="2"/>
          <tpl fld="13" item="0"/>
          <tpl hier="90" item="7"/>
          <tpl hier="155" item="1"/>
        </tpls>
      </n>
      <n v="233" in="0">
        <tpls c="6">
          <tpl fld="8" item="1"/>
          <tpl fld="6" item="2"/>
          <tpl hier="55" item="2"/>
          <tpl fld="13" item="0"/>
          <tpl hier="90" item="7"/>
          <tpl hier="155" item="1"/>
        </tpls>
      </n>
      <n v="239" in="0">
        <tpls c="6">
          <tpl fld="11" item="2"/>
          <tpl fld="6" item="22"/>
          <tpl hier="55" item="2"/>
          <tpl fld="13" item="0"/>
          <tpl hier="90" item="7"/>
          <tpl hier="155" item="1"/>
        </tpls>
      </n>
      <n v="5399" in="0">
        <tpls c="6">
          <tpl fld="8" item="2"/>
          <tpl fld="6" item="4"/>
          <tpl hier="55" item="2"/>
          <tpl fld="13" item="0"/>
          <tpl hier="90" item="7"/>
          <tpl hier="155" item="1"/>
        </tpls>
      </n>
      <n v="-12004" in="0">
        <tpls c="6">
          <tpl fld="9" item="6"/>
          <tpl fld="3" item="0"/>
          <tpl hier="55" item="2"/>
          <tpl fld="13" item="0"/>
          <tpl hier="90" item="7"/>
          <tpl hier="155" item="1"/>
        </tpls>
      </n>
      <n v="3147" in="0">
        <tpls c="6">
          <tpl fld="11" item="0"/>
          <tpl fld="6" item="11"/>
          <tpl hier="55" item="2"/>
          <tpl fld="13" item="0"/>
          <tpl hier="90" item="7"/>
          <tpl hier="155" item="1"/>
        </tpls>
      </n>
      <n v="11" in="0">
        <tpls c="6">
          <tpl fld="11" item="2"/>
          <tpl fld="6" item="25"/>
          <tpl hier="55" item="2"/>
          <tpl fld="13" item="0"/>
          <tpl hier="90" item="7"/>
          <tpl hier="155" item="1"/>
        </tpls>
      </n>
      <m in="0">
        <tpls c="6">
          <tpl fld="9" item="3"/>
          <tpl fld="6" item="26"/>
          <tpl hier="55" item="2"/>
          <tpl fld="13" item="0"/>
          <tpl hier="90" item="7"/>
          <tpl hier="155" item="1"/>
        </tpls>
      </m>
      <n v="5951" in="0">
        <tpls c="6">
          <tpl fld="11" item="0"/>
          <tpl fld="6" item="23"/>
          <tpl hier="55" item="2"/>
          <tpl fld="13" item="0"/>
          <tpl hier="90" item="7"/>
          <tpl hier="155" item="1"/>
        </tpls>
      </n>
      <n v="-1082" in="0">
        <tpls c="6">
          <tpl fld="9" item="6"/>
          <tpl fld="6" item="11"/>
          <tpl hier="55" item="2"/>
          <tpl fld="13" item="0"/>
          <tpl hier="90" item="7"/>
          <tpl hier="155" item="1"/>
        </tpls>
      </n>
      <n v="31447" in="0">
        <tpls c="6">
          <tpl fld="8" item="0"/>
          <tpl fld="6" item="15"/>
          <tpl hier="55" item="2"/>
          <tpl fld="13" item="0"/>
          <tpl hier="90" item="7"/>
          <tpl hier="155" item="1"/>
        </tpls>
      </n>
      <n v="-26738" in="0">
        <tpls c="6">
          <tpl fld="8" item="0"/>
          <tpl fld="6" item="14"/>
          <tpl hier="55" item="2"/>
          <tpl fld="13" item="0"/>
          <tpl hier="90" item="7"/>
          <tpl hier="155" item="1"/>
        </tpls>
      </n>
      <n v="6158" in="0">
        <tpls c="6">
          <tpl fld="11" item="0"/>
          <tpl fld="6" item="24"/>
          <tpl hier="55" item="2"/>
          <tpl fld="13" item="0"/>
          <tpl hier="90" item="7"/>
          <tpl hier="155" item="1"/>
        </tpls>
      </n>
      <n v="62964" in="0">
        <tpls c="6">
          <tpl fld="10" item="0"/>
          <tpl fld="6" item="4"/>
          <tpl hier="55" item="2"/>
          <tpl fld="13" item="0"/>
          <tpl hier="90" item="7"/>
          <tpl hier="155" item="1"/>
        </tpls>
      </n>
      <n v="257" in="0">
        <tpls c="6">
          <tpl fld="11" item="2"/>
          <tpl fld="6" item="29"/>
          <tpl hier="55" item="2"/>
          <tpl fld="13" item="0"/>
          <tpl hier="90" item="7"/>
          <tpl hier="155" item="1"/>
        </tpls>
      </n>
      <m in="0">
        <tpls c="6">
          <tpl fld="9" item="3"/>
          <tpl fld="6" item="18"/>
          <tpl hier="55" item="2"/>
          <tpl fld="13" item="0"/>
          <tpl hier="90" item="7"/>
          <tpl hier="155" item="1"/>
        </tpls>
      </m>
      <n v="380" in="0">
        <tpls c="6">
          <tpl fld="8" item="1"/>
          <tpl fld="6" item="20"/>
          <tpl hier="55" item="2"/>
          <tpl fld="13" item="0"/>
          <tpl hier="90" item="7"/>
          <tpl hier="155" item="1"/>
        </tpls>
      </n>
      <n v="-1026" in="0">
        <tpls c="6">
          <tpl fld="9" item="6"/>
          <tpl fld="6" item="21"/>
          <tpl hier="55" item="2"/>
          <tpl fld="13" item="0"/>
          <tpl hier="90" item="7"/>
          <tpl hier="155" item="1"/>
        </tpls>
      </n>
      <n v="123519" in="0">
        <tpls c="6">
          <tpl fld="9" item="0"/>
          <tpl fld="6" item="26"/>
          <tpl hier="55" item="2"/>
          <tpl fld="13" item="0"/>
          <tpl hier="90" item="7"/>
          <tpl hier="155" item="1"/>
        </tpls>
      </n>
      <m in="0">
        <tpls c="6">
          <tpl fld="11" item="2"/>
          <tpl fld="6" item="30"/>
          <tpl hier="55" item="2"/>
          <tpl fld="13" item="0"/>
          <tpl hier="90" item="7"/>
          <tpl hier="155" item="1"/>
        </tpls>
      </m>
      <n v="1818" in="0">
        <tpls c="6">
          <tpl fld="9" item="1"/>
          <tpl fld="6" item="28"/>
          <tpl hier="55" item="2"/>
          <tpl fld="13" item="0"/>
          <tpl hier="90" item="7"/>
          <tpl hier="155" item="1"/>
        </tpls>
      </n>
      <n v="192197" in="0">
        <tpls c="6">
          <tpl fld="11" item="1"/>
          <tpl fld="6" item="0"/>
          <tpl hier="55" item="2"/>
          <tpl fld="13" item="0"/>
          <tpl hier="90" item="7"/>
          <tpl hier="155" item="1"/>
        </tpls>
      </n>
      <n v="-1">
        <tpls c="6">
          <tpl hier="2" item="4294967295"/>
          <tpl fld="3" item="0"/>
          <tpl hier="55" item="2"/>
          <tpl fld="13" item="1"/>
          <tpl hier="90" item="7"/>
          <tpl hier="155" item="1"/>
        </tpls>
      </n>
      <n v="155635" in="0">
        <tpls c="6">
          <tpl fld="11" item="1"/>
          <tpl fld="6" item="28"/>
          <tpl hier="55" item="2"/>
          <tpl fld="13" item="0"/>
          <tpl hier="90" item="7"/>
          <tpl hier="155" item="1"/>
        </tpls>
      </n>
      <n v="-1">
        <tpls c="6">
          <tpl fld="8" item="0"/>
          <tpl fld="3" item="1"/>
          <tpl hier="55" item="2"/>
          <tpl fld="13" item="1"/>
          <tpl hier="90" item="7"/>
          <tpl hier="155" item="1"/>
        </tpls>
      </n>
      <n v="1251564.3404568641" in="0">
        <tpls c="6">
          <tpl fld="9" item="0"/>
          <tpl fld="3" item="2"/>
          <tpl hier="55" item="2"/>
          <tpl fld="13" item="0"/>
          <tpl hier="90" item="7"/>
          <tpl hier="155" item="1"/>
        </tpls>
      </n>
      <n v="-1">
        <tpls c="6">
          <tpl fld="8" item="0"/>
          <tpl fld="3" item="2"/>
          <tpl hier="55" item="2"/>
          <tpl fld="13" item="1"/>
          <tpl hier="90" item="7"/>
          <tpl hier="155" item="1"/>
        </tpls>
      </n>
      <n v="-49266" in="0">
        <tpls c="6">
          <tpl hier="2" item="4294967295"/>
          <tpl fld="6" item="18"/>
          <tpl hier="55" item="2"/>
          <tpl fld="13" item="0"/>
          <tpl hier="90" item="7"/>
          <tpl hier="155" item="1"/>
        </tpls>
      </n>
      <n v="1032227" in="0">
        <tpls c="6">
          <tpl fld="10" item="0"/>
          <tpl fld="3" item="0"/>
          <tpl hier="55" item="2"/>
          <tpl fld="13" item="0"/>
          <tpl hier="90" item="7"/>
          <tpl hier="155" item="1"/>
        </tpls>
      </n>
      <n v="122938" in="0">
        <tpls c="6">
          <tpl fld="10" item="0"/>
          <tpl fld="6" item="13"/>
          <tpl hier="55" item="2"/>
          <tpl fld="13" item="0"/>
          <tpl hier="90" item="7"/>
          <tpl hier="155" item="1"/>
        </tpls>
      </n>
      <n v="265103" in="0">
        <tpls c="6">
          <tpl fld="10" item="1"/>
          <tpl fld="6" item="20"/>
          <tpl hier="55" item="2"/>
          <tpl fld="13" item="0"/>
          <tpl hier="90" item="7"/>
          <tpl hier="155" item="1"/>
        </tpls>
      </n>
      <n v="1234" in="0">
        <tpls c="6">
          <tpl fld="9" item="5"/>
          <tpl fld="6" item="14"/>
          <tpl hier="55" item="2"/>
          <tpl fld="13" item="0"/>
          <tpl hier="90" item="7"/>
          <tpl hier="155" item="1"/>
        </tpls>
      </n>
      <n v="125708" in="0">
        <tpls c="6">
          <tpl fld="9" item="0"/>
          <tpl fld="6" item="29"/>
          <tpl hier="55" item="2"/>
          <tpl fld="13" item="0"/>
          <tpl hier="90" item="7"/>
          <tpl hier="155" item="1"/>
        </tpls>
      </n>
      <n v="275744" in="0">
        <tpls c="6">
          <tpl fld="10" item="1"/>
          <tpl fld="6" item="22"/>
          <tpl hier="55" item="2"/>
          <tpl fld="13" item="0"/>
          <tpl hier="90" item="7"/>
          <tpl hier="155" item="1"/>
        </tpls>
      </n>
      <n v="152682" in="0">
        <tpls c="6">
          <tpl fld="9" item="4"/>
          <tpl fld="6" item="13"/>
          <tpl hier="55" item="2"/>
          <tpl fld="13" item="0"/>
          <tpl hier="90" item="7"/>
          <tpl hier="155" item="1"/>
        </tpls>
      </n>
      <n v="-1057" in="0">
        <tpls c="6">
          <tpl fld="9" item="6"/>
          <tpl fld="6" item="16"/>
          <tpl hier="55" item="2"/>
          <tpl fld="13" item="0"/>
          <tpl hier="90" item="7"/>
          <tpl hier="155" item="1"/>
        </tpls>
      </n>
      <n v="21333" in="0">
        <tpls c="6">
          <tpl fld="9" item="3"/>
          <tpl fld="6" item="21"/>
          <tpl hier="55" item="2"/>
          <tpl fld="13" item="0"/>
          <tpl hier="90" item="7"/>
          <tpl hier="155" item="1"/>
        </tpls>
      </n>
      <n v="116936" in="0">
        <tpls c="6">
          <tpl fld="9" item="4"/>
          <tpl fld="6" item="24"/>
          <tpl hier="55" item="2"/>
          <tpl fld="13" item="0"/>
          <tpl hier="90" item="7"/>
          <tpl hier="155" item="1"/>
        </tpls>
      </n>
      <n v="94215" in="0">
        <tpls c="6">
          <tpl fld="10" item="0"/>
          <tpl fld="6" item="26"/>
          <tpl hier="55" item="2"/>
          <tpl fld="13" item="0"/>
          <tpl hier="90" item="7"/>
          <tpl hier="155" item="1"/>
        </tpls>
      </n>
      <n v="1284" in="0">
        <tpls c="6">
          <tpl fld="9" item="2"/>
          <tpl fld="6" item="21"/>
          <tpl hier="55" item="2"/>
          <tpl fld="13" item="0"/>
          <tpl hier="90" item="7"/>
          <tpl hier="155" item="1"/>
        </tpls>
      </n>
      <n v="1781385.3" in="0">
        <tpls c="6">
          <tpl fld="9" item="4"/>
          <tpl fld="3" item="1"/>
          <tpl hier="55" item="2"/>
          <tpl fld="13" item="0"/>
          <tpl hier="90" item="7"/>
          <tpl hier="155" item="1"/>
        </tpls>
      </n>
      <n v="173886" in="0">
        <tpls c="6">
          <tpl fld="10" item="1"/>
          <tpl fld="6" item="17"/>
          <tpl hier="55" item="2"/>
          <tpl fld="13" item="0"/>
          <tpl hier="90" item="7"/>
          <tpl hier="155" item="1"/>
        </tpls>
      </n>
      <n v="2709" in="0">
        <tpls c="6">
          <tpl fld="11" item="0"/>
          <tpl fld="6" item="27"/>
          <tpl hier="55" item="2"/>
          <tpl fld="13" item="0"/>
          <tpl hier="90" item="7"/>
          <tpl hier="155" item="1"/>
        </tpls>
      </n>
      <n v="810" in="0">
        <tpls c="6">
          <tpl fld="9" item="5"/>
          <tpl fld="6" item="0"/>
          <tpl hier="55" item="2"/>
          <tpl fld="13" item="0"/>
          <tpl hier="90" item="7"/>
          <tpl hier="155" item="1"/>
        </tpls>
      </n>
      <m in="0">
        <tpls c="6">
          <tpl fld="8" item="2"/>
          <tpl fld="6" item="12"/>
          <tpl hier="55" item="2"/>
          <tpl fld="13" item="0"/>
          <tpl hier="90" item="7"/>
          <tpl hier="155" item="1"/>
        </tpls>
      </m>
      <n v="-1145" in="0">
        <tpls c="6">
          <tpl fld="9" item="6"/>
          <tpl fld="6" item="22"/>
          <tpl hier="55" item="2"/>
          <tpl fld="13" item="0"/>
          <tpl hier="90" item="7"/>
          <tpl hier="155" item="1"/>
        </tpls>
      </n>
      <n v="6127" in="0">
        <tpls c="6">
          <tpl fld="8" item="2"/>
          <tpl fld="6" item="0"/>
          <tpl hier="55" item="2"/>
          <tpl fld="13" item="0"/>
          <tpl hier="90" item="7"/>
          <tpl hier="155" item="1"/>
        </tpls>
      </n>
      <m in="0">
        <tpls c="6">
          <tpl fld="9" item="3"/>
          <tpl fld="6" item="6"/>
          <tpl hier="55" item="2"/>
          <tpl fld="13" item="0"/>
          <tpl hier="90" item="7"/>
          <tpl hier="155" item="1"/>
        </tpls>
      </m>
      <n v="123013" in="0">
        <tpls c="6">
          <tpl fld="9" item="0"/>
          <tpl fld="6" item="17"/>
          <tpl hier="55" item="2"/>
          <tpl fld="13" item="0"/>
          <tpl hier="90" item="7"/>
          <tpl hier="155" item="1"/>
        </tpls>
      </n>
      <n v="181423" in="0">
        <tpls c="6">
          <tpl fld="11" item="1"/>
          <tpl fld="6" item="18"/>
          <tpl hier="55" item="2"/>
          <tpl fld="13" item="0"/>
          <tpl hier="90" item="7"/>
          <tpl hier="155" item="1"/>
        </tpls>
      </n>
      <n v="307424.38479821535" in="0">
        <tpls c="6">
          <tpl fld="11" item="1"/>
          <tpl fld="6" item="12"/>
          <tpl hier="55" item="2"/>
          <tpl fld="13" item="0"/>
          <tpl hier="90" item="7"/>
          <tpl hier="155" item="1"/>
        </tpls>
      </n>
      <n v="64264" in="0">
        <tpls c="6">
          <tpl fld="10" item="0"/>
          <tpl fld="6" item="31"/>
          <tpl hier="55" item="2"/>
          <tpl fld="13" item="0"/>
          <tpl hier="90" item="7"/>
          <tpl hier="155" item="1"/>
        </tpls>
      </n>
      <n v="-1">
        <tpls c="6">
          <tpl fld="8" item="0"/>
          <tpl fld="3" item="0"/>
          <tpl hier="55" item="2"/>
          <tpl fld="13" item="1"/>
          <tpl hier="90" item="7"/>
          <tpl hier="155" item="1"/>
        </tpls>
      </n>
      <m in="0">
        <tpls c="6">
          <tpl fld="9" item="3"/>
          <tpl fld="6" item="2"/>
          <tpl hier="55" item="2"/>
          <tpl fld="13" item="0"/>
          <tpl hier="90" item="7"/>
          <tpl hier="155" item="1"/>
        </tpls>
      </m>
      <n v="84221" in="0">
        <tpls c="6">
          <tpl fld="10" item="0"/>
          <tpl fld="6" item="23"/>
          <tpl hier="55" item="2"/>
          <tpl fld="13" item="0"/>
          <tpl hier="90" item="7"/>
          <tpl hier="155" item="1"/>
        </tpls>
      </n>
      <n v="3624" in="0">
        <tpls c="6">
          <tpl fld="9" item="1"/>
          <tpl fld="6" item="7"/>
          <tpl hier="55" item="2"/>
          <tpl fld="13" item="0"/>
          <tpl hier="90" item="7"/>
          <tpl hier="155" item="1"/>
        </tpls>
      </n>
      <n v="-996" in="0">
        <tpls c="6">
          <tpl fld="9" item="6"/>
          <tpl fld="6" item="0"/>
          <tpl hier="55" item="2"/>
          <tpl fld="13" item="0"/>
          <tpl hier="90" item="7"/>
          <tpl hier="155" item="1"/>
        </tpls>
      </n>
      <n v="135417" in="0">
        <tpls c="6">
          <tpl fld="9" item="0"/>
          <tpl fld="6" item="2"/>
          <tpl hier="55" item="2"/>
          <tpl fld="13" item="0"/>
          <tpl hier="90" item="7"/>
          <tpl hier="155" item="1"/>
        </tpls>
      </n>
      <n v="159041.0390414829" in="0">
        <tpls c="6">
          <tpl fld="9" item="4"/>
          <tpl fld="6" item="8"/>
          <tpl hier="55" item="2"/>
          <tpl fld="13" item="0"/>
          <tpl hier="90" item="7"/>
          <tpl hier="155" item="1"/>
        </tpls>
      </n>
      <n v="12782" in="0">
        <tpls c="6">
          <tpl fld="9" item="5"/>
          <tpl fld="3" item="1"/>
          <tpl hier="55" item="2"/>
          <tpl fld="13" item="0"/>
          <tpl hier="90" item="7"/>
          <tpl hier="155" item="1"/>
        </tpls>
      </n>
      <n v="931" in="0">
        <tpls c="6">
          <tpl fld="9" item="5"/>
          <tpl fld="6" item="19"/>
          <tpl hier="55" item="2"/>
          <tpl fld="13" item="0"/>
          <tpl hier="90" item="7"/>
          <tpl hier="155" item="1"/>
        </tpls>
      </n>
      <n v="385090" in="0">
        <tpls c="6">
          <tpl fld="10" item="1"/>
          <tpl fld="6" item="3"/>
          <tpl hier="55" item="2"/>
          <tpl fld="13" item="0"/>
          <tpl hier="90" item="7"/>
          <tpl hier="155" item="1"/>
        </tpls>
      </n>
      <n v="1434" in="0">
        <tpls c="6">
          <tpl fld="9" item="2"/>
          <tpl fld="6" item="9"/>
          <tpl hier="55" item="2"/>
          <tpl fld="13" item="0"/>
          <tpl hier="90" item="7"/>
          <tpl hier="155" item="1"/>
        </tpls>
      </n>
      <n v="-23102" in="0">
        <tpls c="6">
          <tpl fld="8" item="0"/>
          <tpl fld="6" item="16"/>
          <tpl hier="55" item="2"/>
          <tpl fld="13" item="0"/>
          <tpl hier="90" item="7"/>
          <tpl hier="155" item="1"/>
        </tpls>
      </n>
      <n v="252" in="0">
        <tpls c="6">
          <tpl fld="8" item="1"/>
          <tpl fld="6" item="28"/>
          <tpl hier="55" item="2"/>
          <tpl fld="13" item="0"/>
          <tpl hier="90" item="7"/>
          <tpl hier="155" item="1"/>
        </tpls>
      </n>
      <n v="1">
        <tpls c="6">
          <tpl fld="9" item="6"/>
          <tpl fld="3" item="0"/>
          <tpl hier="55" item="2"/>
          <tpl fld="13" item="1"/>
          <tpl hier="90" item="7"/>
          <tpl hier="155" item="1"/>
        </tpls>
      </n>
      <m in="0">
        <tpls c="6">
          <tpl fld="8" item="2"/>
          <tpl fld="6" item="6"/>
          <tpl hier="55" item="2"/>
          <tpl fld="13" item="0"/>
          <tpl hier="90" item="7"/>
          <tpl hier="155" item="1"/>
        </tpls>
      </m>
      <n v="209303" in="0">
        <tpls c="6">
          <tpl fld="11" item="1"/>
          <tpl fld="6" item="4"/>
          <tpl hier="55" item="2"/>
          <tpl fld="13" item="0"/>
          <tpl hier="90" item="7"/>
          <tpl hier="155" item="1"/>
        </tpls>
      </n>
      <n v="5544" in="0">
        <tpls c="6">
          <tpl fld="11" item="0"/>
          <tpl fld="6" item="0"/>
          <tpl hier="55" item="2"/>
          <tpl fld="13" item="0"/>
          <tpl hier="90" item="7"/>
          <tpl hier="155" item="1"/>
        </tpls>
      </n>
      <n v="-1050" in="0">
        <tpls c="6">
          <tpl fld="9" item="3"/>
          <tpl fld="6" item="7"/>
          <tpl hier="55" item="2"/>
          <tpl fld="13" item="0"/>
          <tpl hier="90" item="7"/>
          <tpl hier="155" item="1"/>
        </tpls>
      </n>
      <n v="21333" in="0">
        <tpls c="6">
          <tpl fld="9" item="3"/>
          <tpl fld="3" item="1"/>
          <tpl hier="55" item="2"/>
          <tpl fld="13" item="0"/>
          <tpl hier="90" item="7"/>
          <tpl hier="155" item="1"/>
        </tpls>
      </n>
      <n v="1">
        <tpls c="6">
          <tpl fld="9" item="5"/>
          <tpl fld="3" item="0"/>
          <tpl hier="55" item="2"/>
          <tpl fld="13" item="1"/>
          <tpl hier="90" item="7"/>
          <tpl hier="155" item="1"/>
        </tpls>
      </n>
      <n v="203" in="0">
        <tpls c="6">
          <tpl fld="8" item="1"/>
          <tpl fld="6" item="17"/>
          <tpl hier="55" item="2"/>
          <tpl fld="13" item="0"/>
          <tpl hier="90" item="7"/>
          <tpl hier="155" item="1"/>
        </tpls>
      </n>
      <n v="1" in="0">
        <tpls c="6">
          <tpl fld="11" item="2"/>
          <tpl fld="6" item="14"/>
          <tpl hier="55" item="2"/>
          <tpl fld="13" item="0"/>
          <tpl hier="90" item="7"/>
          <tpl hier="155" item="1"/>
        </tpls>
      </n>
      <n v="297383.64574023109" in="0">
        <tpls c="6">
          <tpl fld="10" item="1"/>
          <tpl fld="6" item="8"/>
          <tpl hier="55" item="2"/>
          <tpl fld="13" item="0"/>
          <tpl hier="90" item="7"/>
          <tpl hier="155" item="1"/>
        </tpls>
      </n>
      <n v="880" in="0">
        <tpls c="6">
          <tpl fld="9" item="5"/>
          <tpl fld="6" item="31"/>
          <tpl hier="55" item="2"/>
          <tpl fld="13" item="0"/>
          <tpl hier="90" item="7"/>
          <tpl hier="155" item="1"/>
        </tpls>
      </n>
      <m in="0">
        <tpls c="6">
          <tpl fld="8" item="2"/>
          <tpl fld="6" item="2"/>
          <tpl hier="55" item="2"/>
          <tpl fld="13" item="0"/>
          <tpl hier="90" item="7"/>
          <tpl hier="155" item="1"/>
        </tpls>
      </m>
      <n v="1859" in="0">
        <tpls c="6">
          <tpl fld="9" item="2"/>
          <tpl fld="6" item="26"/>
          <tpl hier="55" item="2"/>
          <tpl fld="13" item="0"/>
          <tpl hier="90" item="7"/>
          <tpl hier="155" item="1"/>
        </tpls>
      </n>
      <n v="230" in="0">
        <tpls c="6">
          <tpl fld="8" item="1"/>
          <tpl fld="6" item="0"/>
          <tpl hier="55" item="2"/>
          <tpl fld="13" item="0"/>
          <tpl hier="90" item="7"/>
          <tpl hier="155" item="1"/>
        </tpls>
      </n>
      <n v="159115" in="0">
        <tpls c="6">
          <tpl fld="9" item="4"/>
          <tpl fld="6" item="30"/>
          <tpl hier="55" item="2"/>
          <tpl fld="13" item="0"/>
          <tpl hier="90" item="7"/>
          <tpl hier="155" item="1"/>
        </tpls>
      </n>
      <n v="1431" in="0">
        <tpls c="6">
          <tpl fld="9" item="2"/>
          <tpl fld="6" item="19"/>
          <tpl hier="55" item="2"/>
          <tpl fld="13" item="0"/>
          <tpl hier="90" item="7"/>
          <tpl hier="155" item="1"/>
        </tpls>
      </n>
      <n v="12677" in="0">
        <tpls c="6">
          <tpl fld="8" item="2"/>
          <tpl fld="6" item="5"/>
          <tpl hier="55" item="2"/>
          <tpl fld="13" item="0"/>
          <tpl hier="90" item="7"/>
          <tpl hier="155" item="1"/>
        </tpls>
      </n>
      <n v="68819" in="0">
        <tpls c="6">
          <tpl fld="10" item="0"/>
          <tpl fld="6" item="11"/>
          <tpl hier="55" item="2"/>
          <tpl fld="13" item="0"/>
          <tpl hier="90" item="7"/>
          <tpl hier="155" item="1"/>
        </tpls>
      </n>
      <n v="5594" in="0">
        <tpls c="6">
          <tpl fld="11" item="0"/>
          <tpl fld="6" item="7"/>
          <tpl hier="55" item="2"/>
          <tpl fld="13" item="0"/>
          <tpl hier="90" item="7"/>
          <tpl hier="155" item="1"/>
        </tpls>
      </n>
      <n v="29" in="0">
        <tpls c="6">
          <tpl fld="11" item="2"/>
          <tpl fld="6" item="1"/>
          <tpl hier="55" item="2"/>
          <tpl fld="13" item="0"/>
          <tpl hier="90" item="7"/>
          <tpl hier="155" item="1"/>
        </tpls>
      </n>
      <n v="-1084" in="0">
        <tpls c="6">
          <tpl fld="9" item="6"/>
          <tpl fld="6" item="31"/>
          <tpl hier="55" item="2"/>
          <tpl fld="13" item="0"/>
          <tpl hier="90" item="7"/>
          <tpl hier="155" item="1"/>
        </tpls>
      </n>
      <n v="2632" in="0">
        <tpls c="6">
          <tpl fld="8" item="2"/>
          <tpl fld="6" item="23"/>
          <tpl hier="55" item="2"/>
          <tpl fld="13" item="0"/>
          <tpl hier="90" item="7"/>
          <tpl hier="155" item="1"/>
        </tpls>
      </n>
      <n v="-1">
        <tpls c="6">
          <tpl fld="9" item="0"/>
          <tpl fld="3" item="2"/>
          <tpl hier="55" item="2"/>
          <tpl fld="13" item="1"/>
          <tpl hier="90" item="7"/>
          <tpl hier="155" item="1"/>
        </tpls>
      </n>
      <n v="1291" in="0">
        <tpls c="6">
          <tpl fld="9" item="5"/>
          <tpl fld="6" item="27"/>
          <tpl hier="55" item="2"/>
          <tpl fld="13" item="0"/>
          <tpl hier="90" item="7"/>
          <tpl hier="155" item="1"/>
        </tpls>
      </n>
      <n v="1705" in="0">
        <tpls c="6">
          <tpl fld="9" item="2"/>
          <tpl fld="6" item="25"/>
          <tpl hier="55" item="2"/>
          <tpl fld="13" item="0"/>
          <tpl hier="90" item="7"/>
          <tpl hier="155" item="1"/>
        </tpls>
      </n>
      <n v="1146" in="0">
        <tpls c="6">
          <tpl fld="9" item="5"/>
          <tpl fld="6" item="10"/>
          <tpl hier="55" item="2"/>
          <tpl fld="13" item="0"/>
          <tpl hier="90" item="7"/>
          <tpl hier="155" item="1"/>
        </tpls>
      </n>
      <n v="1">
        <tpls c="6">
          <tpl fld="9" item="6"/>
          <tpl fld="3" item="1"/>
          <tpl hier="55" item="2"/>
          <tpl fld="13" item="1"/>
          <tpl hier="90" item="7"/>
          <tpl hier="155" item="1"/>
        </tpls>
      </n>
      <n v="-1409" in="0">
        <tpls c="6">
          <tpl fld="9" item="6"/>
          <tpl fld="6" item="10"/>
          <tpl hier="55" item="2"/>
          <tpl fld="13" item="0"/>
          <tpl hier="90" item="7"/>
          <tpl hier="155" item="1"/>
        </tpls>
      </n>
      <n v="1431" in="0">
        <tpls c="6">
          <tpl fld="9" item="2"/>
          <tpl fld="6" item="22"/>
          <tpl hier="55" item="2"/>
          <tpl fld="13" item="0"/>
          <tpl hier="90" item="7"/>
          <tpl hier="155" item="1"/>
        </tpls>
      </n>
      <n v="-1608" in="0">
        <tpls c="6">
          <tpl fld="9" item="6"/>
          <tpl fld="6" item="7"/>
          <tpl hier="55" item="2"/>
          <tpl fld="13" item="0"/>
          <tpl hier="90" item="7"/>
          <tpl hier="155" item="1"/>
        </tpls>
      </n>
      <n v="1842" in="0">
        <tpls c="6">
          <tpl fld="9" item="2"/>
          <tpl fld="6" item="29"/>
          <tpl hier="55" item="2"/>
          <tpl fld="13" item="0"/>
          <tpl hier="90" item="7"/>
          <tpl hier="155" item="1"/>
        </tpls>
      </n>
      <n v="27057" in="0">
        <tpls c="6">
          <tpl fld="8" item="0"/>
          <tpl fld="6" item="22"/>
          <tpl hier="55" item="2"/>
          <tpl fld="13" item="0"/>
          <tpl hier="90" item="7"/>
          <tpl hier="155" item="1"/>
        </tpls>
      </n>
      <n v="199" in="0">
        <tpls c="6">
          <tpl fld="8" item="1"/>
          <tpl fld="6" item="4"/>
          <tpl hier="55" item="2"/>
          <tpl fld="13" item="0"/>
          <tpl hier="90" item="7"/>
          <tpl hier="155" item="1"/>
        </tpls>
      </n>
      <n v="-1615" in="0">
        <tpls c="6">
          <tpl fld="9" item="6"/>
          <tpl fld="6" item="24"/>
          <tpl hier="55" item="2"/>
          <tpl fld="13" item="0"/>
          <tpl hier="90" item="7"/>
          <tpl hier="155" item="1"/>
        </tpls>
      </n>
      <n v="8356" in="0">
        <tpls c="6">
          <tpl fld="11" item="0"/>
          <tpl fld="6" item="10"/>
          <tpl hier="55" item="2"/>
          <tpl fld="13" item="0"/>
          <tpl hier="90" item="7"/>
          <tpl hier="155" item="1"/>
        </tpls>
      </n>
      <n v="126455" in="0">
        <tpls c="6">
          <tpl fld="9" item="0"/>
          <tpl fld="6" item="14"/>
          <tpl hier="55" item="2"/>
          <tpl fld="13" item="0"/>
          <tpl hier="90" item="7"/>
          <tpl hier="155" item="1"/>
        </tpls>
      </n>
      <n v="166518.5" in="0">
        <tpls c="6">
          <tpl fld="9" item="4"/>
          <tpl fld="6" item="23"/>
          <tpl hier="55" item="2"/>
          <tpl fld="13" item="0"/>
          <tpl hier="90" item="7"/>
          <tpl hier="155" item="1"/>
        </tpls>
      </n>
      <n v="128059" in="0">
        <tpls c="6">
          <tpl fld="9" item="0"/>
          <tpl fld="6" item="31"/>
          <tpl hier="55" item="2"/>
          <tpl fld="13" item="0"/>
          <tpl hier="90" item="7"/>
          <tpl hier="155" item="1"/>
        </tpls>
      </n>
      <n v="226658" in="0">
        <tpls c="6">
          <tpl fld="11" item="1"/>
          <tpl fld="6" item="26"/>
          <tpl hier="55" item="2"/>
          <tpl fld="13" item="0"/>
          <tpl hier="90" item="7"/>
          <tpl hier="155" item="1"/>
        </tpls>
      </n>
      <m in="0">
        <tpls c="6">
          <tpl fld="8" item="2"/>
          <tpl fld="6" item="29"/>
          <tpl hier="55" item="2"/>
          <tpl fld="13" item="0"/>
          <tpl hier="90" item="7"/>
          <tpl hier="155" item="1"/>
        </tpls>
      </m>
      <n v="144683" in="0">
        <tpls c="6">
          <tpl fld="9" item="4"/>
          <tpl fld="6" item="29"/>
          <tpl hier="55" item="2"/>
          <tpl fld="13" item="0"/>
          <tpl hier="90" item="7"/>
          <tpl hier="155" item="1"/>
        </tpls>
      </n>
      <n v="-49074" in="0">
        <tpls c="6">
          <tpl hier="2" item="4294967295"/>
          <tpl fld="6" item="1"/>
          <tpl hier="55" item="2"/>
          <tpl fld="13" item="0"/>
          <tpl hier="90" item="7"/>
          <tpl hier="155" item="1"/>
        </tpls>
      </n>
      <m in="0">
        <tpls c="6">
          <tpl fld="8" item="2"/>
          <tpl fld="6" item="26"/>
          <tpl hier="55" item="2"/>
          <tpl fld="13" item="0"/>
          <tpl hier="90" item="7"/>
          <tpl hier="155" item="1"/>
        </tpls>
      </m>
      <n v="151495" in="0">
        <tpls c="6">
          <tpl fld="9" item="4"/>
          <tpl fld="6" item="28"/>
          <tpl hier="55" item="2"/>
          <tpl fld="13" item="0"/>
          <tpl hier="90" item="7"/>
          <tpl hier="155" item="1"/>
        </tpls>
      </n>
      <m in="0">
        <tpls c="6">
          <tpl fld="8" item="2"/>
          <tpl fld="6" item="22"/>
          <tpl hier="55" item="2"/>
          <tpl fld="13" item="0"/>
          <tpl hier="90" item="7"/>
          <tpl hier="155" item="1"/>
        </tpls>
      </m>
      <n v="140357" in="0">
        <tpls c="6">
          <tpl fld="9" item="0"/>
          <tpl fld="6" item="24"/>
          <tpl hier="55" item="2"/>
          <tpl fld="13" item="0"/>
          <tpl hier="90" item="7"/>
          <tpl hier="155" item="1"/>
        </tpls>
      </n>
      <n v="1428" in="0">
        <tpls c="6">
          <tpl fld="9" item="1"/>
          <tpl fld="6" item="4"/>
          <tpl hier="55" item="2"/>
          <tpl fld="13" item="0"/>
          <tpl hier="90" item="7"/>
          <tpl hier="155" item="1"/>
        </tpls>
      </n>
      <n v="42" in="0">
        <tpls c="6">
          <tpl fld="11" item="2"/>
          <tpl fld="6" item="7"/>
          <tpl hier="55" item="2"/>
          <tpl fld="13" item="0"/>
          <tpl hier="90" item="7"/>
          <tpl hier="155" item="1"/>
        </tpls>
      </n>
      <m in="0">
        <tpls c="6">
          <tpl fld="8" item="2"/>
          <tpl fld="6" item="13"/>
          <tpl hier="55" item="2"/>
          <tpl fld="13" item="0"/>
          <tpl hier="90" item="7"/>
          <tpl hier="155" item="1"/>
        </tpls>
      </m>
      <n v="140425.29999999999" in="0">
        <tpls c="6">
          <tpl fld="9" item="4"/>
          <tpl fld="6" item="21"/>
          <tpl hier="55" item="2"/>
          <tpl fld="13" item="0"/>
          <tpl hier="90" item="7"/>
          <tpl hier="155" item="1"/>
        </tpls>
      </n>
      <n v="200349" in="0">
        <tpls c="6">
          <tpl fld="11" item="1"/>
          <tpl fld="6" item="23"/>
          <tpl hier="55" item="2"/>
          <tpl fld="13" item="0"/>
          <tpl hier="90" item="7"/>
          <tpl hier="155" item="1"/>
        </tpls>
      </n>
      <n v="2646" in="0">
        <tpls c="6">
          <tpl fld="9" item="1"/>
          <tpl fld="6" item="27"/>
          <tpl hier="55" item="2"/>
          <tpl fld="13" item="0"/>
          <tpl hier="90" item="7"/>
          <tpl hier="155" item="1"/>
        </tpls>
      </n>
      <n v="-51522" in="0">
        <tpls c="6">
          <tpl hier="2" item="4294967295"/>
          <tpl fld="6" item="28"/>
          <tpl hier="55" item="2"/>
          <tpl fld="13" item="0"/>
          <tpl hier="90" item="7"/>
          <tpl hier="155" item="1"/>
        </tpls>
      </n>
      <n v="-15029.795586038847" in="0">
        <tpls c="6">
          <tpl fld="8" item="0"/>
          <tpl fld="3" item="2"/>
          <tpl hier="55" item="2"/>
          <tpl fld="13" item="0"/>
          <tpl hier="90" item="7"/>
          <tpl hier="155" item="1"/>
        </tpls>
      </n>
      <n v="326072" in="0">
        <tpls c="6">
          <tpl fld="11" item="1"/>
          <tpl fld="6" item="6"/>
          <tpl hier="55" item="2"/>
          <tpl fld="13" item="0"/>
          <tpl hier="90" item="7"/>
          <tpl hier="155" item="1"/>
        </tpls>
      </n>
      <n v="339" in="0">
        <tpls c="6">
          <tpl fld="8" item="1"/>
          <tpl fld="6" item="29"/>
          <tpl hier="55" item="2"/>
          <tpl fld="13" item="0"/>
          <tpl hier="90" item="7"/>
          <tpl hier="155" item="1"/>
        </tpls>
      </n>
      <n v="1">
        <tpls c="6">
          <tpl fld="8" item="2"/>
          <tpl fld="3" item="2"/>
          <tpl hier="55" item="2"/>
          <tpl fld="13" item="1"/>
          <tpl hier="90" item="7"/>
          <tpl hier="155" item="1"/>
        </tpls>
      </n>
      <n v="-1">
        <tpls c="6">
          <tpl fld="10" item="1"/>
          <tpl fld="3" item="2"/>
          <tpl hier="55" item="2"/>
          <tpl fld="13" item="1"/>
          <tpl hier="90" item="7"/>
          <tpl hier="155" item="1"/>
        </tpls>
      </n>
      <n v="6752" in="0">
        <tpls c="6">
          <tpl fld="11" item="0"/>
          <tpl fld="6" item="17"/>
          <tpl hier="55" item="2"/>
          <tpl fld="13" item="0"/>
          <tpl hier="90" item="7"/>
          <tpl hier="155" item="1"/>
        </tpls>
      </n>
      <n v="243153" in="0">
        <tpls c="6">
          <tpl fld="9" item="0"/>
          <tpl fld="6" item="3"/>
          <tpl hier="55" item="2"/>
          <tpl fld="13" item="0"/>
          <tpl hier="90" item="7"/>
          <tpl hier="155" item="1"/>
        </tpls>
      </n>
      <n v="270" in="0">
        <tpls c="6">
          <tpl fld="8" item="1"/>
          <tpl fld="6" item="9"/>
          <tpl hier="55" item="2"/>
          <tpl fld="13" item="0"/>
          <tpl hier="90" item="7"/>
          <tpl hier="155" item="1"/>
        </tpls>
      </n>
      <n v="59302" in="0">
        <tpls c="6">
          <tpl fld="10" item="0"/>
          <tpl fld="6" item="18"/>
          <tpl hier="55" item="2"/>
          <tpl fld="13" item="0"/>
          <tpl hier="90" item="7"/>
          <tpl hier="155" item="1"/>
        </tpls>
      </n>
      <n v="929" in="0">
        <tpls c="6">
          <tpl fld="9" item="5"/>
          <tpl fld="6" item="22"/>
          <tpl hier="55" item="2"/>
          <tpl fld="13" item="0"/>
          <tpl hier="90" item="7"/>
          <tpl hier="155" item="1"/>
        </tpls>
      </n>
      <n v="298039" in="0">
        <tpls c="6">
          <tpl fld="10" item="1"/>
          <tpl fld="6" item="13"/>
          <tpl hier="55" item="2"/>
          <tpl fld="13" item="0"/>
          <tpl hier="90" item="7"/>
          <tpl hier="155" item="1"/>
        </tpls>
      </n>
      <n v="350" in="0">
        <tpls c="6">
          <tpl fld="8" item="1"/>
          <tpl fld="6" item="14"/>
          <tpl hier="55" item="2"/>
          <tpl fld="13" item="0"/>
          <tpl hier="90" item="7"/>
          <tpl hier="155" item="1"/>
        </tpls>
      </n>
      <n v="1">
        <tpls c="6">
          <tpl fld="9" item="2"/>
          <tpl fld="3" item="2"/>
          <tpl hier="55" item="2"/>
          <tpl fld="13" item="1"/>
          <tpl hier="90" item="7"/>
          <tpl hier="155" item="1"/>
        </tpls>
      </n>
      <n v="150478" in="0">
        <tpls c="6">
          <tpl fld="9" item="0"/>
          <tpl fld="6" item="20"/>
          <tpl hier="55" item="2"/>
          <tpl fld="13" item="0"/>
          <tpl hier="90" item="7"/>
          <tpl hier="155" item="1"/>
        </tpls>
      </n>
      <n v="33105" in="0">
        <tpls c="6">
          <tpl fld="9" item="3"/>
          <tpl fld="6" item="23"/>
          <tpl hier="55" item="2"/>
          <tpl fld="13" item="0"/>
          <tpl hier="90" item="7"/>
          <tpl hier="155" item="1"/>
        </tpls>
      </n>
      <n v="1">
        <tpls c="6">
          <tpl fld="9" item="3"/>
          <tpl fld="3" item="2"/>
          <tpl hier="55" item="2"/>
          <tpl fld="13" item="1"/>
          <tpl hier="90" item="7"/>
          <tpl hier="155" item="1"/>
        </tpls>
      </n>
      <n v="-62791" in="0">
        <tpls c="6">
          <tpl fld="8" item="0"/>
          <tpl fld="6" item="9"/>
          <tpl hier="55" item="2"/>
          <tpl fld="13" item="0"/>
          <tpl hier="90" item="7"/>
          <tpl hier="155" item="1"/>
        </tpls>
      </n>
      <m in="0">
        <tpls c="6">
          <tpl fld="9" item="3"/>
          <tpl fld="6" item="0"/>
          <tpl hier="55" item="2"/>
          <tpl fld="13" item="0"/>
          <tpl hier="90" item="7"/>
          <tpl hier="155" item="1"/>
        </tpls>
      </m>
      <n v="2349" in="0">
        <tpls c="6">
          <tpl fld="9" item="1"/>
          <tpl fld="6" item="10"/>
          <tpl hier="55" item="2"/>
          <tpl fld="13" item="0"/>
          <tpl hier="90" item="7"/>
          <tpl hier="155" item="1"/>
        </tpls>
      </n>
      <n v="199241" in="0">
        <tpls c="6">
          <tpl fld="10" item="1"/>
          <tpl fld="6" item="4"/>
          <tpl hier="55" item="2"/>
          <tpl fld="13" item="0"/>
          <tpl hier="90" item="7"/>
          <tpl hier="155" item="1"/>
        </tpls>
      </n>
      <n v="886" in="0">
        <tpls c="6">
          <tpl fld="9" item="5"/>
          <tpl fld="6" item="1"/>
          <tpl hier="55" item="2"/>
          <tpl fld="13" item="0"/>
          <tpl hier="90" item="7"/>
          <tpl hier="155" item="1"/>
        </tpls>
      </n>
      <n v="0">
        <tpls c="6">
          <tpl fld="9" item="4"/>
          <tpl fld="3" item="2"/>
          <tpl hier="55" item="2"/>
          <tpl fld="13" item="1"/>
          <tpl hier="90" item="7"/>
          <tpl hier="155" item="1"/>
        </tpls>
      </n>
      <n v="230992" in="0">
        <tpls c="6">
          <tpl fld="10" item="1"/>
          <tpl fld="6" item="14"/>
          <tpl hier="55" item="2"/>
          <tpl fld="13" item="0"/>
          <tpl hier="90" item="7"/>
          <tpl hier="155" item="1"/>
        </tpls>
      </n>
      <n v="-983" in="0">
        <tpls c="6">
          <tpl fld="9" item="6"/>
          <tpl fld="6" item="30"/>
          <tpl hier="55" item="2"/>
          <tpl fld="13" item="0"/>
          <tpl hier="90" item="7"/>
          <tpl hier="155" item="1"/>
        </tpls>
      </n>
      <n v="120471" in="0">
        <tpls c="6">
          <tpl fld="10" item="0"/>
          <tpl fld="6" item="5"/>
          <tpl hier="55" item="2"/>
          <tpl fld="13" item="0"/>
          <tpl hier="90" item="7"/>
          <tpl hier="155" item="1"/>
        </tpls>
      </n>
      <n v="1908" in="0">
        <tpls c="6">
          <tpl fld="9" item="1"/>
          <tpl fld="6" item="22"/>
          <tpl hier="55" item="2"/>
          <tpl fld="13" item="0"/>
          <tpl hier="90" item="7"/>
          <tpl hier="155" item="1"/>
        </tpls>
      </n>
      <n v="27318" in="0">
        <tpls c="6">
          <tpl hier="2" item="4294967295"/>
          <tpl fld="6" item="22"/>
          <tpl hier="55" item="2"/>
          <tpl fld="13" item="0"/>
          <tpl hier="90" item="7"/>
          <tpl hier="155" item="1"/>
        </tpls>
      </n>
      <n v="124759" in="0">
        <tpls c="6">
          <tpl fld="9" item="0"/>
          <tpl fld="6" item="21"/>
          <tpl hier="55" item="2"/>
          <tpl fld="13" item="0"/>
          <tpl hier="90" item="7"/>
          <tpl hier="155" item="1"/>
        </tpls>
      </n>
      <n v="110404" in="0">
        <tpls c="6">
          <tpl fld="10" item="0"/>
          <tpl fld="6" item="10"/>
          <tpl hier="55" item="2"/>
          <tpl fld="13" item="0"/>
          <tpl hier="90" item="7"/>
          <tpl hier="155" item="1"/>
        </tpls>
      </n>
      <n v="211880" in="0">
        <tpls c="6">
          <tpl fld="11" item="1"/>
          <tpl fld="6" item="31"/>
          <tpl hier="55" item="2"/>
          <tpl fld="13" item="0"/>
          <tpl hier="90" item="7"/>
          <tpl hier="155" item="1"/>
        </tpls>
      </n>
      <n v="-1">
        <tpls c="6">
          <tpl fld="11" item="1"/>
          <tpl fld="3" item="0"/>
          <tpl hier="55" item="2"/>
          <tpl fld="13" item="1"/>
          <tpl hier="90" item="7"/>
          <tpl hier="155" item="1"/>
        </tpls>
      </n>
      <n v="1198" in="0">
        <tpls c="6">
          <tpl fld="9" item="5"/>
          <tpl fld="6" item="29"/>
          <tpl hier="55" item="2"/>
          <tpl fld="13" item="0"/>
          <tpl hier="90" item="7"/>
          <tpl hier="155" item="1"/>
        </tpls>
      </n>
      <n v="36" in="0">
        <tpls c="6">
          <tpl fld="11" item="2"/>
          <tpl fld="6" item="26"/>
          <tpl hier="55" item="2"/>
          <tpl fld="13" item="0"/>
          <tpl hier="90" item="7"/>
          <tpl hier="155" item="1"/>
        </tpls>
      </n>
      <n v="100986" in="0">
        <tpls c="6">
          <tpl fld="9" item="0"/>
          <tpl fld="6" item="9"/>
          <tpl hier="55" item="2"/>
          <tpl fld="13" item="0"/>
          <tpl hier="90" item="7"/>
          <tpl hier="155" item="1"/>
        </tpls>
      </n>
      <n v="99936" in="0">
        <tpls c="6">
          <tpl fld="10" item="0"/>
          <tpl fld="6" item="7"/>
          <tpl hier="55" item="2"/>
          <tpl fld="13" item="0"/>
          <tpl hier="90" item="7"/>
          <tpl hier="155" item="1"/>
        </tpls>
      </n>
      <n v="1">
        <tpls c="6">
          <tpl fld="9" item="1"/>
          <tpl fld="3" item="2"/>
          <tpl hier="55" item="2"/>
          <tpl fld="13" item="1"/>
          <tpl hier="90" item="7"/>
          <tpl hier="155" item="1"/>
        </tpls>
      </n>
      <n v="-1">
        <tpls c="6">
          <tpl fld="11" item="2"/>
          <tpl fld="3" item="1"/>
          <tpl hier="55" item="2"/>
          <tpl fld="13" item="1"/>
          <tpl hier="90" item="7"/>
          <tpl hier="155" item="1"/>
        </tpls>
      </n>
      <m in="0">
        <tpls c="6">
          <tpl fld="9" item="3"/>
          <tpl fld="6" item="27"/>
          <tpl hier="55" item="2"/>
          <tpl fld="13" item="0"/>
          <tpl hier="90" item="7"/>
          <tpl hier="155" item="1"/>
        </tpls>
      </m>
      <n v="176489" in="0">
        <tpls c="6">
          <tpl fld="9" item="0"/>
          <tpl fld="6" item="10"/>
          <tpl hier="55" item="2"/>
          <tpl fld="13" item="0"/>
          <tpl hier="90" item="7"/>
          <tpl hier="155" item="1"/>
        </tpls>
      </n>
      <n v="10386" in="0">
        <tpls c="6">
          <tpl fld="11" item="0"/>
          <tpl fld="6" item="9"/>
          <tpl hier="55" item="2"/>
          <tpl fld="13" item="0"/>
          <tpl hier="90" item="7"/>
          <tpl hier="155" item="1"/>
        </tpls>
      </n>
      <n v="456167" in="0">
        <tpls c="6">
          <tpl fld="11" item="1"/>
          <tpl fld="6" item="5"/>
          <tpl hier="55" item="2"/>
          <tpl fld="13" item="0"/>
          <tpl hier="90" item="7"/>
          <tpl hier="155" item="1"/>
        </tpls>
      </n>
      <n v="1307" in="0">
        <tpls c="6">
          <tpl fld="9" item="5"/>
          <tpl fld="6" item="7"/>
          <tpl hier="55" item="2"/>
          <tpl fld="13" item="0"/>
          <tpl hier="90" item="7"/>
          <tpl hier="155" item="1"/>
        </tpls>
      </n>
      <m in="0">
        <tpls c="6">
          <tpl fld="11" item="2"/>
          <tpl fld="6" item="17"/>
          <tpl hier="55" item="2"/>
          <tpl fld="13" item="0"/>
          <tpl hier="90" item="7"/>
          <tpl hier="155" item="1"/>
        </tpls>
      </m>
      <n v="1315" in="0">
        <tpls c="6">
          <tpl fld="9" item="5"/>
          <tpl fld="6" item="24"/>
          <tpl hier="55" item="2"/>
          <tpl fld="13" item="0"/>
          <tpl hier="90" item="7"/>
          <tpl hier="155" item="1"/>
        </tpls>
      </n>
      <n v="-1111" in="0">
        <tpls c="6">
          <tpl fld="9" item="6"/>
          <tpl fld="6" item="13"/>
          <tpl hier="55" item="2"/>
          <tpl fld="13" item="0"/>
          <tpl hier="90" item="7"/>
          <tpl hier="155" item="1"/>
        </tpls>
      </n>
      <n v="970115" in="0">
        <tpls c="6">
          <tpl fld="10" item="0"/>
          <tpl fld="3" item="1"/>
          <tpl hier="55" item="2"/>
          <tpl fld="13" item="0"/>
          <tpl hier="90" item="7"/>
          <tpl hier="155" item="1"/>
        </tpls>
      </n>
      <n v="1903" in="0">
        <tpls c="6">
          <tpl fld="9" item="2"/>
          <tpl fld="6" item="6"/>
          <tpl hier="55" item="2"/>
          <tpl fld="13" item="0"/>
          <tpl hier="90" item="7"/>
          <tpl hier="155" item="1"/>
        </tpls>
      </n>
      <n v="469" in="0">
        <tpls c="6">
          <tpl fld="8" item="0"/>
          <tpl fld="6" item="2"/>
          <tpl hier="55" item="2"/>
          <tpl fld="13" item="0"/>
          <tpl hier="90" item="7"/>
          <tpl hier="155" item="1"/>
        </tpls>
      </n>
      <n v="5756.2999999999993" in="0">
        <tpls c="6">
          <tpl fld="8" item="1"/>
          <tpl fld="3" item="1"/>
          <tpl hier="55" item="2"/>
          <tpl fld="13" item="0"/>
          <tpl hier="90" item="7"/>
          <tpl hier="155" item="1"/>
        </tpls>
      </n>
      <n v="349" in="0">
        <tpls c="6">
          <tpl fld="8" item="1"/>
          <tpl fld="6" item="6"/>
          <tpl hier="55" item="2"/>
          <tpl fld="13" item="0"/>
          <tpl hier="90" item="7"/>
          <tpl hier="155" item="1"/>
        </tpls>
      </n>
      <n v="1237" in="0">
        <tpls c="6">
          <tpl fld="9" item="5"/>
          <tpl fld="6" item="6"/>
          <tpl hier="55" item="2"/>
          <tpl fld="13" item="0"/>
          <tpl hier="90" item="7"/>
          <tpl hier="155" item="1"/>
        </tpls>
      </n>
      <n v="1">
        <tpls c="6">
          <tpl fld="9" item="5"/>
          <tpl fld="3" item="1"/>
          <tpl hier="55" item="2"/>
          <tpl fld="13" item="1"/>
          <tpl hier="90" item="7"/>
          <tpl hier="155" item="1"/>
        </tpls>
      </n>
      <n v="22674" in="0">
        <tpls c="6">
          <tpl hier="2" item="4294967295"/>
          <tpl fld="6" item="13"/>
          <tpl hier="55" item="2"/>
          <tpl fld="13" item="0"/>
          <tpl hier="90" item="7"/>
          <tpl hier="155" item="1"/>
        </tpls>
      </n>
      <n v="22465" in="0">
        <tpls c="6">
          <tpl fld="11" item="0"/>
          <tpl fld="6" item="13"/>
          <tpl hier="55" item="2"/>
          <tpl fld="13" item="0"/>
          <tpl hier="90" item="7"/>
          <tpl hier="155" item="1"/>
        </tpls>
      </n>
      <n v="251005" in="0">
        <tpls c="6">
          <tpl fld="9" item="0"/>
          <tpl fld="6" item="30"/>
          <tpl hier="55" item="2"/>
          <tpl fld="13" item="0"/>
          <tpl hier="90" item="7"/>
          <tpl hier="155" item="1"/>
        </tpls>
      </n>
      <m in="0">
        <tpls c="6">
          <tpl fld="9" item="3"/>
          <tpl fld="6" item="9"/>
          <tpl hier="55" item="2"/>
          <tpl fld="13" item="0"/>
          <tpl hier="90" item="7"/>
          <tpl hier="155" item="1"/>
        </tpls>
      </m>
      <n v="-1099" in="0">
        <tpls c="6">
          <tpl fld="9" item="6"/>
          <tpl fld="6" item="3"/>
          <tpl hier="55" item="2"/>
          <tpl fld="13" item="0"/>
          <tpl hier="90" item="7"/>
          <tpl hier="155" item="1"/>
        </tpls>
      </n>
      <m in="0">
        <tpls c="6">
          <tpl fld="9" item="3"/>
          <tpl fld="6" item="25"/>
          <tpl hier="55" item="2"/>
          <tpl fld="13" item="0"/>
          <tpl hier="90" item="7"/>
          <tpl hier="155" item="1"/>
        </tpls>
      </m>
      <n v="1763" in="0">
        <tpls c="6">
          <tpl fld="9" item="1"/>
          <tpl fld="6" item="16"/>
          <tpl hier="55" item="2"/>
          <tpl fld="13" item="0"/>
          <tpl hier="90" item="7"/>
          <tpl hier="155" item="1"/>
        </tpls>
      </n>
      <n v="92" in="0">
        <tpls c="6">
          <tpl fld="11" item="2"/>
          <tpl fld="6" item="28"/>
          <tpl hier="55" item="2"/>
          <tpl fld="13" item="0"/>
          <tpl hier="90" item="7"/>
          <tpl hier="155" item="1"/>
        </tpls>
      </n>
      <n v="92" in="0">
        <tpls c="6">
          <tpl fld="11" item="2"/>
          <tpl fld="6" item="21"/>
          <tpl hier="55" item="2"/>
          <tpl fld="13" item="0"/>
          <tpl hier="90" item="7"/>
          <tpl hier="155" item="1"/>
        </tpls>
      </n>
      <n v="-8922" in="0">
        <tpls c="6">
          <tpl hier="2" item="4294967295"/>
          <tpl fld="6" item="20"/>
          <tpl hier="55" item="2"/>
          <tpl fld="13" item="0"/>
          <tpl hier="90" item="7"/>
          <tpl hier="155" item="1"/>
        </tpls>
      </n>
      <n v="303090.62507997244" in="0">
        <tpls c="6">
          <tpl fld="11" item="1"/>
          <tpl fld="6" item="8"/>
          <tpl hier="55" item="2"/>
          <tpl fld="13" item="0"/>
          <tpl hier="90" item="7"/>
          <tpl hier="155" item="1"/>
        </tpls>
      </n>
      <m in="0">
        <tpls c="6">
          <tpl fld="9" item="3"/>
          <tpl fld="6" item="5"/>
          <tpl hier="55" item="2"/>
          <tpl fld="13" item="0"/>
          <tpl hier="90" item="7"/>
          <tpl hier="155" item="1"/>
        </tpls>
      </m>
      <n v="92935" in="0">
        <tpls c="6">
          <tpl hier="2" item="4294967295"/>
          <tpl fld="6" item="3"/>
          <tpl hier="55" item="2"/>
          <tpl fld="13" item="0"/>
          <tpl hier="90" item="7"/>
          <tpl hier="155" item="1"/>
        </tpls>
      </n>
      <n v="1">
        <tpls c="6">
          <tpl fld="8" item="2"/>
          <tpl fld="3" item="1"/>
          <tpl hier="55" item="2"/>
          <tpl fld="13" item="1"/>
          <tpl hier="90" item="7"/>
          <tpl hier="155" item="1"/>
        </tpls>
      </n>
      <n v="144968" in="0">
        <tpls c="6">
          <tpl fld="11" item="1"/>
          <tpl fld="6" item="27"/>
          <tpl hier="55" item="2"/>
          <tpl fld="13" item="0"/>
          <tpl hier="90" item="7"/>
          <tpl hier="155" item="1"/>
        </tpls>
      </n>
      <n v="1473" in="0">
        <tpls c="6">
          <tpl fld="9" item="1"/>
          <tpl fld="6" item="5"/>
          <tpl hier="55" item="2"/>
          <tpl fld="13" item="0"/>
          <tpl hier="90" item="7"/>
          <tpl hier="155" item="1"/>
        </tpls>
      </n>
      <n v="3722.1109461371989" in="0">
        <tpls c="6">
          <tpl fld="9" item="1"/>
          <tpl fld="6" item="12"/>
          <tpl hier="55" item="2"/>
          <tpl fld="13" item="0"/>
          <tpl hier="90" item="7"/>
          <tpl hier="155" item="1"/>
        </tpls>
      </n>
      <n v="119947" in="0">
        <tpls c="6">
          <tpl fld="10" item="0"/>
          <tpl fld="6" item="30"/>
          <tpl hier="55" item="2"/>
          <tpl fld="13" item="0"/>
          <tpl hier="90" item="7"/>
          <tpl hier="155" item="1"/>
        </tpls>
      </n>
      <m in="0">
        <tpls c="6">
          <tpl fld="9" item="3"/>
          <tpl fld="6" item="31"/>
          <tpl hier="55" item="2"/>
          <tpl fld="13" item="0"/>
          <tpl hier="90" item="7"/>
          <tpl hier="155" item="1"/>
        </tpls>
      </m>
      <n v="1">
        <tpls c="6">
          <tpl fld="9" item="4"/>
          <tpl fld="3" item="0"/>
          <tpl hier="55" item="2"/>
          <tpl fld="13" item="1"/>
          <tpl hier="90" item="7"/>
          <tpl hier="155" item="1"/>
        </tpls>
      </n>
      <n v="-1651.5326714648497" in="0">
        <tpls c="6">
          <tpl fld="9" item="6"/>
          <tpl fld="6" item="12"/>
          <tpl hier="55" item="2"/>
          <tpl fld="13" item="0"/>
          <tpl hier="90" item="7"/>
          <tpl hier="155" item="1"/>
        </tpls>
      </n>
      <n v="1">
        <tpls c="6">
          <tpl fld="9" item="2"/>
          <tpl fld="3" item="0"/>
          <tpl hier="55" item="2"/>
          <tpl fld="13" item="1"/>
          <tpl hier="90" item="7"/>
          <tpl hier="155" item="1"/>
        </tpls>
      </n>
      <n v="253" in="0">
        <tpls c="6">
          <tpl fld="8" item="1"/>
          <tpl fld="6" item="1"/>
          <tpl hier="55" item="2"/>
          <tpl fld="13" item="0"/>
          <tpl hier="90" item="7"/>
          <tpl hier="155" item="1"/>
        </tpls>
      </n>
      <n v="205881" in="0">
        <tpls c="6">
          <tpl fld="10" item="1"/>
          <tpl fld="6" item="16"/>
          <tpl hier="55" item="2"/>
          <tpl fld="13" item="0"/>
          <tpl hier="90" item="7"/>
          <tpl hier="155" item="1"/>
        </tpls>
      </n>
      <n v="698" in="0">
        <tpls c="6">
          <tpl fld="9" item="5"/>
          <tpl fld="6" item="4"/>
          <tpl hier="55" item="2"/>
          <tpl fld="13" item="0"/>
          <tpl hier="90" item="7"/>
          <tpl hier="155" item="1"/>
        </tpls>
      </n>
      <n v="2015738.0098781879" in="0">
        <tpls c="6">
          <tpl fld="11" item="1"/>
          <tpl fld="3" item="2"/>
          <tpl hier="55" item="2"/>
          <tpl fld="13" item="0"/>
          <tpl hier="90" item="7"/>
          <tpl hier="155" item="1"/>
        </tpls>
      </n>
      <m in="0">
        <tpls c="6">
          <tpl fld="8" item="2"/>
          <tpl fld="6" item="14"/>
          <tpl hier="55" item="2"/>
          <tpl fld="13" item="0"/>
          <tpl hier="90" item="7"/>
          <tpl hier="155" item="1"/>
        </tpls>
      </m>
      <n v="149759" in="0">
        <tpls c="6">
          <tpl fld="9" item="4"/>
          <tpl fld="6" item="31"/>
          <tpl hier="55" item="2"/>
          <tpl fld="13" item="0"/>
          <tpl hier="90" item="7"/>
          <tpl hier="155" item="1"/>
        </tpls>
      </n>
      <n v="157063" in="0">
        <tpls c="6">
          <tpl fld="9" item="4"/>
          <tpl fld="6" item="7"/>
          <tpl hier="55" item="2"/>
          <tpl fld="13" item="0"/>
          <tpl hier="90" item="7"/>
          <tpl hier="155" item="1"/>
        </tpls>
      </n>
      <m in="0">
        <tpls c="6">
          <tpl fld="8" item="2"/>
          <tpl fld="6" item="27"/>
          <tpl hier="55" item="2"/>
          <tpl fld="13" item="0"/>
          <tpl hier="90" item="7"/>
          <tpl hier="155" item="1"/>
        </tpls>
      </m>
      <n v="286893" in="0">
        <tpls c="6">
          <tpl fld="10" item="1"/>
          <tpl fld="6" item="10"/>
          <tpl hier="55" item="2"/>
          <tpl fld="13" item="0"/>
          <tpl hier="90" item="7"/>
          <tpl hier="155" item="1"/>
        </tpls>
      </n>
      <n v="1852" in="0">
        <tpls c="6">
          <tpl fld="9" item="1"/>
          <tpl fld="6" item="13"/>
          <tpl hier="55" item="2"/>
          <tpl fld="13" item="0"/>
          <tpl hier="90" item="7"/>
          <tpl hier="155" item="1"/>
        </tpls>
      </n>
      <n v="1856412.5" in="0">
        <tpls c="6">
          <tpl fld="9" item="4"/>
          <tpl fld="3" item="0"/>
          <tpl hier="55" item="2"/>
          <tpl fld="13" item="0"/>
          <tpl hier="90" item="7"/>
          <tpl hier="155" item="1"/>
        </tpls>
      </n>
      <n v="-49327" in="0">
        <tpls c="6">
          <tpl fld="8" item="0"/>
          <tpl fld="6" item="1"/>
          <tpl hier="55" item="2"/>
          <tpl fld="13" item="0"/>
          <tpl hier="90" item="7"/>
          <tpl hier="155" item="1"/>
        </tpls>
      </n>
      <n v="1805" in="0">
        <tpls c="6">
          <tpl fld="9" item="1"/>
          <tpl fld="6" item="11"/>
          <tpl hier="55" item="2"/>
          <tpl fld="13" item="0"/>
          <tpl hier="90" item="7"/>
          <tpl hier="155" item="1"/>
        </tpls>
      </n>
      <n v="46526" in="0">
        <tpls c="6">
          <tpl hier="2" item="4294967295"/>
          <tpl fld="3" item="0"/>
          <tpl hier="55" item="2"/>
          <tpl fld="13" item="0"/>
          <tpl hier="90" item="7"/>
          <tpl hier="155" item="1"/>
        </tpls>
      </n>
      <n v="1">
        <tpls c="6">
          <tpl fld="9" item="1"/>
          <tpl fld="3" item="0"/>
          <tpl hier="55" item="2"/>
          <tpl fld="13" item="1"/>
          <tpl hier="90" item="7"/>
          <tpl hier="155" item="1"/>
        </tpls>
      </n>
      <n v="1319" in="0">
        <tpls c="6">
          <tpl fld="9" item="5"/>
          <tpl fld="6" item="18"/>
          <tpl hier="55" item="2"/>
          <tpl fld="13" item="0"/>
          <tpl hier="90" item="7"/>
          <tpl hier="155" item="1"/>
        </tpls>
      </n>
      <n v="80272" in="0">
        <tpls c="6">
          <tpl hier="2" item="4294967295"/>
          <tpl fld="6" item="30"/>
          <tpl hier="55" item="2"/>
          <tpl fld="13" item="0"/>
          <tpl hier="90" item="7"/>
          <tpl hier="155" item="1"/>
        </tpls>
      </n>
      <n v="46756" in="0">
        <tpls c="6">
          <tpl fld="10" item="0"/>
          <tpl fld="6" item="28"/>
          <tpl hier="55" item="2"/>
          <tpl fld="13" item="0"/>
          <tpl hier="90" item="7"/>
          <tpl hier="155" item="1"/>
        </tpls>
      </n>
      <n v="11843" in="0">
        <tpls c="6">
          <tpl fld="8" item="2"/>
          <tpl fld="6" item="30"/>
          <tpl hier="55" item="2"/>
          <tpl fld="13" item="0"/>
          <tpl hier="90" item="7"/>
          <tpl hier="155" item="1"/>
        </tpls>
      </n>
      <n v="6489" in="0">
        <tpls c="6">
          <tpl fld="11" item="0"/>
          <tpl fld="6" item="16"/>
          <tpl hier="55" item="2"/>
          <tpl fld="13" item="0"/>
          <tpl hier="90" item="7"/>
          <tpl hier="155" item="1"/>
        </tpls>
      </n>
      <n v="152264" in="0">
        <tpls c="6">
          <tpl fld="9" item="4"/>
          <tpl fld="6" item="11"/>
          <tpl hier="55" item="2"/>
          <tpl fld="13" item="0"/>
          <tpl hier="90" item="7"/>
          <tpl hier="155" item="1"/>
        </tpls>
      </n>
      <n v="-13253" in="0">
        <tpls c="6">
          <tpl fld="8" item="0"/>
          <tpl fld="6" item="0"/>
          <tpl hier="55" item="8"/>
          <tpl fld="13" item="0"/>
          <tpl hier="90" item="0"/>
          <tpl hier="155" item="1"/>
        </tpls>
      </n>
      <m in="0">
        <tpls c="6">
          <tpl fld="8" item="2"/>
          <tpl fld="3" item="2"/>
          <tpl hier="55" item="8"/>
          <tpl fld="13" item="0"/>
          <tpl hier="90" item="0"/>
          <tpl hier="155" item="1"/>
        </tpls>
      </m>
      <n v="-168.0905909150224" in="0">
        <tpls c="6">
          <tpl fld="9" item="6"/>
          <tpl fld="6" item="8"/>
          <tpl hier="55" item="8"/>
          <tpl fld="13" item="0"/>
          <tpl hier="90" item="0"/>
          <tpl hier="155" item="1"/>
        </tpls>
      </n>
      <n v="39" in="0">
        <tpls c="6">
          <tpl fld="8" item="2"/>
          <tpl fld="6" item="17"/>
          <tpl hier="55" item="8"/>
          <tpl fld="13" item="0"/>
          <tpl hier="90" item="0"/>
          <tpl hier="155" item="1"/>
        </tpls>
      </n>
      <m in="0">
        <tpls c="6">
          <tpl fld="8" item="2"/>
          <tpl fld="6" item="11"/>
          <tpl hier="55" item="8"/>
          <tpl fld="13" item="0"/>
          <tpl hier="90" item="0"/>
          <tpl hier="155" item="1"/>
        </tpls>
      </m>
      <m in="0">
        <tpls c="6">
          <tpl fld="10" item="1"/>
          <tpl fld="6" item="23"/>
          <tpl hier="55" item="8"/>
          <tpl fld="13" item="0"/>
          <tpl hier="90" item="0"/>
          <tpl hier="155" item="1"/>
        </tpls>
      </m>
      <n v="10952" in="0">
        <tpls c="6">
          <tpl fld="9" item="4"/>
          <tpl fld="6" item="4"/>
          <tpl hier="55" item="8"/>
          <tpl fld="13" item="0"/>
          <tpl hier="90" item="0"/>
          <tpl hier="155" item="1"/>
        </tpls>
      </n>
      <m in="0">
        <tpls c="6">
          <tpl fld="8" item="2"/>
          <tpl fld="6" item="28"/>
          <tpl hier="55" item="8"/>
          <tpl fld="13" item="0"/>
          <tpl hier="90" item="0"/>
          <tpl hier="155" item="1"/>
        </tpls>
      </m>
      <n v="-13067" in="0">
        <tpls c="6">
          <tpl fld="8" item="0"/>
          <tpl fld="6" item="7"/>
          <tpl hier="55" item="8"/>
          <tpl fld="13" item="0"/>
          <tpl hier="90" item="0"/>
          <tpl hier="155" item="1"/>
        </tpls>
      </n>
      <n v="1">
        <tpls c="6">
          <tpl fld="9" item="3"/>
          <tpl fld="3" item="1"/>
          <tpl hier="55" item="8"/>
          <tpl fld="13" item="1"/>
          <tpl hier="90" item="0"/>
          <tpl hier="155" item="1"/>
        </tpls>
      </n>
      <m in="0">
        <tpls c="6">
          <tpl fld="11" item="1"/>
          <tpl fld="6" item="17"/>
          <tpl hier="55" item="8"/>
          <tpl fld="13" item="0"/>
          <tpl hier="90" item="0"/>
          <tpl hier="155" item="1"/>
        </tpls>
      </m>
      <n v="-113826" in="0">
        <tpls c="6">
          <tpl hier="2" item="4294967295"/>
          <tpl fld="3" item="1"/>
          <tpl hier="55" item="8"/>
          <tpl fld="13" item="0"/>
          <tpl hier="90" item="0"/>
          <tpl hier="155" item="1"/>
        </tpls>
      </n>
      <m in="0">
        <tpls c="6">
          <tpl fld="10" item="1"/>
          <tpl fld="6" item="12"/>
          <tpl hier="55" item="8"/>
          <tpl fld="13" item="0"/>
          <tpl hier="90" item="0"/>
          <tpl hier="155" item="1"/>
        </tpls>
      </m>
      <n v="1">
        <tpls c="6">
          <tpl fld="11" item="0"/>
          <tpl fld="3" item="0"/>
          <tpl hier="55" item="8"/>
          <tpl fld="13" item="1"/>
          <tpl hier="90" item="0"/>
          <tpl hier="155" item="1"/>
        </tpls>
      </n>
      <n v="-10670" in="0">
        <tpls c="6">
          <tpl fld="8" item="0"/>
          <tpl fld="6" item="29"/>
          <tpl hier="55" item="8"/>
          <tpl fld="13" item="0"/>
          <tpl hier="90" item="0"/>
          <tpl hier="155" item="1"/>
        </tpls>
      </n>
      <n v="1286.2109609575837" in="0">
        <tpls c="6">
          <tpl fld="9" item="2"/>
          <tpl fld="3" item="2"/>
          <tpl hier="55" item="8"/>
          <tpl fld="13" item="0"/>
          <tpl hier="90" item="0"/>
          <tpl hier="155" item="1"/>
        </tpls>
      </n>
      <m in="0">
        <tpls c="6">
          <tpl fld="9" item="0"/>
          <tpl fld="6" item="15"/>
          <tpl hier="55" item="8"/>
          <tpl fld="13" item="0"/>
          <tpl hier="90" item="0"/>
          <tpl hier="155" item="1"/>
        </tpls>
      </m>
      <m in="0">
        <tpls c="6">
          <tpl fld="11" item="0"/>
          <tpl fld="6" item="26"/>
          <tpl hier="55" item="8"/>
          <tpl fld="13" item="0"/>
          <tpl hier="90" item="0"/>
          <tpl hier="155" item="1"/>
        </tpls>
      </m>
      <n v="20" in="0">
        <tpls c="6">
          <tpl fld="8" item="1"/>
          <tpl fld="6" item="30"/>
          <tpl hier="55" item="8"/>
          <tpl fld="13" item="0"/>
          <tpl hier="90" item="0"/>
          <tpl hier="155" item="1"/>
        </tpls>
      </n>
      <n v="17122" in="0">
        <tpls c="6">
          <tpl fld="9" item="4"/>
          <tpl fld="6" item="5"/>
          <tpl hier="55" item="8"/>
          <tpl fld="13" item="0"/>
          <tpl hier="90" item="0"/>
          <tpl hier="155" item="1"/>
        </tpls>
      </n>
      <n v="23" in="0">
        <tpls c="6">
          <tpl fld="8" item="1"/>
          <tpl fld="6" item="18"/>
          <tpl hier="55" item="8"/>
          <tpl fld="13" item="0"/>
          <tpl hier="90" item="0"/>
          <tpl hier="155" item="1"/>
        </tpls>
      </n>
      <m in="0">
        <tpls c="6">
          <tpl fld="10" item="1"/>
          <tpl fld="6" item="0"/>
          <tpl hier="55" item="8"/>
          <tpl fld="13" item="0"/>
          <tpl hier="90" item="0"/>
          <tpl hier="155" item="1"/>
        </tpls>
      </m>
      <n v="-67" in="0">
        <tpls c="6">
          <tpl fld="9" item="6"/>
          <tpl fld="6" item="9"/>
          <tpl hier="55" item="8"/>
          <tpl fld="13" item="0"/>
          <tpl hier="90" item="0"/>
          <tpl hier="155" item="1"/>
        </tpls>
      </n>
      <m in="0">
        <tpls c="6">
          <tpl fld="10" item="0"/>
          <tpl fld="3" item="2"/>
          <tpl hier="55" item="8"/>
          <tpl fld="13" item="0"/>
          <tpl hier="90" item="0"/>
          <tpl hier="155" item="1"/>
        </tpls>
      </m>
      <n v="-89" in="0">
        <tpls c="6">
          <tpl fld="9" item="6"/>
          <tpl fld="6" item="27"/>
          <tpl hier="55" item="8"/>
          <tpl fld="13" item="0"/>
          <tpl hier="90" item="0"/>
          <tpl hier="155" item="1"/>
        </tpls>
      </n>
      <n v="97" in="0">
        <tpls c="6">
          <tpl fld="9" item="2"/>
          <tpl fld="6" item="28"/>
          <tpl hier="55" item="8"/>
          <tpl fld="13" item="0"/>
          <tpl hier="90" item="0"/>
          <tpl hier="155" item="1"/>
        </tpls>
      </n>
      <m in="0">
        <tpls c="6">
          <tpl fld="10" item="1"/>
          <tpl fld="6" item="1"/>
          <tpl hier="55" item="8"/>
          <tpl fld="13" item="0"/>
          <tpl hier="90" item="0"/>
          <tpl hier="155" item="1"/>
        </tpls>
      </m>
      <m in="0">
        <tpls c="6">
          <tpl fld="11" item="1"/>
          <tpl fld="6" item="11"/>
          <tpl hier="55" item="8"/>
          <tpl fld="13" item="0"/>
          <tpl hier="90" item="0"/>
          <tpl hier="155" item="1"/>
        </tpls>
      </m>
      <n v="99" in="0">
        <tpls c="6">
          <tpl fld="9" item="5"/>
          <tpl fld="6" item="25"/>
          <tpl hier="55" item="8"/>
          <tpl fld="13" item="0"/>
          <tpl hier="90" item="0"/>
          <tpl hier="155" item="1"/>
        </tpls>
      </n>
      <n v="-12422" in="0">
        <tpls c="6">
          <tpl fld="8" item="0"/>
          <tpl fld="6" item="3"/>
          <tpl hier="55" item="8"/>
          <tpl fld="13" item="0"/>
          <tpl hier="90" item="0"/>
          <tpl hier="155" item="1"/>
        </tpls>
      </n>
      <n v="39" in="0">
        <tpls c="6">
          <tpl fld="9" item="5"/>
          <tpl fld="6" item="11"/>
          <tpl hier="55" item="8"/>
          <tpl fld="13" item="0"/>
          <tpl hier="90" item="0"/>
          <tpl hier="155" item="1"/>
        </tpls>
      </n>
      <m in="0">
        <tpls c="6">
          <tpl fld="8" item="2"/>
          <tpl fld="6" item="31"/>
          <tpl hier="55" item="8"/>
          <tpl fld="13" item="0"/>
          <tpl hier="90" item="0"/>
          <tpl hier="155" item="1"/>
        </tpls>
      </m>
      <n v="-10752" in="0">
        <tpls c="6">
          <tpl fld="8" item="0"/>
          <tpl fld="6" item="13"/>
          <tpl hier="55" item="8"/>
          <tpl fld="13" item="0"/>
          <tpl hier="90" item="0"/>
          <tpl hier="155" item="1"/>
        </tpls>
      </n>
      <m in="0">
        <tpls c="6">
          <tpl fld="11" item="1"/>
          <tpl fld="6" item="19"/>
          <tpl hier="55" item="8"/>
          <tpl fld="13" item="0"/>
          <tpl hier="90" item="0"/>
          <tpl hier="155" item="1"/>
        </tpls>
      </m>
      <n v="-122" in="0">
        <tpls c="6">
          <tpl fld="9" item="6"/>
          <tpl fld="6" item="15"/>
          <tpl hier="55" item="8"/>
          <tpl fld="13" item="0"/>
          <tpl hier="90" item="0"/>
          <tpl hier="155" item="1"/>
        </tpls>
      </n>
      <m in="0">
        <tpls c="6">
          <tpl fld="8" item="2"/>
          <tpl fld="3" item="1"/>
          <tpl hier="55" item="8"/>
          <tpl fld="13" item="0"/>
          <tpl hier="90" item="0"/>
          <tpl hier="155" item="1"/>
        </tpls>
      </m>
      <n v="67" in="0">
        <tpls c="6">
          <tpl fld="9" item="2"/>
          <tpl fld="6" item="31"/>
          <tpl hier="55" item="8"/>
          <tpl fld="13" item="0"/>
          <tpl hier="90" item="0"/>
          <tpl hier="155" item="1"/>
        </tpls>
      </n>
      <m in="0">
        <tpls c="6">
          <tpl fld="10" item="0"/>
          <tpl fld="6" item="9"/>
          <tpl hier="55" item="8"/>
          <tpl fld="13" item="0"/>
          <tpl hier="90" item="0"/>
          <tpl hier="155" item="1"/>
        </tpls>
      </m>
      <m in="0">
        <tpls c="6">
          <tpl fld="10" item="0"/>
          <tpl fld="6" item="16"/>
          <tpl hier="55" item="8"/>
          <tpl fld="13" item="0"/>
          <tpl hier="90" item="0"/>
          <tpl hier="155" item="1"/>
        </tpls>
      </m>
      <m in="0">
        <tpls c="6">
          <tpl fld="11" item="0"/>
          <tpl fld="6" item="3"/>
          <tpl hier="55" item="8"/>
          <tpl fld="13" item="0"/>
          <tpl hier="90" item="0"/>
          <tpl hier="155" item="1"/>
        </tpls>
      </m>
      <m in="0">
        <tpls c="6">
          <tpl fld="10" item="0"/>
          <tpl fld="6" item="6"/>
          <tpl hier="55" item="8"/>
          <tpl fld="13" item="0"/>
          <tpl hier="90" item="0"/>
          <tpl hier="155" item="1"/>
        </tpls>
      </m>
      <m in="0">
        <tpls c="6">
          <tpl fld="11" item="0"/>
          <tpl fld="6" item="19"/>
          <tpl hier="55" item="8"/>
          <tpl fld="13" item="0"/>
          <tpl hier="90" item="0"/>
          <tpl hier="155" item="1"/>
        </tpls>
      </m>
      <m in="0">
        <tpls c="6">
          <tpl fld="11" item="2"/>
          <tpl fld="6" item="24"/>
          <tpl hier="55" item="8"/>
          <tpl fld="13" item="0"/>
          <tpl hier="90" item="0"/>
          <tpl hier="155" item="1"/>
        </tpls>
      </m>
      <m in="0">
        <tpls c="6">
          <tpl fld="10" item="0"/>
          <tpl fld="6" item="17"/>
          <tpl hier="55" item="8"/>
          <tpl fld="13" item="0"/>
          <tpl hier="90" item="0"/>
          <tpl hier="155" item="1"/>
        </tpls>
      </m>
      <m in="0">
        <tpls c="6">
          <tpl fld="11" item="1"/>
          <tpl fld="6" item="16"/>
          <tpl hier="55" item="8"/>
          <tpl fld="13" item="0"/>
          <tpl hier="90" item="0"/>
          <tpl hier="155" item="1"/>
        </tpls>
      </m>
      <n v="16014" in="0">
        <tpls c="6">
          <tpl fld="9" item="4"/>
          <tpl fld="6" item="17"/>
          <tpl hier="55" item="8"/>
          <tpl fld="13" item="0"/>
          <tpl hier="90" item="0"/>
          <tpl hier="155" item="1"/>
        </tpls>
      </n>
      <n v="-16029" in="0">
        <tpls c="6">
          <tpl hier="2" item="4294967295"/>
          <tpl fld="6" item="17"/>
          <tpl hier="55" item="8"/>
          <tpl fld="13" item="0"/>
          <tpl hier="90" item="0"/>
          <tpl hier="155" item="1"/>
        </tpls>
      </n>
      <n v="129" in="0">
        <tpls c="6">
          <tpl fld="9" item="2"/>
          <tpl fld="6" item="17"/>
          <tpl hier="55" item="8"/>
          <tpl fld="13" item="0"/>
          <tpl hier="90" item="0"/>
          <tpl hier="155" item="1"/>
        </tpls>
      </n>
      <n v="77" in="0">
        <tpls c="6">
          <tpl fld="9" item="5"/>
          <tpl fld="6" item="2"/>
          <tpl hier="55" item="8"/>
          <tpl fld="13" item="0"/>
          <tpl hier="90" item="0"/>
          <tpl hier="155" item="1"/>
        </tpls>
      </n>
      <n v="11551" in="0">
        <tpls c="6">
          <tpl fld="9" item="4"/>
          <tpl fld="6" item="25"/>
          <tpl hier="55" item="8"/>
          <tpl fld="13" item="0"/>
          <tpl hier="90" item="0"/>
          <tpl hier="155" item="1"/>
        </tpls>
      </n>
      <m in="0">
        <tpls c="6">
          <tpl fld="11" item="2"/>
          <tpl fld="6" item="5"/>
          <tpl hier="55" item="8"/>
          <tpl fld="13" item="0"/>
          <tpl hier="90" item="0"/>
          <tpl hier="155" item="1"/>
        </tpls>
      </m>
      <n v="-11523" in="0">
        <tpls c="6">
          <tpl hier="2" item="4294967295"/>
          <tpl fld="6" item="25"/>
          <tpl hier="55" item="8"/>
          <tpl fld="13" item="0"/>
          <tpl hier="90" item="0"/>
          <tpl hier="155" item="1"/>
        </tpls>
      </n>
      <m in="0">
        <tpls c="6">
          <tpl fld="9" item="0"/>
          <tpl fld="3" item="1"/>
          <tpl hier="55" item="8"/>
          <tpl fld="13" item="0"/>
          <tpl hier="90" item="0"/>
          <tpl hier="155" item="1"/>
        </tpls>
      </m>
      <n v="60" in="0">
        <tpls c="6">
          <tpl fld="9" item="2"/>
          <tpl fld="6" item="11"/>
          <tpl hier="55" item="8"/>
          <tpl fld="13" item="0"/>
          <tpl hier="90" item="0"/>
          <tpl hier="155" item="1"/>
        </tpls>
      </n>
      <n v="12973" in="0">
        <tpls c="6">
          <tpl fld="9" item="4"/>
          <tpl fld="6" item="10"/>
          <tpl hier="55" item="8"/>
          <tpl fld="13" item="0"/>
          <tpl hier="90" item="0"/>
          <tpl hier="155" item="1"/>
        </tpls>
      </n>
      <n v="19" in="0">
        <tpls c="6">
          <tpl fld="8" item="1"/>
          <tpl fld="6" item="13"/>
          <tpl hier="55" item="8"/>
          <tpl fld="13" item="0"/>
          <tpl hier="90" item="0"/>
          <tpl hier="155" item="1"/>
        </tpls>
      </n>
      <n v="14028" in="0">
        <tpls c="6">
          <tpl fld="9" item="4"/>
          <tpl fld="6" item="2"/>
          <tpl hier="55" item="8"/>
          <tpl fld="13" item="0"/>
          <tpl hier="90" item="0"/>
          <tpl hier="155" item="1"/>
        </tpls>
      </n>
      <n v="118" in="0">
        <tpls c="6">
          <tpl fld="9" item="2"/>
          <tpl fld="6" item="2"/>
          <tpl hier="55" item="8"/>
          <tpl fld="13" item="0"/>
          <tpl hier="90" item="0"/>
          <tpl hier="155" item="1"/>
        </tpls>
      </n>
      <m in="0">
        <tpls c="6">
          <tpl fld="10" item="0"/>
          <tpl fld="6" item="8"/>
          <tpl hier="55" item="8"/>
          <tpl fld="13" item="0"/>
          <tpl hier="90" item="0"/>
          <tpl hier="155" item="1"/>
        </tpls>
      </m>
      <n v="-6150" in="0">
        <tpls c="6">
          <tpl hier="2" item="4294967295"/>
          <tpl fld="6" item="21"/>
          <tpl hier="55" item="8"/>
          <tpl fld="13" item="0"/>
          <tpl hier="90" item="0"/>
          <tpl hier="155" item="1"/>
        </tpls>
      </n>
      <m in="0">
        <tpls c="6">
          <tpl fld="10" item="1"/>
          <tpl fld="6" item="9"/>
          <tpl hier="55" item="8"/>
          <tpl fld="13" item="0"/>
          <tpl hier="90" item="0"/>
          <tpl hier="155" item="1"/>
        </tpls>
      </m>
      <n v="13253" in="0">
        <tpls c="6">
          <tpl fld="9" item="4"/>
          <tpl fld="6" item="0"/>
          <tpl hier="55" item="8"/>
          <tpl fld="13" item="0"/>
          <tpl hier="90" item="0"/>
          <tpl hier="155" item="1"/>
        </tpls>
      </n>
      <n v="-14005" in="0">
        <tpls c="6">
          <tpl hier="2" item="4294967295"/>
          <tpl fld="6" item="2"/>
          <tpl hier="55" item="8"/>
          <tpl fld="13" item="0"/>
          <tpl hier="90" item="0"/>
          <tpl hier="155" item="1"/>
        </tpls>
      </n>
      <n v="1">
        <tpls c="6">
          <tpl fld="10" item="0"/>
          <tpl fld="3" item="1"/>
          <tpl hier="55" item="8"/>
          <tpl fld="13" item="1"/>
          <tpl hier="90" item="0"/>
          <tpl hier="155" item="1"/>
        </tpls>
      </n>
      <n v="-13381.728343604183" in="0">
        <tpls c="6">
          <tpl hier="2" item="4294967295"/>
          <tpl fld="6" item="12"/>
          <tpl hier="55" item="8"/>
          <tpl fld="13" item="0"/>
          <tpl hier="90" item="0"/>
          <tpl hier="155" item="1"/>
        </tpls>
      </n>
      <n v="1">
        <tpls c="6">
          <tpl fld="9" item="0"/>
          <tpl fld="3" item="0"/>
          <tpl hier="55" item="8"/>
          <tpl fld="13" item="1"/>
          <tpl hier="90" item="0"/>
          <tpl hier="155" item="1"/>
        </tpls>
      </n>
      <m in="0">
        <tpls c="6">
          <tpl fld="9" item="0"/>
          <tpl fld="6" item="11"/>
          <tpl hier="55" item="8"/>
          <tpl fld="13" item="0"/>
          <tpl hier="90" item="0"/>
          <tpl hier="155" item="1"/>
        </tpls>
      </m>
      <n v="1230" in="0">
        <tpls c="6">
          <tpl fld="9" item="2"/>
          <tpl fld="3" item="0"/>
          <tpl hier="55" item="8"/>
          <tpl fld="13" item="0"/>
          <tpl hier="90" item="0"/>
          <tpl hier="155" item="1"/>
        </tpls>
      </n>
      <m in="0">
        <tpls c="6">
          <tpl fld="11" item="0"/>
          <tpl fld="6" item="2"/>
          <tpl hier="55" item="8"/>
          <tpl fld="13" item="0"/>
          <tpl hier="90" item="0"/>
          <tpl hier="155" item="1"/>
        </tpls>
      </m>
      <m in="0">
        <tpls c="6">
          <tpl fld="10" item="1"/>
          <tpl fld="6" item="26"/>
          <tpl hier="55" item="8"/>
          <tpl fld="13" item="0"/>
          <tpl hier="90" item="0"/>
          <tpl hier="155" item="1"/>
        </tpls>
      </m>
      <m in="0">
        <tpls c="6">
          <tpl fld="11" item="1"/>
          <tpl fld="3" item="0"/>
          <tpl hier="55" item="8"/>
          <tpl fld="13" item="0"/>
          <tpl hier="90" item="0"/>
          <tpl hier="155" item="1"/>
        </tpls>
      </m>
      <n v="1">
        <tpls c="6">
          <tpl fld="9" item="5"/>
          <tpl fld="3" item="2"/>
          <tpl hier="55" item="8"/>
          <tpl fld="13" item="1"/>
          <tpl hier="90" item="0"/>
          <tpl hier="155" item="1"/>
        </tpls>
      </n>
      <n v="-77" in="0">
        <tpls c="6">
          <tpl fld="9" item="6"/>
          <tpl fld="6" item="19"/>
          <tpl hier="55" item="8"/>
          <tpl fld="13" item="0"/>
          <tpl hier="90" item="0"/>
          <tpl hier="155" item="1"/>
        </tpls>
      </n>
      <n v="1">
        <tpls c="6">
          <tpl fld="9" item="0"/>
          <tpl fld="3" item="1"/>
          <tpl hier="55" item="8"/>
          <tpl fld="13" item="1"/>
          <tpl hier="90" item="0"/>
          <tpl hier="155" item="1"/>
        </tpls>
      </n>
      <m in="0">
        <tpls c="6">
          <tpl fld="11" item="0"/>
          <tpl fld="6" item="8"/>
          <tpl hier="55" item="8"/>
          <tpl fld="13" item="0"/>
          <tpl hier="90" item="0"/>
          <tpl hier="155" item="1"/>
        </tpls>
      </m>
      <m in="0">
        <tpls c="6">
          <tpl fld="11" item="2"/>
          <tpl fld="6" item="2"/>
          <tpl hier="55" item="8"/>
          <tpl fld="13" item="0"/>
          <tpl hier="90" item="0"/>
          <tpl hier="155" item="1"/>
        </tpls>
      </m>
      <n v="1">
        <tpls c="6">
          <tpl fld="10" item="0"/>
          <tpl fld="3" item="2"/>
          <tpl hier="55" item="8"/>
          <tpl fld="13" item="1"/>
          <tpl hier="90" item="0"/>
          <tpl hier="155" item="1"/>
        </tpls>
      </n>
      <m in="0">
        <tpls c="6">
          <tpl fld="8" item="2"/>
          <tpl fld="6" item="19"/>
          <tpl hier="55" item="8"/>
          <tpl fld="13" item="0"/>
          <tpl hier="90" item="0"/>
          <tpl hier="155" item="1"/>
        </tpls>
      </m>
      <n v="1">
        <tpls c="6">
          <tpl fld="8" item="1"/>
          <tpl fld="3" item="0"/>
          <tpl hier="55" item="8"/>
          <tpl fld="13" item="1"/>
          <tpl hier="90" item="0"/>
          <tpl hier="155" item="1"/>
        </tpls>
      </n>
      <m in="0">
        <tpls c="6">
          <tpl fld="9" item="3"/>
          <tpl fld="6" item="11"/>
          <tpl hier="55" item="8"/>
          <tpl fld="13" item="0"/>
          <tpl hier="90" item="0"/>
          <tpl hier="155" item="1"/>
        </tpls>
      </m>
      <m in="0">
        <tpls c="6">
          <tpl fld="9" item="3"/>
          <tpl fld="6" item="19"/>
          <tpl hier="55" item="8"/>
          <tpl fld="13" item="0"/>
          <tpl hier="90" item="0"/>
          <tpl hier="155" item="1"/>
        </tpls>
      </m>
      <n v="9281" in="0">
        <tpls c="6">
          <tpl fld="9" item="4"/>
          <tpl fld="6" item="14"/>
          <tpl hier="55" item="8"/>
          <tpl fld="13" item="0"/>
          <tpl hier="90" item="0"/>
          <tpl hier="155" item="1"/>
        </tpls>
      </n>
      <n v="204" in="0">
        <tpls c="6">
          <tpl fld="9" item="1"/>
          <tpl fld="6" item="15"/>
          <tpl hier="55" item="8"/>
          <tpl fld="13" item="0"/>
          <tpl hier="90" item="0"/>
          <tpl hier="155" item="1"/>
        </tpls>
      </n>
      <m in="0">
        <tpls c="6">
          <tpl fld="11" item="2"/>
          <tpl fld="6" item="4"/>
          <tpl hier="55" item="8"/>
          <tpl fld="13" item="0"/>
          <tpl hier="90" item="0"/>
          <tpl hier="155" item="1"/>
        </tpls>
      </m>
      <m in="0">
        <tpls c="6">
          <tpl fld="11" item="0"/>
          <tpl fld="6" item="22"/>
          <tpl hier="55" item="8"/>
          <tpl fld="13" item="0"/>
          <tpl hier="90" item="0"/>
          <tpl hier="155" item="1"/>
        </tpls>
      </m>
      <n v="90" in="0">
        <tpls c="6">
          <tpl fld="9" item="1"/>
          <tpl fld="6" item="31"/>
          <tpl hier="55" item="8"/>
          <tpl fld="13" item="0"/>
          <tpl hier="90" item="0"/>
          <tpl hier="155" item="1"/>
        </tpls>
      </n>
      <m in="0">
        <tpls c="6">
          <tpl fld="10" item="1"/>
          <tpl fld="6" item="25"/>
          <tpl hier="55" item="8"/>
          <tpl fld="13" item="0"/>
          <tpl hier="90" item="0"/>
          <tpl hier="155" item="1"/>
        </tpls>
      </m>
      <n v="1641" in="0">
        <tpls c="6">
          <tpl fld="9" item="1"/>
          <tpl fld="3" item="0"/>
          <tpl hier="55" item="8"/>
          <tpl fld="13" item="0"/>
          <tpl hier="90" item="0"/>
          <tpl hier="155" item="1"/>
        </tpls>
      </n>
      <m in="0">
        <tpls c="6">
          <tpl fld="11" item="2"/>
          <tpl fld="6" item="10"/>
          <tpl hier="55" item="8"/>
          <tpl fld="13" item="0"/>
          <tpl hier="90" item="0"/>
          <tpl hier="155" item="1"/>
        </tpls>
      </m>
      <m in="0">
        <tpls c="6">
          <tpl fld="9" item="0"/>
          <tpl fld="6" item="18"/>
          <tpl hier="55" item="8"/>
          <tpl fld="13" item="0"/>
          <tpl hier="90" item="0"/>
          <tpl hier="155" item="1"/>
        </tpls>
      </m>
      <n v="-13817" in="0">
        <tpls c="6">
          <tpl fld="8" item="0"/>
          <tpl fld="6" item="30"/>
          <tpl hier="55" item="8"/>
          <tpl fld="13" item="0"/>
          <tpl hier="90" item="0"/>
          <tpl hier="155" item="1"/>
        </tpls>
      </n>
      <n v="-13193.086198986912" in="0">
        <tpls c="6">
          <tpl hier="2" item="4294967295"/>
          <tpl fld="6" item="8"/>
          <tpl hier="55" item="8"/>
          <tpl fld="13" item="0"/>
          <tpl hier="90" item="0"/>
          <tpl hier="155" item="1"/>
        </tpls>
      </n>
      <n v="1">
        <tpls c="6">
          <tpl fld="11" item="1"/>
          <tpl fld="3" item="1"/>
          <tpl hier="55" item="8"/>
          <tpl fld="13" item="1"/>
          <tpl hier="90" item="0"/>
          <tpl hier="155" item="1"/>
        </tpls>
      </n>
      <m in="0">
        <tpls c="6">
          <tpl fld="9" item="0"/>
          <tpl fld="6" item="16"/>
          <tpl hier="55" item="8"/>
          <tpl fld="13" item="0"/>
          <tpl hier="90" item="0"/>
          <tpl hier="155" item="1"/>
        </tpls>
      </m>
      <n v="-92559.814542591092" in="0">
        <tpls c="6">
          <tpl hier="2" item="4294967295"/>
          <tpl fld="3" item="2"/>
          <tpl hier="55" item="8"/>
          <tpl fld="13" item="0"/>
          <tpl hier="90" item="0"/>
          <tpl hier="155" item="1"/>
        </tpls>
      </n>
      <n v="108" in="0">
        <tpls c="6">
          <tpl fld="9" item="2"/>
          <tpl fld="6" item="4"/>
          <tpl hier="55" item="8"/>
          <tpl fld="13" item="0"/>
          <tpl hier="90" item="0"/>
          <tpl hier="155" item="1"/>
        </tpls>
      </n>
      <n v="-11551" in="0">
        <tpls c="6">
          <tpl fld="8" item="0"/>
          <tpl fld="6" item="25"/>
          <tpl hier="55" item="8"/>
          <tpl fld="13" item="0"/>
          <tpl hier="90" item="0"/>
          <tpl hier="155" item="1"/>
        </tpls>
      </n>
      <n v="1">
        <tpls c="6">
          <tpl fld="8" item="1"/>
          <tpl fld="3" item="2"/>
          <tpl hier="55" item="8"/>
          <tpl fld="13" item="1"/>
          <tpl hier="90" item="0"/>
          <tpl hier="155" item="1"/>
        </tpls>
      </n>
      <n v="209.6069416831906" in="0">
        <tpls c="6">
          <tpl fld="9" item="2"/>
          <tpl fld="6" item="8"/>
          <tpl hier="55" item="8"/>
          <tpl fld="13" item="0"/>
          <tpl hier="90" item="0"/>
          <tpl hier="155" item="1"/>
        </tpls>
      </n>
      <n v="-94" in="0">
        <tpls c="6">
          <tpl fld="9" item="6"/>
          <tpl fld="6" item="2"/>
          <tpl hier="55" item="8"/>
          <tpl fld="13" item="0"/>
          <tpl hier="90" item="0"/>
          <tpl hier="155" item="1"/>
        </tpls>
      </n>
      <m in="0">
        <tpls c="6">
          <tpl fld="8" item="2"/>
          <tpl fld="6" item="25"/>
          <tpl hier="55" item="8"/>
          <tpl fld="13" item="0"/>
          <tpl hier="90" item="0"/>
          <tpl hier="155" item="1"/>
        </tpls>
      </m>
      <n v="-6469" in="0">
        <tpls c="6">
          <tpl fld="8" item="0"/>
          <tpl fld="6" item="31"/>
          <tpl hier="55" item="8"/>
          <tpl fld="13" item="0"/>
          <tpl hier="90" item="0"/>
          <tpl hier="155" item="1"/>
        </tpls>
      </n>
      <m in="0">
        <tpls c="6">
          <tpl fld="11" item="2"/>
          <tpl fld="6" item="20"/>
          <tpl hier="55" item="8"/>
          <tpl fld="13" item="0"/>
          <tpl hier="90" item="0"/>
          <tpl hier="155" item="1"/>
        </tpls>
      </m>
      <m in="0">
        <tpls c="6">
          <tpl fld="11" item="0"/>
          <tpl fld="6" item="15"/>
          <tpl hier="55" item="8"/>
          <tpl fld="13" item="0"/>
          <tpl hier="90" item="0"/>
          <tpl hier="155" item="1"/>
        </tpls>
      </m>
      <n v="837.35497453755443" in="0">
        <tpls c="6">
          <tpl fld="9" item="5"/>
          <tpl fld="3" item="2"/>
          <tpl hier="55" item="8"/>
          <tpl fld="13" item="0"/>
          <tpl hier="90" item="0"/>
          <tpl hier="155" item="1"/>
        </tpls>
      </n>
      <n v="801" in="0">
        <tpls c="6">
          <tpl fld="9" item="5"/>
          <tpl fld="3" item="0"/>
          <tpl hier="55" item="8"/>
          <tpl fld="13" item="0"/>
          <tpl hier="90" item="0"/>
          <tpl hier="155" item="1"/>
        </tpls>
      </n>
      <m in="0">
        <tpls c="6">
          <tpl fld="11" item="2"/>
          <tpl fld="6" item="9"/>
          <tpl hier="55" item="8"/>
          <tpl fld="13" item="0"/>
          <tpl hier="90" item="0"/>
          <tpl hier="155" item="1"/>
        </tpls>
      </m>
      <n v="-9312" in="0">
        <tpls c="6">
          <tpl fld="8" item="0"/>
          <tpl fld="6" item="26"/>
          <tpl hier="55" item="8"/>
          <tpl fld="13" item="0"/>
          <tpl hier="90" item="0"/>
          <tpl hier="155" item="1"/>
        </tpls>
      </n>
      <m in="0">
        <tpls c="6">
          <tpl fld="11" item="1"/>
          <tpl fld="6" item="30"/>
          <tpl hier="55" item="8"/>
          <tpl fld="13" item="0"/>
          <tpl hier="90" item="0"/>
          <tpl hier="155" item="1"/>
        </tpls>
      </m>
      <n v="95" in="0">
        <tpls c="6">
          <tpl fld="9" item="2"/>
          <tpl fld="6" item="0"/>
          <tpl hier="55" item="8"/>
          <tpl fld="13" item="0"/>
          <tpl hier="90" item="0"/>
          <tpl hier="155" item="1"/>
        </tpls>
      </n>
      <n v="-10952" in="0">
        <tpls c="6">
          <tpl fld="8" item="0"/>
          <tpl fld="6" item="4"/>
          <tpl hier="55" item="8"/>
          <tpl fld="13" item="0"/>
          <tpl hier="90" item="0"/>
          <tpl hier="155" item="1"/>
        </tpls>
      </n>
      <n v="28" in="0">
        <tpls c="6">
          <tpl fld="8" item="1"/>
          <tpl fld="6" item="15"/>
          <tpl hier="55" item="8"/>
          <tpl fld="13" item="0"/>
          <tpl hier="90" item="0"/>
          <tpl hier="155" item="1"/>
        </tpls>
      </n>
      <m in="0">
        <tpls c="6">
          <tpl fld="9" item="3"/>
          <tpl fld="6" item="15"/>
          <tpl hier="55" item="8"/>
          <tpl fld="13" item="0"/>
          <tpl hier="90" item="0"/>
          <tpl hier="155" item="1"/>
        </tpls>
      </m>
      <n v="235.5073261661264" in="0">
        <tpls c="6">
          <tpl fld="8" item="1"/>
          <tpl fld="3" item="2"/>
          <tpl hier="55" item="8"/>
          <tpl fld="13" item="0"/>
          <tpl hier="90" item="0"/>
          <tpl hier="155" item="1"/>
        </tpls>
      </n>
      <n v="1">
        <tpls c="6">
          <tpl fld="9" item="2"/>
          <tpl fld="3" item="1"/>
          <tpl hier="55" item="8"/>
          <tpl fld="13" item="1"/>
          <tpl hier="90" item="0"/>
          <tpl hier="155" item="1"/>
        </tpls>
      </n>
      <n v="1">
        <tpls c="6">
          <tpl fld="10" item="1"/>
          <tpl fld="3" item="1"/>
          <tpl hier="55" item="8"/>
          <tpl fld="13" item="1"/>
          <tpl hier="90" item="0"/>
          <tpl hier="155" item="1"/>
        </tpls>
      </n>
      <n v="71" in="0">
        <tpls c="6">
          <tpl fld="9" item="5"/>
          <tpl fld="6" item="30"/>
          <tpl hier="55" item="8"/>
          <tpl fld="13" item="0"/>
          <tpl hier="90" item="0"/>
          <tpl hier="155" item="1"/>
        </tpls>
      </n>
      <m in="0">
        <tpls c="6">
          <tpl fld="11" item="2"/>
          <tpl fld="6" item="23"/>
          <tpl hier="55" item="8"/>
          <tpl fld="13" item="0"/>
          <tpl hier="90" item="0"/>
          <tpl hier="155" item="1"/>
        </tpls>
      </m>
      <m in="0">
        <tpls c="6">
          <tpl fld="11" item="2"/>
          <tpl fld="3" item="2"/>
          <tpl hier="55" item="8"/>
          <tpl fld="13" item="0"/>
          <tpl hier="90" item="0"/>
          <tpl hier="155" item="1"/>
        </tpls>
      </m>
      <m in="0">
        <tpls c="6">
          <tpl fld="8" item="2"/>
          <tpl fld="6" item="24"/>
          <tpl hier="55" item="8"/>
          <tpl fld="13" item="0"/>
          <tpl hier="90" item="0"/>
          <tpl hier="155" item="1"/>
        </tpls>
      </m>
      <n v="13420.757100765666" in="0">
        <tpls c="6">
          <tpl fld="9" item="4"/>
          <tpl fld="6" item="12"/>
          <tpl hier="55" item="8"/>
          <tpl fld="13" item="0"/>
          <tpl hier="90" item="0"/>
          <tpl hier="155" item="1"/>
        </tpls>
      </n>
      <m in="0">
        <tpls c="6">
          <tpl fld="11" item="2"/>
          <tpl fld="3" item="0"/>
          <tpl hier="55" item="8"/>
          <tpl fld="13" item="0"/>
          <tpl hier="90" item="0"/>
          <tpl hier="155" item="1"/>
        </tpls>
      </m>
      <n v="-9144" in="0">
        <tpls c="6">
          <tpl fld="8" item="0"/>
          <tpl fld="6" item="20"/>
          <tpl hier="55" item="8"/>
          <tpl fld="13" item="0"/>
          <tpl hier="90" item="0"/>
          <tpl hier="155" item="1"/>
        </tpls>
      </n>
      <m in="0">
        <tpls c="6">
          <tpl fld="9" item="3"/>
          <tpl fld="6" item="20"/>
          <tpl hier="55" item="8"/>
          <tpl fld="13" item="0"/>
          <tpl hier="90" item="0"/>
          <tpl hier="155" item="1"/>
        </tpls>
      </m>
      <m in="0">
        <tpls c="6">
          <tpl fld="9" item="0"/>
          <tpl fld="6" item="23"/>
          <tpl hier="55" item="8"/>
          <tpl fld="13" item="0"/>
          <tpl hier="90" item="0"/>
          <tpl hier="155" item="1"/>
        </tpls>
      </m>
      <m in="0">
        <tpls c="6">
          <tpl fld="11" item="1"/>
          <tpl fld="6" item="10"/>
          <tpl hier="55" item="8"/>
          <tpl fld="13" item="0"/>
          <tpl hier="90" item="0"/>
          <tpl hier="155" item="1"/>
        </tpls>
      </m>
      <n v="144" in="0">
        <tpls c="6">
          <tpl fld="9" item="2"/>
          <tpl fld="6" item="5"/>
          <tpl hier="55" item="8"/>
          <tpl fld="13" item="0"/>
          <tpl hier="90" item="0"/>
          <tpl hier="155" item="1"/>
        </tpls>
      </n>
      <n v="84" in="0">
        <tpls c="6">
          <tpl fld="9" item="5"/>
          <tpl fld="6" item="17"/>
          <tpl hier="55" item="8"/>
          <tpl fld="13" item="0"/>
          <tpl hier="90" item="0"/>
          <tpl hier="155" item="1"/>
        </tpls>
      </n>
      <m in="0">
        <tpls c="6">
          <tpl fld="10" item="1"/>
          <tpl fld="6" item="6"/>
          <tpl hier="55" item="8"/>
          <tpl fld="13" item="0"/>
          <tpl hier="90" item="0"/>
          <tpl hier="155" item="1"/>
        </tpls>
      </m>
      <n v="188" in="0">
        <tpls c="6">
          <tpl fld="9" item="1"/>
          <tpl fld="6" item="14"/>
          <tpl hier="55" item="8"/>
          <tpl fld="13" item="0"/>
          <tpl hier="90" item="0"/>
          <tpl hier="155" item="1"/>
        </tpls>
      </n>
      <n v="-9287" in="0">
        <tpls c="6">
          <tpl hier="2" item="4294967295"/>
          <tpl fld="6" item="26"/>
          <tpl hier="55" item="8"/>
          <tpl fld="13" item="0"/>
          <tpl hier="90" item="0"/>
          <tpl hier="155" item="1"/>
        </tpls>
      </n>
      <n v="-9520" in="0">
        <tpls c="6">
          <tpl fld="8" item="0"/>
          <tpl fld="6" item="27"/>
          <tpl hier="55" item="8"/>
          <tpl fld="13" item="0"/>
          <tpl hier="90" item="0"/>
          <tpl hier="155" item="1"/>
        </tpls>
      </n>
      <m in="0">
        <tpls c="6">
          <tpl fld="11" item="1"/>
          <tpl fld="6" item="24"/>
          <tpl hier="55" item="8"/>
          <tpl fld="13" item="0"/>
          <tpl hier="90" item="0"/>
          <tpl hier="155" item="1"/>
        </tpls>
      </m>
      <n v="-13264" in="0">
        <tpls c="6">
          <tpl hier="2" item="4294967295"/>
          <tpl fld="6" item="0"/>
          <tpl hier="55" item="8"/>
          <tpl fld="13" item="0"/>
          <tpl hier="90" item="0"/>
          <tpl hier="155" item="1"/>
        </tpls>
      </n>
      <n v="101" in="0">
        <tpls c="6">
          <tpl fld="9" item="2"/>
          <tpl fld="6" item="13"/>
          <tpl hier="55" item="8"/>
          <tpl fld="13" item="0"/>
          <tpl hier="90" item="0"/>
          <tpl hier="155" item="1"/>
        </tpls>
      </n>
      <m in="0">
        <tpls c="6">
          <tpl fld="11" item="1"/>
          <tpl fld="6" item="25"/>
          <tpl hier="55" item="8"/>
          <tpl fld="13" item="0"/>
          <tpl hier="90" item="0"/>
          <tpl hier="155" item="1"/>
        </tpls>
      </m>
      <n v="168" in="0">
        <tpls c="6">
          <tpl fld="9" item="1"/>
          <tpl fld="6" item="6"/>
          <tpl hier="55" item="8"/>
          <tpl fld="13" item="0"/>
          <tpl hier="90" item="0"/>
          <tpl hier="155" item="1"/>
        </tpls>
      </n>
      <n v="-106" in="0">
        <tpls c="6">
          <tpl fld="9" item="6"/>
          <tpl fld="6" item="29"/>
          <tpl hier="55" item="8"/>
          <tpl fld="13" item="0"/>
          <tpl hier="90" item="0"/>
          <tpl hier="155" item="1"/>
        </tpls>
      </n>
      <m in="0">
        <tpls c="6">
          <tpl fld="10" item="0"/>
          <tpl fld="6" item="29"/>
          <tpl hier="55" item="8"/>
          <tpl fld="13" item="0"/>
          <tpl hier="90" item="0"/>
          <tpl hier="155" item="1"/>
        </tpls>
      </m>
      <n v="-6162" in="0">
        <tpls c="6">
          <tpl fld="8" item="0"/>
          <tpl fld="6" item="21"/>
          <tpl hier="55" item="8"/>
          <tpl fld="13" item="0"/>
          <tpl hier="90" item="0"/>
          <tpl hier="155" item="1"/>
        </tpls>
      </n>
      <n v="126" in="0">
        <tpls c="6">
          <tpl fld="9" item="2"/>
          <tpl fld="6" item="18"/>
          <tpl hier="55" item="8"/>
          <tpl fld="13" item="0"/>
          <tpl hier="90" item="0"/>
          <tpl hier="155" item="1"/>
        </tpls>
      </n>
      <m in="0">
        <tpls c="6">
          <tpl fld="9" item="3"/>
          <tpl fld="3" item="0"/>
          <tpl hier="55" item="8"/>
          <tpl fld="13" item="0"/>
          <tpl hier="90" item="0"/>
          <tpl hier="155" item="1"/>
        </tpls>
      </m>
      <m in="0">
        <tpls c="6">
          <tpl fld="10" item="1"/>
          <tpl fld="6" item="18"/>
          <tpl hier="55" item="8"/>
          <tpl fld="13" item="0"/>
          <tpl hier="90" item="0"/>
          <tpl hier="155" item="1"/>
        </tpls>
      </m>
      <n v="22" in="0">
        <tpls c="6">
          <tpl fld="8" item="1"/>
          <tpl fld="6" item="24"/>
          <tpl hier="55" item="8"/>
          <tpl fld="13" item="0"/>
          <tpl hier="90" item="0"/>
          <tpl hier="155" item="1"/>
        </tpls>
      </n>
      <n v="-12030" in="0">
        <tpls c="6">
          <tpl fld="8" item="0"/>
          <tpl fld="6" item="23"/>
          <tpl hier="55" item="8"/>
          <tpl fld="13" item="0"/>
          <tpl hier="90" item="0"/>
          <tpl hier="155" item="1"/>
        </tpls>
      </n>
      <n v="11" in="0">
        <tpls c="6">
          <tpl fld="8" item="1"/>
          <tpl fld="6" item="22"/>
          <tpl hier="55" item="8"/>
          <tpl fld="13" item="0"/>
          <tpl hier="90" item="0"/>
          <tpl hier="155" item="1"/>
        </tpls>
      </n>
      <n v="-86" in="0">
        <tpls c="6">
          <tpl fld="9" item="6"/>
          <tpl fld="6" item="4"/>
          <tpl hier="55" item="8"/>
          <tpl fld="13" item="0"/>
          <tpl hier="90" item="0"/>
          <tpl hier="155" item="1"/>
        </tpls>
      </n>
      <n v="279.47592224425415" in="0">
        <tpls c="6">
          <tpl fld="9" item="1"/>
          <tpl fld="6" item="8"/>
          <tpl hier="55" item="8"/>
          <tpl fld="13" item="0"/>
          <tpl hier="90" item="0"/>
          <tpl hier="155" item="1"/>
        </tpls>
      </n>
      <n v="9312" in="0">
        <tpls c="6">
          <tpl fld="9" item="4"/>
          <tpl fld="6" item="26"/>
          <tpl hier="55" item="8"/>
          <tpl fld="13" item="0"/>
          <tpl hier="90" item="0"/>
          <tpl hier="155" item="1"/>
        </tpls>
      </n>
      <n v="207" in="0">
        <tpls c="6">
          <tpl fld="9" item="2"/>
          <tpl fld="6" item="7"/>
          <tpl hier="55" item="8"/>
          <tpl fld="13" item="0"/>
          <tpl hier="90" item="0"/>
          <tpl hier="155" item="1"/>
        </tpls>
      </n>
      <n v="17" in="0">
        <tpls c="6">
          <tpl fld="8" item="1"/>
          <tpl fld="6" item="19"/>
          <tpl hier="55" item="8"/>
          <tpl fld="13" item="0"/>
          <tpl hier="90" item="0"/>
          <tpl hier="155" item="1"/>
        </tpls>
      </n>
      <m in="0">
        <tpls c="6">
          <tpl fld="11" item="0"/>
          <tpl fld="6" item="4"/>
          <tpl hier="55" item="8"/>
          <tpl fld="13" item="0"/>
          <tpl hier="90" item="0"/>
          <tpl hier="155" item="1"/>
        </tpls>
      </m>
      <n v="-6498" in="0">
        <tpls c="6">
          <tpl hier="2" item="4294967295"/>
          <tpl fld="6" item="11"/>
          <tpl hier="55" item="8"/>
          <tpl fld="13" item="0"/>
          <tpl hier="90" item="0"/>
          <tpl hier="155" item="1"/>
        </tpls>
      </n>
      <m in="0">
        <tpls c="6">
          <tpl fld="11" item="0"/>
          <tpl fld="6" item="25"/>
          <tpl hier="55" item="8"/>
          <tpl fld="13" item="0"/>
          <tpl hier="90" item="0"/>
          <tpl hier="155" item="1"/>
        </tpls>
      </m>
      <n v="176" in="0">
        <tpls c="6">
          <tpl fld="9" item="1"/>
          <tpl fld="6" item="29"/>
          <tpl hier="55" item="8"/>
          <tpl fld="13" item="0"/>
          <tpl hier="90" item="0"/>
          <tpl hier="155" item="1"/>
        </tpls>
      </n>
      <n v="-6456" in="0">
        <tpls c="6">
          <tpl hier="2" item="4294967295"/>
          <tpl fld="6" item="31"/>
          <tpl hier="55" item="8"/>
          <tpl fld="13" item="0"/>
          <tpl hier="90" item="0"/>
          <tpl hier="155" item="1"/>
        </tpls>
      </n>
      <m in="0">
        <tpls c="6">
          <tpl fld="11" item="1"/>
          <tpl fld="6" item="20"/>
          <tpl hier="55" item="8"/>
          <tpl fld="13" item="0"/>
          <tpl hier="90" item="0"/>
          <tpl hier="155" item="1"/>
        </tpls>
      </m>
      <m in="0">
        <tpls c="6">
          <tpl fld="11" item="1"/>
          <tpl fld="6" item="2"/>
          <tpl hier="55" item="8"/>
          <tpl fld="13" item="0"/>
          <tpl hier="90" item="0"/>
          <tpl hier="155" item="1"/>
        </tpls>
      </m>
      <n v="-92" in="0">
        <tpls c="6">
          <tpl fld="9" item="6"/>
          <tpl fld="6" item="20"/>
          <tpl hier="55" item="8"/>
          <tpl fld="13" item="0"/>
          <tpl hier="90" item="0"/>
          <tpl hier="155" item="1"/>
        </tpls>
      </n>
      <n v="-17122" in="0">
        <tpls c="6">
          <tpl fld="8" item="0"/>
          <tpl fld="6" item="5"/>
          <tpl hier="55" item="8"/>
          <tpl fld="13" item="0"/>
          <tpl hier="90" item="0"/>
          <tpl hier="155" item="1"/>
        </tpls>
      </n>
      <n v="128" in="0">
        <tpls c="6">
          <tpl fld="9" item="1"/>
          <tpl fld="6" item="19"/>
          <tpl hier="55" item="8"/>
          <tpl fld="13" item="0"/>
          <tpl hier="90" item="0"/>
          <tpl hier="155" item="1"/>
        </tpls>
      </n>
      <m in="0">
        <tpls c="6">
          <tpl fld="8" item="2"/>
          <tpl fld="6" item="16"/>
          <tpl hier="55" item="8"/>
          <tpl fld="13" item="0"/>
          <tpl hier="90" item="0"/>
          <tpl hier="155" item="1"/>
        </tpls>
      </m>
      <n v="212.60401927439298" in="0">
        <tpls c="6">
          <tpl fld="9" item="2"/>
          <tpl fld="6" item="12"/>
          <tpl hier="55" item="8"/>
          <tpl fld="13" item="0"/>
          <tpl hier="90" item="0"/>
          <tpl hier="155" item="1"/>
        </tpls>
      </n>
      <n v="111" in="0">
        <tpls c="6">
          <tpl fld="9" item="2"/>
          <tpl fld="6" item="27"/>
          <tpl hier="55" item="8"/>
          <tpl fld="13" item="0"/>
          <tpl hier="90" item="0"/>
          <tpl hier="155" item="1"/>
        </tpls>
      </n>
      <n v="-1081" in="0">
        <tpls c="6">
          <tpl fld="9" item="6"/>
          <tpl fld="3" item="1"/>
          <tpl hier="55" item="8"/>
          <tpl fld="13" item="0"/>
          <tpl hier="90" item="0"/>
          <tpl hier="155" item="1"/>
        </tpls>
      </n>
      <m in="0">
        <tpls c="6">
          <tpl fld="11" item="2"/>
          <tpl fld="6" item="12"/>
          <tpl hier="55" item="8"/>
          <tpl fld="13" item="0"/>
          <tpl hier="90" item="0"/>
          <tpl hier="155" item="1"/>
        </tpls>
      </m>
      <m in="0">
        <tpls c="6">
          <tpl fld="11" item="0"/>
          <tpl fld="6" item="20"/>
          <tpl hier="55" item="8"/>
          <tpl fld="13" item="0"/>
          <tpl hier="90" item="0"/>
          <tpl hier="155" item="1"/>
        </tpls>
      </m>
      <n v="1">
        <tpls c="6">
          <tpl fld="11" item="1"/>
          <tpl fld="3" item="2"/>
          <tpl hier="55" item="8"/>
          <tpl fld="13" item="1"/>
          <tpl hier="90" item="0"/>
          <tpl hier="155" item="1"/>
        </tpls>
      </n>
      <n v="168" in="0">
        <tpls c="6">
          <tpl fld="9" item="1"/>
          <tpl fld="6" item="18"/>
          <tpl hier="55" item="8"/>
          <tpl fld="13" item="0"/>
          <tpl hier="90" item="0"/>
          <tpl hier="155" item="1"/>
        </tpls>
      </n>
      <m in="0">
        <tpls c="6">
          <tpl fld="9" item="0"/>
          <tpl fld="6" item="5"/>
          <tpl hier="55" item="8"/>
          <tpl fld="13" item="0"/>
          <tpl hier="90" item="0"/>
          <tpl hier="155" item="1"/>
        </tpls>
      </m>
      <n v="-66" in="0">
        <tpls c="6">
          <tpl fld="9" item="6"/>
          <tpl fld="6" item="23"/>
          <tpl hier="55" item="8"/>
          <tpl fld="13" item="0"/>
          <tpl hier="90" item="0"/>
          <tpl hier="155" item="1"/>
        </tpls>
      </n>
      <m in="0">
        <tpls c="6">
          <tpl fld="10" item="1"/>
          <tpl fld="6" item="30"/>
          <tpl hier="55" item="8"/>
          <tpl fld="13" item="0"/>
          <tpl hier="90" item="0"/>
          <tpl hier="155" item="1"/>
        </tpls>
      </m>
      <n v="20" in="0">
        <tpls c="6">
          <tpl fld="8" item="1"/>
          <tpl fld="6" item="27"/>
          <tpl hier="55" item="8"/>
          <tpl fld="13" item="0"/>
          <tpl hier="90" item="0"/>
          <tpl hier="155" item="1"/>
        </tpls>
      </n>
      <m in="0">
        <tpls c="6">
          <tpl fld="9" item="3"/>
          <tpl fld="6" item="24"/>
          <tpl hier="55" item="8"/>
          <tpl fld="13" item="0"/>
          <tpl hier="90" item="0"/>
          <tpl hier="155" item="1"/>
        </tpls>
      </m>
      <n v="-108" in="0">
        <tpls c="6">
          <tpl fld="9" item="6"/>
          <tpl fld="6" item="26"/>
          <tpl hier="55" item="8"/>
          <tpl fld="13" item="0"/>
          <tpl hier="90" item="0"/>
          <tpl hier="155" item="1"/>
        </tpls>
      </n>
      <m in="0">
        <tpls c="6">
          <tpl fld="9" item="0"/>
          <tpl fld="6" item="4"/>
          <tpl hier="55" item="8"/>
          <tpl fld="13" item="0"/>
          <tpl hier="90" item="0"/>
          <tpl hier="155" item="1"/>
        </tpls>
      </m>
      <m in="0">
        <tpls c="6">
          <tpl fld="9" item="0"/>
          <tpl fld="6" item="13"/>
          <tpl hier="55" item="8"/>
          <tpl fld="13" item="0"/>
          <tpl hier="90" item="0"/>
          <tpl hier="155" item="1"/>
        </tpls>
      </m>
      <n v="9974" in="0">
        <tpls c="6">
          <tpl fld="9" item="4"/>
          <tpl fld="6" item="19"/>
          <tpl hier="55" item="8"/>
          <tpl fld="13" item="0"/>
          <tpl hier="90" item="0"/>
          <tpl hier="155" item="1"/>
        </tpls>
      </n>
      <m in="0">
        <tpls c="6">
          <tpl fld="9" item="0"/>
          <tpl fld="6" item="7"/>
          <tpl hier="55" item="8"/>
          <tpl fld="13" item="0"/>
          <tpl hier="90" item="0"/>
          <tpl hier="155" item="1"/>
        </tpls>
      </m>
      <n v="1">
        <tpls c="6">
          <tpl fld="10" item="1"/>
          <tpl fld="3" item="0"/>
          <tpl hier="55" item="8"/>
          <tpl fld="13" item="1"/>
          <tpl hier="90" item="0"/>
          <tpl hier="155" item="1"/>
        </tpls>
      </n>
      <n v="1350" in="0">
        <tpls c="6">
          <tpl fld="9" item="2"/>
          <tpl fld="3" item="1"/>
          <tpl hier="55" item="8"/>
          <tpl fld="13" item="0"/>
          <tpl hier="90" item="0"/>
          <tpl hier="155" item="1"/>
        </tpls>
      </n>
      <n v="109" in="0">
        <tpls c="6">
          <tpl fld="9" item="2"/>
          <tpl fld="6" item="30"/>
          <tpl hier="55" item="8"/>
          <tpl fld="13" item="0"/>
          <tpl hier="90" item="0"/>
          <tpl hier="155" item="1"/>
        </tpls>
      </n>
      <m in="0">
        <tpls c="6">
          <tpl fld="11" item="1"/>
          <tpl fld="6" item="7"/>
          <tpl hier="55" item="8"/>
          <tpl fld="13" item="0"/>
          <tpl hier="90" item="0"/>
          <tpl hier="155" item="1"/>
        </tpls>
      </m>
      <n v="-147826" in="0">
        <tpls c="6">
          <tpl fld="8" item="0"/>
          <tpl fld="3" item="0"/>
          <tpl hier="55" item="8"/>
          <tpl fld="13" item="0"/>
          <tpl hier="90" item="0"/>
          <tpl hier="155" item="1"/>
        </tpls>
      </n>
      <m in="0">
        <tpls c="6">
          <tpl fld="9" item="3"/>
          <tpl fld="6" item="28"/>
          <tpl hier="55" item="8"/>
          <tpl fld="13" item="0"/>
          <tpl hier="90" item="0"/>
          <tpl hier="155" item="1"/>
        </tpls>
      </m>
      <m in="0">
        <tpls c="6">
          <tpl fld="9" item="0"/>
          <tpl fld="6" item="19"/>
          <tpl hier="55" item="8"/>
          <tpl fld="13" item="0"/>
          <tpl hier="90" item="0"/>
          <tpl hier="155" item="1"/>
        </tpls>
      </m>
      <n v="9520" in="0">
        <tpls c="6">
          <tpl fld="9" item="4"/>
          <tpl fld="6" item="27"/>
          <tpl hier="55" item="8"/>
          <tpl fld="13" item="0"/>
          <tpl hier="90" item="0"/>
          <tpl hier="155" item="1"/>
        </tpls>
      </n>
      <n v="16" in="0">
        <tpls c="6">
          <tpl fld="8" item="1"/>
          <tpl fld="6" item="23"/>
          <tpl hier="55" item="8"/>
          <tpl fld="13" item="0"/>
          <tpl hier="90" item="0"/>
          <tpl hier="155" item="1"/>
        </tpls>
      </n>
      <m in="0">
        <tpls c="6">
          <tpl fld="11" item="0"/>
          <tpl fld="6" item="21"/>
          <tpl hier="55" item="8"/>
          <tpl fld="13" item="0"/>
          <tpl hier="90" item="0"/>
          <tpl hier="155" item="1"/>
        </tpls>
      </m>
      <n v="-13420.757100765666" in="0">
        <tpls c="6">
          <tpl fld="8" item="0"/>
          <tpl fld="6" item="12"/>
          <tpl hier="55" item="8"/>
          <tpl fld="13" item="0"/>
          <tpl hier="90" item="0"/>
          <tpl hier="155" item="1"/>
        </tpls>
      </n>
      <n v="145" in="0">
        <tpls c="6">
          <tpl fld="9" item="1"/>
          <tpl fld="6" item="1"/>
          <tpl hier="55" item="8"/>
          <tpl fld="13" item="0"/>
          <tpl hier="90" item="0"/>
          <tpl hier="155" item="1"/>
        </tpls>
      </n>
      <n v="11" in="0">
        <tpls c="6">
          <tpl fld="8" item="1"/>
          <tpl fld="6" item="11"/>
          <tpl hier="55" item="8"/>
          <tpl fld="13" item="0"/>
          <tpl hier="90" item="0"/>
          <tpl hier="155" item="1"/>
        </tpls>
      </n>
      <m in="0">
        <tpls c="6">
          <tpl fld="11" item="1"/>
          <tpl fld="6" item="14"/>
          <tpl hier="55" item="8"/>
          <tpl fld="13" item="0"/>
          <tpl hier="90" item="0"/>
          <tpl hier="155" item="1"/>
        </tpls>
      </m>
      <m in="0">
        <tpls c="6">
          <tpl fld="10" item="0"/>
          <tpl fld="6" item="1"/>
          <tpl hier="55" item="8"/>
          <tpl fld="13" item="0"/>
          <tpl hier="90" item="0"/>
          <tpl hier="155" item="1"/>
        </tpls>
      </m>
      <m in="0">
        <tpls c="6">
          <tpl fld="11" item="2"/>
          <tpl fld="6" item="31"/>
          <tpl hier="55" item="8"/>
          <tpl fld="13" item="0"/>
          <tpl hier="90" item="0"/>
          <tpl hier="155" item="1"/>
        </tpls>
      </m>
      <n v="6264" in="0">
        <tpls c="6">
          <tpl fld="9" item="4"/>
          <tpl fld="6" item="22"/>
          <tpl hier="55" item="8"/>
          <tpl fld="13" item="0"/>
          <tpl hier="90" item="0"/>
          <tpl hier="155" item="1"/>
        </tpls>
      </n>
      <m in="0">
        <tpls c="6">
          <tpl fld="10" item="0"/>
          <tpl fld="6" item="27"/>
          <tpl hier="55" item="8"/>
          <tpl fld="13" item="0"/>
          <tpl hier="90" item="0"/>
          <tpl hier="155" item="1"/>
        </tpls>
      </m>
      <m in="0">
        <tpls c="6">
          <tpl fld="11" item="1"/>
          <tpl fld="3" item="1"/>
          <tpl hier="55" item="8"/>
          <tpl fld="13" item="0"/>
          <tpl hier="90" item="0"/>
          <tpl hier="155" item="1"/>
        </tpls>
      </m>
      <n v="1">
        <tpls c="6">
          <tpl fld="11" item="0"/>
          <tpl fld="3" item="2"/>
          <tpl hier="55" item="8"/>
          <tpl fld="13" item="1"/>
          <tpl hier="90" item="0"/>
          <tpl hier="155" item="1"/>
        </tpls>
      </n>
      <n v="-10345" in="0">
        <tpls c="6">
          <tpl hier="2" item="4294967295"/>
          <tpl fld="6" item="9"/>
          <tpl hier="55" item="8"/>
          <tpl fld="13" item="0"/>
          <tpl hier="90" item="0"/>
          <tpl hier="155" item="1"/>
        </tpls>
      </n>
      <m in="0">
        <tpls c="6">
          <tpl fld="10" item="1"/>
          <tpl fld="6" item="2"/>
          <tpl hier="55" item="8"/>
          <tpl fld="13" item="0"/>
          <tpl hier="90" item="0"/>
          <tpl hier="155" item="1"/>
        </tpls>
      </m>
      <m in="0">
        <tpls c="6">
          <tpl fld="10" item="0"/>
          <tpl fld="6" item="19"/>
          <tpl hier="55" item="8"/>
          <tpl fld="13" item="0"/>
          <tpl hier="90" item="0"/>
          <tpl hier="155" item="1"/>
        </tpls>
      </m>
      <m in="0">
        <tpls c="6">
          <tpl fld="11" item="1"/>
          <tpl fld="6" item="3"/>
          <tpl hier="55" item="8"/>
          <tpl fld="13" item="0"/>
          <tpl hier="90" item="0"/>
          <tpl hier="155" item="1"/>
        </tpls>
      </m>
      <m in="0">
        <tpls c="6">
          <tpl fld="10" item="0"/>
          <tpl fld="6" item="22"/>
          <tpl hier="55" item="8"/>
          <tpl fld="13" item="0"/>
          <tpl hier="90" item="0"/>
          <tpl hier="155" item="1"/>
        </tpls>
      </m>
      <m in="0">
        <tpls c="6">
          <tpl fld="10" item="0"/>
          <tpl fld="6" item="15"/>
          <tpl hier="55" item="8"/>
          <tpl fld="13" item="0"/>
          <tpl hier="90" item="0"/>
          <tpl hier="155" item="1"/>
        </tpls>
      </m>
      <n v="75" in="0">
        <tpls c="6">
          <tpl fld="9" item="5"/>
          <tpl fld="6" item="20"/>
          <tpl hier="55" item="8"/>
          <tpl fld="13" item="0"/>
          <tpl hier="90" item="0"/>
          <tpl hier="155" item="1"/>
        </tpls>
      </n>
      <n v="-114074" in="0">
        <tpls c="6">
          <tpl fld="8" item="0"/>
          <tpl fld="3" item="1"/>
          <tpl hier="55" item="8"/>
          <tpl fld="13" item="0"/>
          <tpl hier="90" item="0"/>
          <tpl hier="155" item="1"/>
        </tpls>
      </n>
      <n v="39.028757161482758" in="0">
        <tpls c="6">
          <tpl fld="8" item="1"/>
          <tpl fld="6" item="12"/>
          <tpl hier="55" item="8"/>
          <tpl fld="13" item="0"/>
          <tpl hier="90" item="0"/>
          <tpl hier="155" item="1"/>
        </tpls>
      </n>
      <m in="0">
        <tpls c="6">
          <tpl fld="11" item="1"/>
          <tpl fld="6" item="13"/>
          <tpl hier="55" item="8"/>
          <tpl fld="13" item="0"/>
          <tpl hier="90" item="0"/>
          <tpl hier="155" item="1"/>
        </tpls>
      </m>
      <n v="9464" in="0">
        <tpls c="6">
          <tpl fld="9" item="4"/>
          <tpl fld="6" item="18"/>
          <tpl hier="55" item="8"/>
          <tpl fld="13" item="0"/>
          <tpl hier="90" item="0"/>
          <tpl hier="155" item="1"/>
        </tpls>
      </n>
      <m in="0">
        <tpls c="6">
          <tpl fld="11" item="1"/>
          <tpl fld="6" item="21"/>
          <tpl hier="55" item="8"/>
          <tpl fld="13" item="0"/>
          <tpl hier="90" item="0"/>
          <tpl hier="155" item="1"/>
        </tpls>
      </m>
      <m in="0">
        <tpls c="6">
          <tpl fld="10" item="0"/>
          <tpl fld="6" item="20"/>
          <tpl hier="55" item="8"/>
          <tpl fld="13" item="0"/>
          <tpl hier="90" item="0"/>
          <tpl hier="155" item="1"/>
        </tpls>
      </m>
      <m in="0">
        <tpls c="6">
          <tpl fld="9" item="0"/>
          <tpl fld="6" item="27"/>
          <tpl hier="55" item="8"/>
          <tpl fld="13" item="0"/>
          <tpl hier="90" item="0"/>
          <tpl hier="155" item="1"/>
        </tpls>
      </m>
      <m in="0">
        <tpls c="6">
          <tpl fld="11" item="0"/>
          <tpl fld="3" item="2"/>
          <tpl hier="55" item="8"/>
          <tpl fld="13" item="0"/>
          <tpl hier="90" item="0"/>
          <tpl hier="155" item="1"/>
        </tpls>
      </m>
      <n v="-1">
        <tpls c="6">
          <tpl hier="2" item="4294967295"/>
          <tpl fld="3" item="1"/>
          <tpl hier="55" item="8"/>
          <tpl fld="13" item="1"/>
          <tpl hier="90" item="0"/>
          <tpl hier="155" item="1"/>
        </tpls>
      </n>
      <n v="-9957" in="0">
        <tpls c="6">
          <tpl hier="2" item="4294967295"/>
          <tpl fld="6" item="19"/>
          <tpl hier="55" item="8"/>
          <tpl fld="13" item="0"/>
          <tpl hier="90" item="0"/>
          <tpl hier="155" item="1"/>
        </tpls>
      </n>
      <n v="138.65479517895193" in="0">
        <tpls c="6">
          <tpl fld="9" item="5"/>
          <tpl fld="6" item="12"/>
          <tpl hier="55" item="8"/>
          <tpl fld="13" item="0"/>
          <tpl hier="90" item="0"/>
          <tpl hier="155" item="1"/>
        </tpls>
      </n>
      <n v="-78" in="0">
        <tpls c="6">
          <tpl fld="9" item="6"/>
          <tpl fld="6" item="28"/>
          <tpl hier="55" item="8"/>
          <tpl fld="13" item="0"/>
          <tpl hier="90" item="0"/>
          <tpl hier="155" item="1"/>
        </tpls>
      </n>
      <n v="153" in="0">
        <tpls c="6">
          <tpl fld="9" item="2"/>
          <tpl fld="6" item="15"/>
          <tpl hier="55" item="8"/>
          <tpl fld="13" item="0"/>
          <tpl hier="90" item="0"/>
          <tpl hier="155" item="1"/>
        </tpls>
      </n>
      <m in="0">
        <tpls c="6">
          <tpl fld="10" item="0"/>
          <tpl fld="6" item="25"/>
          <tpl hier="55" item="8"/>
          <tpl fld="13" item="0"/>
          <tpl hier="90" item="0"/>
          <tpl hier="155" item="1"/>
        </tpls>
      </m>
      <n v="27" in="0">
        <tpls c="6">
          <tpl fld="8" item="1"/>
          <tpl fld="6" item="5"/>
          <tpl hier="55" item="8"/>
          <tpl fld="13" item="0"/>
          <tpl hier="90" item="0"/>
          <tpl hier="155" item="1"/>
        </tpls>
      </n>
      <n v="28" in="0">
        <tpls c="6">
          <tpl fld="8" item="1"/>
          <tpl fld="6" item="25"/>
          <tpl hier="55" item="8"/>
          <tpl fld="13" item="0"/>
          <tpl hier="90" item="0"/>
          <tpl hier="155" item="1"/>
        </tpls>
      </n>
      <m in="0">
        <tpls c="6">
          <tpl fld="9" item="3"/>
          <tpl fld="6" item="13"/>
          <tpl hier="55" item="8"/>
          <tpl fld="13" item="0"/>
          <tpl hier="90" item="0"/>
          <tpl hier="155" item="1"/>
        </tpls>
      </m>
      <n v="-13260" in="0">
        <tpls c="6">
          <tpl fld="8" item="0"/>
          <tpl fld="6" item="6"/>
          <tpl hier="55" item="8"/>
          <tpl fld="13" item="0"/>
          <tpl hier="90" item="0"/>
          <tpl hier="155" item="1"/>
        </tpls>
      </n>
      <m in="0">
        <tpls c="6">
          <tpl fld="10" item="1"/>
          <tpl fld="6" item="31"/>
          <tpl hier="55" item="8"/>
          <tpl fld="13" item="0"/>
          <tpl hier="90" item="0"/>
          <tpl hier="155" item="1"/>
        </tpls>
      </m>
      <m in="0">
        <tpls c="6">
          <tpl fld="11" item="2"/>
          <tpl fld="6" item="18"/>
          <tpl hier="55" item="8"/>
          <tpl fld="13" item="0"/>
          <tpl hier="90" item="0"/>
          <tpl hier="155" item="1"/>
        </tpls>
      </m>
      <m in="0">
        <tpls c="6">
          <tpl fld="9" item="0"/>
          <tpl fld="6" item="1"/>
          <tpl hier="55" item="8"/>
          <tpl fld="13" item="0"/>
          <tpl hier="90" item="0"/>
          <tpl hier="155" item="1"/>
        </tpls>
      </m>
      <m in="0">
        <tpls c="6">
          <tpl fld="11" item="1"/>
          <tpl fld="6" item="9"/>
          <tpl hier="55" item="8"/>
          <tpl fld="13" item="0"/>
          <tpl hier="90" item="0"/>
          <tpl hier="155" item="1"/>
        </tpls>
      </m>
      <m in="0">
        <tpls c="6">
          <tpl fld="9" item="0"/>
          <tpl fld="6" item="28"/>
          <tpl hier="55" item="8"/>
          <tpl fld="13" item="0"/>
          <tpl hier="90" item="0"/>
          <tpl hier="155" item="1"/>
        </tpls>
      </m>
      <n v="16" in="0">
        <tpls c="6">
          <tpl fld="8" item="1"/>
          <tpl fld="6" item="16"/>
          <tpl hier="55" item="8"/>
          <tpl fld="13" item="0"/>
          <tpl hier="90" item="0"/>
          <tpl hier="155" item="1"/>
        </tpls>
      </n>
      <n v="66" in="0">
        <tpls c="6">
          <tpl fld="9" item="5"/>
          <tpl fld="6" item="13"/>
          <tpl hier="55" item="8"/>
          <tpl fld="13" item="0"/>
          <tpl hier="90" item="0"/>
          <tpl hier="155" item="1"/>
        </tpls>
      </n>
      <m in="0">
        <tpls c="6">
          <tpl fld="8" item="2"/>
          <tpl fld="6" item="1"/>
          <tpl hier="55" item="8"/>
          <tpl fld="13" item="0"/>
          <tpl hier="90" item="0"/>
          <tpl hier="155" item="1"/>
        </tpls>
      </m>
      <n v="38" in="0">
        <tpls c="6">
          <tpl fld="8" item="1"/>
          <tpl fld="6" item="7"/>
          <tpl hier="55" item="8"/>
          <tpl fld="13" item="0"/>
          <tpl hier="90" item="0"/>
          <tpl hier="155" item="1"/>
        </tpls>
      </n>
      <n v="-9255" in="0">
        <tpls c="6">
          <tpl hier="2" item="4294967295"/>
          <tpl fld="6" item="14"/>
          <tpl hier="55" item="8"/>
          <tpl fld="13" item="0"/>
          <tpl hier="90" item="0"/>
          <tpl hier="155" item="1"/>
        </tpls>
      </n>
      <n v="10566" in="0">
        <tpls c="6">
          <tpl fld="9" item="4"/>
          <tpl fld="6" item="16"/>
          <tpl hier="55" item="8"/>
          <tpl fld="13" item="0"/>
          <tpl hier="90" item="0"/>
          <tpl hier="155" item="1"/>
        </tpls>
      </n>
      <n v="1">
        <tpls c="6">
          <tpl fld="9" item="6"/>
          <tpl fld="3" item="2"/>
          <tpl hier="55" item="8"/>
          <tpl fld="13" item="1"/>
          <tpl hier="90" item="0"/>
          <tpl hier="155" item="1"/>
        </tpls>
      </n>
      <n v="-1030.5846353572892" in="0">
        <tpls c="6">
          <tpl fld="9" item="6"/>
          <tpl fld="3" item="2"/>
          <tpl hier="55" item="8"/>
          <tpl fld="13" item="0"/>
          <tpl hier="90" item="0"/>
          <tpl hier="155" item="1"/>
        </tpls>
      </n>
      <n v="-16014" in="0">
        <tpls c="6">
          <tpl fld="8" item="0"/>
          <tpl fld="6" item="17"/>
          <tpl hier="55" item="8"/>
          <tpl fld="13" item="0"/>
          <tpl hier="90" item="0"/>
          <tpl hier="155" item="1"/>
        </tpls>
      </n>
      <m in="0">
        <tpls c="6">
          <tpl fld="9" item="3"/>
          <tpl fld="6" item="4"/>
          <tpl hier="55" item="8"/>
          <tpl fld="13" item="0"/>
          <tpl hier="90" item="0"/>
          <tpl hier="155" item="1"/>
        </tpls>
      </m>
      <n v="111" in="0">
        <tpls c="6">
          <tpl fld="9" item="2"/>
          <tpl fld="6" item="3"/>
          <tpl hier="55" item="8"/>
          <tpl fld="13" item="0"/>
          <tpl hier="90" item="0"/>
          <tpl hier="155" item="1"/>
        </tpls>
      </n>
      <n v="1800" in="0">
        <tpls c="6">
          <tpl fld="9" item="1"/>
          <tpl fld="3" item="1"/>
          <tpl hier="55" item="8"/>
          <tpl fld="13" item="0"/>
          <tpl hier="90" item="0"/>
          <tpl hier="155" item="1"/>
        </tpls>
      </n>
      <m in="0">
        <tpls c="6">
          <tpl fld="10" item="0"/>
          <tpl fld="6" item="14"/>
          <tpl hier="55" item="8"/>
          <tpl fld="13" item="0"/>
          <tpl hier="90" item="0"/>
          <tpl hier="155" item="1"/>
        </tpls>
      </m>
      <m in="0">
        <tpls c="6">
          <tpl fld="9" item="3"/>
          <tpl fld="3" item="2"/>
          <tpl hier="55" item="8"/>
          <tpl fld="13" item="0"/>
          <tpl hier="90" item="0"/>
          <tpl hier="155" item="1"/>
        </tpls>
      </m>
      <n v="-10963" in="0">
        <tpls c="6">
          <tpl hier="2" item="4294967295"/>
          <tpl fld="6" item="4"/>
          <tpl hier="55" item="8"/>
          <tpl fld="13" item="0"/>
          <tpl hier="90" item="0"/>
          <tpl hier="155" item="1"/>
        </tpls>
      </n>
      <m in="0">
        <tpls c="6">
          <tpl fld="11" item="0"/>
          <tpl fld="6" item="5"/>
          <tpl hier="55" item="8"/>
          <tpl fld="13" item="0"/>
          <tpl hier="90" item="0"/>
          <tpl hier="155" item="1"/>
        </tpls>
      </m>
      <n v="12" in="0">
        <tpls c="6">
          <tpl fld="8" item="1"/>
          <tpl fld="6" item="21"/>
          <tpl hier="55" item="8"/>
          <tpl fld="13" item="0"/>
          <tpl hier="90" item="0"/>
          <tpl hier="155" item="1"/>
        </tpls>
      </n>
      <n v="1">
        <tpls c="6">
          <tpl fld="11" item="0"/>
          <tpl fld="3" item="1"/>
          <tpl hier="55" item="8"/>
          <tpl fld="13" item="1"/>
          <tpl hier="90" item="0"/>
          <tpl hier="155" item="1"/>
        </tpls>
      </n>
      <m in="0">
        <tpls c="6">
          <tpl fld="10" item="0"/>
          <tpl fld="6" item="12"/>
          <tpl hier="55" item="8"/>
          <tpl fld="13" item="0"/>
          <tpl hier="90" item="0"/>
          <tpl hier="155" item="1"/>
        </tpls>
      </m>
      <n v="-101" in="0">
        <tpls c="6">
          <tpl fld="9" item="6"/>
          <tpl fld="6" item="18"/>
          <tpl hier="55" item="8"/>
          <tpl fld="13" item="0"/>
          <tpl hier="90" item="0"/>
          <tpl hier="155" item="1"/>
        </tpls>
      </n>
      <n v="109" in="0">
        <tpls c="6">
          <tpl fld="9" item="2"/>
          <tpl fld="6" item="1"/>
          <tpl hier="55" item="8"/>
          <tpl fld="13" item="0"/>
          <tpl hier="90" item="0"/>
          <tpl hier="155" item="1"/>
        </tpls>
      </n>
      <m in="0">
        <tpls c="6">
          <tpl fld="9" item="0"/>
          <tpl fld="6" item="22"/>
          <tpl hier="55" item="8"/>
          <tpl fld="13" item="0"/>
          <tpl hier="90" item="0"/>
          <tpl hier="155" item="1"/>
        </tpls>
      </m>
      <m in="0">
        <tpls c="6">
          <tpl fld="10" item="1"/>
          <tpl fld="6" item="5"/>
          <tpl hier="55" item="8"/>
          <tpl fld="13" item="0"/>
          <tpl hier="90" item="0"/>
          <tpl hier="155" item="1"/>
        </tpls>
      </m>
      <n v="1714.9479479434449" in="0">
        <tpls c="6">
          <tpl fld="9" item="1"/>
          <tpl fld="3" item="2"/>
          <tpl hier="55" item="8"/>
          <tpl fld="13" item="0"/>
          <tpl hier="90" item="0"/>
          <tpl hier="155" item="1"/>
        </tpls>
      </n>
      <n v="-9974" in="0">
        <tpls c="6">
          <tpl fld="8" item="0"/>
          <tpl fld="6" item="19"/>
          <tpl hier="55" item="8"/>
          <tpl fld="13" item="0"/>
          <tpl hier="90" item="0"/>
          <tpl hier="155" item="1"/>
        </tpls>
      </n>
      <m in="0">
        <tpls c="6">
          <tpl fld="10" item="1"/>
          <tpl fld="6" item="27"/>
          <tpl hier="55" item="8"/>
          <tpl fld="13" item="0"/>
          <tpl hier="90" item="0"/>
          <tpl hier="155" item="1"/>
        </tpls>
      </m>
      <m in="0">
        <tpls c="6">
          <tpl fld="9" item="3"/>
          <tpl fld="6" item="22"/>
          <tpl hier="55" item="8"/>
          <tpl fld="13" item="0"/>
          <tpl hier="90" item="0"/>
          <tpl hier="155" item="1"/>
        </tpls>
      </m>
      <m in="0">
        <tpls c="6">
          <tpl fld="10" item="0"/>
          <tpl fld="6" item="3"/>
          <tpl hier="55" item="8"/>
          <tpl fld="13" item="0"/>
          <tpl hier="90" item="0"/>
          <tpl hier="155" item="1"/>
        </tpls>
      </m>
      <m in="0">
        <tpls c="6">
          <tpl fld="11" item="0"/>
          <tpl fld="6" item="1"/>
          <tpl hier="55" item="8"/>
          <tpl fld="13" item="0"/>
          <tpl hier="90" item="0"/>
          <tpl hier="155" item="1"/>
        </tpls>
      </m>
      <n v="-113" in="0">
        <tpls c="6">
          <tpl fld="9" item="6"/>
          <tpl fld="6" item="14"/>
          <tpl hier="55" item="8"/>
          <tpl fld="13" item="0"/>
          <tpl hier="90" item="0"/>
          <tpl hier="155" item="1"/>
        </tpls>
      </n>
      <m in="0">
        <tpls c="6">
          <tpl fld="9" item="0"/>
          <tpl fld="6" item="8"/>
          <tpl hier="55" item="8"/>
          <tpl fld="13" item="0"/>
          <tpl hier="90" item="0"/>
          <tpl hier="155" item="1"/>
        </tpls>
      </m>
      <n v="-13029" in="0">
        <tpls c="6">
          <tpl hier="2" item="4294967295"/>
          <tpl fld="6" item="7"/>
          <tpl hier="55" item="8"/>
          <tpl fld="13" item="0"/>
          <tpl hier="90" item="0"/>
          <tpl hier="155" item="1"/>
        </tpls>
      </n>
      <n v="54" in="0">
        <tpls c="6">
          <tpl fld="9" item="5"/>
          <tpl fld="6" item="23"/>
          <tpl hier="55" item="8"/>
          <tpl fld="13" item="0"/>
          <tpl hier="90" item="0"/>
          <tpl hier="155" item="1"/>
        </tpls>
      </n>
      <m in="0">
        <tpls c="6">
          <tpl fld="11" item="1"/>
          <tpl fld="6" item="15"/>
          <tpl hier="55" item="8"/>
          <tpl fld="13" item="0"/>
          <tpl hier="90" item="0"/>
          <tpl hier="155" item="1"/>
        </tpls>
      </m>
      <m in="0">
        <tpls c="6">
          <tpl fld="11" item="0"/>
          <tpl fld="6" item="29"/>
          <tpl hier="55" item="8"/>
          <tpl fld="13" item="0"/>
          <tpl hier="90" item="0"/>
          <tpl hier="155" item="1"/>
        </tpls>
      </m>
      <n v="230" in="0">
        <tpls c="6">
          <tpl fld="8" item="1"/>
          <tpl fld="3" item="0"/>
          <tpl hier="55" item="8"/>
          <tpl fld="13" item="0"/>
          <tpl hier="90" item="0"/>
          <tpl hier="155" item="1"/>
        </tpls>
      </n>
      <n v="99" in="0">
        <tpls c="6">
          <tpl fld="9" item="5"/>
          <tpl fld="6" item="15"/>
          <tpl hier="55" item="8"/>
          <tpl fld="13" item="0"/>
          <tpl hier="90" item="0"/>
          <tpl hier="155" item="1"/>
        </tpls>
      </n>
      <m in="0">
        <tpls c="6">
          <tpl fld="9" item="3"/>
          <tpl fld="6" item="30"/>
          <tpl hier="55" item="8"/>
          <tpl fld="13" item="0"/>
          <tpl hier="90" item="0"/>
          <tpl hier="155" item="1"/>
        </tpls>
      </m>
      <m in="0">
        <tpls c="6">
          <tpl fld="9" item="0"/>
          <tpl fld="6" item="0"/>
          <tpl hier="55" item="8"/>
          <tpl fld="13" item="0"/>
          <tpl hier="90" item="0"/>
          <tpl hier="155" item="1"/>
        </tpls>
      </m>
      <m in="0">
        <tpls c="6">
          <tpl fld="10" item="1"/>
          <tpl fld="6" item="21"/>
          <tpl hier="55" item="8"/>
          <tpl fld="13" item="0"/>
          <tpl hier="90" item="0"/>
          <tpl hier="155" item="1"/>
        </tpls>
      </m>
      <n v="161" in="0">
        <tpls c="6">
          <tpl fld="9" item="1"/>
          <tpl fld="6" item="24"/>
          <tpl hier="55" item="8"/>
          <tpl fld="13" item="0"/>
          <tpl hier="90" item="0"/>
          <tpl hier="155" item="1"/>
        </tpls>
      </n>
      <m in="0">
        <tpls c="6">
          <tpl fld="9" item="0"/>
          <tpl fld="3" item="0"/>
          <tpl hier="55" item="8"/>
          <tpl fld="13" item="0"/>
          <tpl hier="90" item="0"/>
          <tpl hier="155" item="1"/>
        </tpls>
      </m>
      <m in="0">
        <tpls c="6">
          <tpl fld="10" item="1"/>
          <tpl fld="6" item="7"/>
          <tpl hier="55" item="8"/>
          <tpl fld="13" item="0"/>
          <tpl hier="90" item="0"/>
          <tpl hier="155" item="1"/>
        </tpls>
      </m>
      <m in="0">
        <tpls c="6">
          <tpl fld="11" item="1"/>
          <tpl fld="6" item="22"/>
          <tpl hier="55" item="8"/>
          <tpl fld="13" item="0"/>
          <tpl hier="90" item="0"/>
          <tpl hier="155" item="1"/>
        </tpls>
      </m>
      <n v="-12041" in="0">
        <tpls c="6">
          <tpl hier="2" item="4294967295"/>
          <tpl fld="6" item="23"/>
          <tpl hier="55" item="8"/>
          <tpl fld="13" item="0"/>
          <tpl hier="90" item="0"/>
          <tpl hier="155" item="1"/>
        </tpls>
      </n>
      <n v="-17137" in="0">
        <tpls c="6">
          <tpl hier="2" item="4294967295"/>
          <tpl fld="6" item="5"/>
          <tpl hier="55" item="8"/>
          <tpl fld="13" item="0"/>
          <tpl hier="90" item="0"/>
          <tpl hier="155" item="1"/>
        </tpls>
      </n>
      <n v="-13237" in="0">
        <tpls c="6">
          <tpl hier="2" item="4294967295"/>
          <tpl fld="6" item="6"/>
          <tpl hier="55" item="8"/>
          <tpl fld="13" item="0"/>
          <tpl hier="90" item="0"/>
          <tpl hier="155" item="1"/>
        </tpls>
      </n>
      <n v="84" in="0">
        <tpls c="6">
          <tpl fld="9" item="1"/>
          <tpl fld="6" item="21"/>
          <tpl hier="55" item="8"/>
          <tpl fld="13" item="0"/>
          <tpl hier="90" item="0"/>
          <tpl hier="155" item="1"/>
        </tpls>
      </n>
      <n v="-13087" in="0">
        <tpls c="6">
          <tpl hier="2" item="4294967295"/>
          <tpl fld="6" item="15"/>
          <tpl hier="55" item="8"/>
          <tpl fld="13" item="0"/>
          <tpl hier="90" item="0"/>
          <tpl hier="155" item="1"/>
        </tpls>
      </n>
      <n v="83" in="0">
        <tpls c="6">
          <tpl fld="9" item="2"/>
          <tpl fld="6" item="23"/>
          <tpl hier="55" item="8"/>
          <tpl fld="13" item="0"/>
          <tpl hier="90" item="0"/>
          <tpl hier="155" item="1"/>
        </tpls>
      </n>
      <n v="-7907" in="0">
        <tpls c="6">
          <tpl hier="2" item="4294967295"/>
          <tpl fld="6" item="24"/>
          <tpl hier="55" item="8"/>
          <tpl fld="13" item="0"/>
          <tpl hier="90" item="0"/>
          <tpl hier="155" item="1"/>
        </tpls>
      </n>
      <n v="-122" in="0">
        <tpls c="6">
          <tpl fld="9" item="6"/>
          <tpl fld="6" item="25"/>
          <tpl hier="55" item="8"/>
          <tpl fld="13" item="0"/>
          <tpl hier="90" item="0"/>
          <tpl hier="155" item="1"/>
        </tpls>
      </n>
      <n v="115" in="0">
        <tpls c="6">
          <tpl fld="9" item="2"/>
          <tpl fld="6" item="20"/>
          <tpl hier="55" item="8"/>
          <tpl fld="13" item="0"/>
          <tpl hier="90" item="0"/>
          <tpl hier="155" item="1"/>
        </tpls>
      </n>
      <m in="0">
        <tpls c="6">
          <tpl fld="11" item="2"/>
          <tpl fld="3" item="1"/>
          <tpl hier="55" item="8"/>
          <tpl fld="13" item="0"/>
          <tpl hier="90" item="0"/>
          <tpl hier="155" item="1"/>
        </tpls>
      </m>
      <m in="0">
        <tpls c="6">
          <tpl fld="11" item="0"/>
          <tpl fld="6" item="31"/>
          <tpl hier="55" item="8"/>
          <tpl fld="13" item="0"/>
          <tpl hier="90" item="0"/>
          <tpl hier="155" item="1"/>
        </tpls>
      </m>
      <m in="0">
        <tpls c="6">
          <tpl fld="11" item="0"/>
          <tpl fld="6" item="28"/>
          <tpl hier="55" item="8"/>
          <tpl fld="13" item="0"/>
          <tpl hier="90" item="0"/>
          <tpl hier="155" item="1"/>
        </tpls>
      </m>
      <n v="-1">
        <tpls c="6">
          <tpl fld="9" item="4"/>
          <tpl fld="3" item="1"/>
          <tpl hier="55" item="8"/>
          <tpl fld="13" item="1"/>
          <tpl hier="90" item="0"/>
          <tpl hier="155" item="1"/>
        </tpls>
      </n>
      <m in="0">
        <tpls c="6">
          <tpl fld="9" item="3"/>
          <tpl fld="6" item="3"/>
          <tpl hier="55" item="8"/>
          <tpl fld="13" item="0"/>
          <tpl hier="90" item="0"/>
          <tpl hier="155" item="1"/>
        </tpls>
      </m>
      <m in="0">
        <tpls c="6">
          <tpl fld="11" item="2"/>
          <tpl fld="6" item="3"/>
          <tpl hier="55" item="8"/>
          <tpl fld="13" item="0"/>
          <tpl hier="90" item="0"/>
          <tpl hier="155" item="1"/>
        </tpls>
      </m>
      <m in="0">
        <tpls c="6">
          <tpl fld="9" item="3"/>
          <tpl fld="6" item="16"/>
          <tpl hier="55" item="8"/>
          <tpl fld="13" item="0"/>
          <tpl hier="90" item="0"/>
          <tpl hier="155" item="1"/>
        </tpls>
      </m>
      <m in="0">
        <tpls c="6">
          <tpl fld="8" item="2"/>
          <tpl fld="6" item="21"/>
          <tpl hier="55" item="8"/>
          <tpl fld="13" item="0"/>
          <tpl hier="90" item="0"/>
          <tpl hier="155" item="1"/>
        </tpls>
      </m>
      <m in="0">
        <tpls c="6">
          <tpl fld="10" item="1"/>
          <tpl fld="6" item="19"/>
          <tpl hier="55" item="8"/>
          <tpl fld="13" item="0"/>
          <tpl hier="90" item="0"/>
          <tpl hier="155" item="1"/>
        </tpls>
      </m>
      <m in="0">
        <tpls c="6">
          <tpl fld="11" item="0"/>
          <tpl fld="3" item="1"/>
          <tpl hier="55" item="8"/>
          <tpl fld="13" item="0"/>
          <tpl hier="90" item="0"/>
          <tpl hier="155" item="1"/>
        </tpls>
      </m>
      <m in="0">
        <tpls c="6">
          <tpl fld="8" item="2"/>
          <tpl fld="6" item="15"/>
          <tpl hier="55" item="8"/>
          <tpl fld="13" item="0"/>
          <tpl hier="90" item="0"/>
          <tpl hier="155" item="1"/>
        </tpls>
      </m>
      <n v="158" in="0">
        <tpls c="6">
          <tpl fld="9" item="1"/>
          <tpl fld="6" item="2"/>
          <tpl hier="55" item="8"/>
          <tpl fld="13" item="0"/>
          <tpl hier="90" item="0"/>
          <tpl hier="155" item="1"/>
        </tpls>
      </n>
      <n v="41" in="0">
        <tpls c="6">
          <tpl fld="9" item="5"/>
          <tpl fld="6" item="21"/>
          <tpl hier="55" item="8"/>
          <tpl fld="13" item="0"/>
          <tpl hier="90" item="0"/>
          <tpl hier="155" item="1"/>
        </tpls>
      </n>
      <m in="0">
        <tpls c="6">
          <tpl fld="10" item="1"/>
          <tpl fld="6" item="11"/>
          <tpl hier="55" item="8"/>
          <tpl fld="13" item="0"/>
          <tpl hier="90" item="0"/>
          <tpl hier="155" item="1"/>
        </tpls>
      </m>
      <n v="-115" in="0">
        <tpls c="6">
          <tpl fld="9" item="6"/>
          <tpl fld="6" item="5"/>
          <tpl hier="55" item="8"/>
          <tpl fld="13" item="0"/>
          <tpl hier="90" item="0"/>
          <tpl hier="155" item="1"/>
        </tpls>
      </n>
      <m in="0">
        <tpls c="6">
          <tpl fld="9" item="0"/>
          <tpl fld="6" item="25"/>
          <tpl hier="55" item="8"/>
          <tpl fld="13" item="0"/>
          <tpl hier="90" item="0"/>
          <tpl hier="155" item="1"/>
        </tpls>
      </m>
      <m in="0">
        <tpls c="6">
          <tpl fld="8" item="2"/>
          <tpl fld="6" item="20"/>
          <tpl hier="55" item="8"/>
          <tpl fld="13" item="0"/>
          <tpl hier="90" item="0"/>
          <tpl hier="155" item="1"/>
        </tpls>
      </m>
      <m in="0">
        <tpls c="6">
          <tpl fld="10" item="0"/>
          <tpl fld="6" item="21"/>
          <tpl hier="55" item="8"/>
          <tpl fld="13" item="0"/>
          <tpl hier="90" item="0"/>
          <tpl hier="155" item="1"/>
        </tpls>
      </m>
      <n v="180" in="0">
        <tpls c="6">
          <tpl fld="9" item="1"/>
          <tpl fld="6" item="26"/>
          <tpl hier="55" item="8"/>
          <tpl fld="13" item="0"/>
          <tpl hier="90" item="0"/>
          <tpl hier="155" item="1"/>
        </tpls>
      </n>
      <n v="172" in="0">
        <tpls c="6">
          <tpl fld="9" item="1"/>
          <tpl fld="6" item="17"/>
          <tpl hier="55" item="8"/>
          <tpl fld="13" item="0"/>
          <tpl hier="90" item="0"/>
          <tpl hier="155" item="1"/>
        </tpls>
      </n>
      <m in="0">
        <tpls c="6">
          <tpl fld="8" item="2"/>
          <tpl fld="6" item="8"/>
          <tpl hier="55" item="8"/>
          <tpl fld="13" item="0"/>
          <tpl hier="90" item="0"/>
          <tpl hier="155" item="1"/>
        </tpls>
      </m>
      <n v="153" in="0">
        <tpls c="6">
          <tpl fld="9" item="1"/>
          <tpl fld="6" item="20"/>
          <tpl hier="55" item="8"/>
          <tpl fld="13" item="0"/>
          <tpl hier="90" item="0"/>
          <tpl hier="155" item="1"/>
        </tpls>
      </n>
      <n v="204" in="0">
        <tpls c="6">
          <tpl fld="8" item="2"/>
          <tpl fld="3" item="0"/>
          <tpl hier="55" item="8"/>
          <tpl fld="13" item="0"/>
          <tpl hier="90" item="0"/>
          <tpl hier="155" item="1"/>
        </tpls>
      </n>
      <m in="0">
        <tpls c="6">
          <tpl fld="9" item="3"/>
          <tpl fld="6" item="17"/>
          <tpl hier="55" item="8"/>
          <tpl fld="13" item="0"/>
          <tpl hier="90" item="0"/>
          <tpl hier="155" item="1"/>
        </tpls>
      </m>
      <m in="0">
        <tpls c="6">
          <tpl fld="11" item="2"/>
          <tpl fld="6" item="16"/>
          <tpl hier="55" item="8"/>
          <tpl fld="13" item="0"/>
          <tpl hier="90" item="0"/>
          <tpl hier="155" item="1"/>
        </tpls>
      </m>
      <n v="1">
        <tpls c="6">
          <tpl fld="9" item="3"/>
          <tpl fld="3" item="0"/>
          <tpl hier="55" item="8"/>
          <tpl fld="13" item="1"/>
          <tpl hier="90" item="0"/>
          <tpl hier="155" item="1"/>
        </tpls>
      </n>
      <n v="20" in="0">
        <tpls c="6">
          <tpl fld="8" item="1"/>
          <tpl fld="6" item="3"/>
          <tpl hier="55" item="8"/>
          <tpl fld="13" item="0"/>
          <tpl hier="90" item="0"/>
          <tpl hier="155" item="1"/>
        </tpls>
      </n>
      <n v="-13231.564767991555" in="0">
        <tpls c="6">
          <tpl fld="8" item="0"/>
          <tpl fld="6" item="8"/>
          <tpl hier="55" item="8"/>
          <tpl fld="13" item="0"/>
          <tpl hier="90" item="0"/>
          <tpl hier="155" item="1"/>
        </tpls>
      </n>
      <m in="0">
        <tpls c="6">
          <tpl fld="10" item="1"/>
          <tpl fld="6" item="15"/>
          <tpl hier="55" item="8"/>
          <tpl fld="13" item="0"/>
          <tpl hier="90" item="0"/>
          <tpl hier="155" item="1"/>
        </tpls>
      </m>
      <m in="0">
        <tpls c="6">
          <tpl fld="11" item="2"/>
          <tpl fld="6" item="8"/>
          <tpl hier="55" item="8"/>
          <tpl fld="13" item="0"/>
          <tpl hier="90" item="0"/>
          <tpl hier="155" item="1"/>
        </tpls>
      </m>
      <n v="38.478569004643703" in="0">
        <tpls c="6">
          <tpl fld="8" item="1"/>
          <tpl fld="6" item="8"/>
          <tpl hier="55" item="8"/>
          <tpl fld="13" item="0"/>
          <tpl hier="90" item="0"/>
          <tpl hier="155" item="1"/>
        </tpls>
      </n>
      <m in="0">
        <tpls c="6">
          <tpl fld="8" item="2"/>
          <tpl fld="6" item="9"/>
          <tpl hier="55" item="8"/>
          <tpl fld="13" item="0"/>
          <tpl hier="90" item="0"/>
          <tpl hier="155" item="1"/>
        </tpls>
      </m>
      <m in="0">
        <tpls c="6">
          <tpl fld="11" item="0"/>
          <tpl fld="6" item="6"/>
          <tpl hier="55" item="8"/>
          <tpl fld="13" item="0"/>
          <tpl hier="90" item="0"/>
          <tpl hier="155" item="1"/>
        </tpls>
      </m>
      <n v="204" in="0">
        <tpls c="6">
          <tpl fld="9" item="1"/>
          <tpl fld="6" item="25"/>
          <tpl hier="55" item="8"/>
          <tpl fld="13" item="0"/>
          <tpl hier="90" item="0"/>
          <tpl hier="155" item="1"/>
        </tpls>
      </n>
      <n v="-9333" in="0">
        <tpls c="6">
          <tpl fld="8" item="0"/>
          <tpl fld="6" item="28"/>
          <tpl hier="55" item="8"/>
          <tpl fld="13" item="0"/>
          <tpl hier="90" item="0"/>
          <tpl hier="155" item="1"/>
        </tpls>
      </n>
      <m in="0">
        <tpls c="6">
          <tpl fld="10" item="1"/>
          <tpl fld="6" item="24"/>
          <tpl hier="55" item="8"/>
          <tpl fld="13" item="0"/>
          <tpl hier="90" item="0"/>
          <tpl hier="155" item="1"/>
        </tpls>
      </m>
      <n v="127" in="0">
        <tpls c="6">
          <tpl fld="9" item="1"/>
          <tpl fld="6" item="0"/>
          <tpl hier="55" item="8"/>
          <tpl fld="13" item="0"/>
          <tpl hier="90" item="0"/>
          <tpl hier="155" item="1"/>
        </tpls>
      </n>
      <m in="0">
        <tpls c="6">
          <tpl fld="10" item="1"/>
          <tpl fld="3" item="1"/>
          <tpl hier="55" item="8"/>
          <tpl fld="13" item="0"/>
          <tpl hier="90" item="0"/>
          <tpl hier="155" item="1"/>
        </tpls>
      </m>
      <n v="-7929" in="0">
        <tpls c="6">
          <tpl fld="8" item="0"/>
          <tpl fld="6" item="24"/>
          <tpl hier="55" item="8"/>
          <tpl fld="13" item="0"/>
          <tpl hier="90" item="0"/>
          <tpl hier="155" item="1"/>
        </tpls>
      </n>
      <n v="-6509" in="0">
        <tpls c="6">
          <tpl fld="8" item="0"/>
          <tpl fld="6" item="11"/>
          <tpl hier="55" item="8"/>
          <tpl fld="13" item="0"/>
          <tpl hier="90" item="0"/>
          <tpl hier="155" item="1"/>
        </tpls>
      </n>
      <m in="0">
        <tpls c="6">
          <tpl fld="8" item="2"/>
          <tpl fld="6" item="18"/>
          <tpl hier="55" item="8"/>
          <tpl fld="13" item="0"/>
          <tpl hier="90" item="0"/>
          <tpl hier="155" item="1"/>
        </tpls>
      </m>
      <m in="0">
        <tpls c="6">
          <tpl fld="10" item="1"/>
          <tpl fld="6" item="29"/>
          <tpl hier="55" item="8"/>
          <tpl fld="13" item="0"/>
          <tpl hier="90" item="0"/>
          <tpl hier="155" item="1"/>
        </tpls>
      </m>
      <m in="0">
        <tpls c="6">
          <tpl fld="11" item="0"/>
          <tpl fld="6" item="14"/>
          <tpl hier="55" item="8"/>
          <tpl fld="13" item="0"/>
          <tpl hier="90" item="0"/>
          <tpl hier="155" item="1"/>
        </tpls>
      </m>
      <m in="0">
        <tpls c="6">
          <tpl fld="9" item="3"/>
          <tpl fld="6" item="8"/>
          <tpl hier="55" item="8"/>
          <tpl fld="13" item="0"/>
          <tpl hier="90" item="0"/>
          <tpl hier="155" item="1"/>
        </tpls>
      </m>
      <n v="207" in="0">
        <tpls c="6">
          <tpl fld="9" item="2"/>
          <tpl fld="6" item="10"/>
          <tpl hier="55" item="8"/>
          <tpl fld="13" item="0"/>
          <tpl hier="90" item="0"/>
          <tpl hier="155" item="1"/>
        </tpls>
      </n>
      <m in="0">
        <tpls c="6">
          <tpl fld="10" item="1"/>
          <tpl fld="3" item="0"/>
          <tpl hier="55" item="8"/>
          <tpl fld="13" item="0"/>
          <tpl hier="90" item="0"/>
          <tpl hier="155" item="1"/>
        </tpls>
      </m>
      <m in="0">
        <tpls c="6">
          <tpl fld="9" item="0"/>
          <tpl fld="6" item="6"/>
          <tpl hier="55" item="8"/>
          <tpl fld="13" item="0"/>
          <tpl hier="90" item="0"/>
          <tpl hier="155" item="1"/>
        </tpls>
      </m>
      <m in="0">
        <tpls c="6">
          <tpl fld="9" item="3"/>
          <tpl fld="6" item="12"/>
          <tpl hier="55" item="8"/>
          <tpl fld="13" item="0"/>
          <tpl hier="90" item="0"/>
          <tpl hier="155" item="1"/>
        </tpls>
      </m>
      <m in="0">
        <tpls c="6">
          <tpl fld="11" item="2"/>
          <tpl fld="6" item="11"/>
          <tpl hier="55" item="8"/>
          <tpl fld="13" item="0"/>
          <tpl hier="90" item="0"/>
          <tpl hier="155" item="1"/>
        </tpls>
      </m>
      <n v="-9500" in="0">
        <tpls c="6">
          <tpl hier="2" item="4294967295"/>
          <tpl fld="6" item="27"/>
          <tpl hier="55" item="8"/>
          <tpl fld="13" item="0"/>
          <tpl hier="90" item="0"/>
          <tpl hier="155" item="1"/>
        </tpls>
      </n>
      <n v="55" in="0">
        <tpls c="6">
          <tpl fld="9" item="5"/>
          <tpl fld="6" item="9"/>
          <tpl hier="55" item="8"/>
          <tpl fld="13" item="0"/>
          <tpl hier="90" item="0"/>
          <tpl hier="155" item="1"/>
        </tpls>
      </n>
      <n v="38" in="0">
        <tpls c="6">
          <tpl fld="8" item="1"/>
          <tpl fld="6" item="10"/>
          <tpl hier="55" item="8"/>
          <tpl fld="13" item="0"/>
          <tpl hier="90" item="0"/>
          <tpl hier="155" item="1"/>
        </tpls>
      </n>
      <m in="0">
        <tpls c="6">
          <tpl fld="9" item="3"/>
          <tpl fld="6" item="29"/>
          <tpl hier="55" item="8"/>
          <tpl fld="13" item="0"/>
          <tpl hier="90" item="0"/>
          <tpl hier="155" item="1"/>
        </tpls>
      </m>
      <n v="141" in="0">
        <tpls c="6">
          <tpl fld="9" item="2"/>
          <tpl fld="6" item="14"/>
          <tpl hier="55" item="8"/>
          <tpl fld="13" item="0"/>
          <tpl hier="90" item="0"/>
          <tpl hier="155" item="1"/>
        </tpls>
      </n>
      <n v="1">
        <tpls c="6">
          <tpl fld="8" item="2"/>
          <tpl fld="3" item="0"/>
          <tpl hier="55" item="8"/>
          <tpl fld="13" item="1"/>
          <tpl hier="90" item="0"/>
          <tpl hier="155" item="1"/>
        </tpls>
      </n>
      <m in="0">
        <tpls c="6">
          <tpl fld="11" item="1"/>
          <tpl fld="6" item="1"/>
          <tpl hier="55" item="8"/>
          <tpl fld="13" item="0"/>
          <tpl hier="90" item="0"/>
          <tpl hier="155" item="1"/>
        </tpls>
      </m>
      <m in="0">
        <tpls c="6">
          <tpl fld="11" item="2"/>
          <tpl fld="6" item="19"/>
          <tpl hier="55" item="8"/>
          <tpl fld="13" item="0"/>
          <tpl hier="90" item="0"/>
          <tpl hier="155" item="1"/>
        </tpls>
      </m>
      <m in="0">
        <tpls c="6">
          <tpl fld="9" item="0"/>
          <tpl fld="6" item="12"/>
          <tpl hier="55" item="8"/>
          <tpl fld="13" item="0"/>
          <tpl hier="90" item="0"/>
          <tpl hier="155" item="1"/>
        </tpls>
      </m>
      <n v="92795.321868757223" in="0">
        <tpls c="6">
          <tpl fld="9" item="4"/>
          <tpl fld="3" item="2"/>
          <tpl hier="55" item="8"/>
          <tpl fld="13" item="0"/>
          <tpl hier="90" item="0"/>
          <tpl hier="155" item="1"/>
        </tpls>
      </n>
      <m in="0">
        <tpls c="6">
          <tpl fld="10" item="1"/>
          <tpl fld="3" item="2"/>
          <tpl hier="55" item="8"/>
          <tpl fld="13" item="0"/>
          <tpl hier="90" item="0"/>
          <tpl hier="155" item="1"/>
        </tpls>
      </m>
      <n v="1">
        <tpls c="6">
          <tpl fld="10" item="0"/>
          <tpl fld="3" item="0"/>
          <tpl hier="55" item="8"/>
          <tpl fld="13" item="1"/>
          <tpl hier="90" item="0"/>
          <tpl hier="155" item="1"/>
        </tpls>
      </n>
      <n v="-12973" in="0">
        <tpls c="6">
          <tpl fld="8" item="0"/>
          <tpl fld="6" item="10"/>
          <tpl hier="55" item="8"/>
          <tpl fld="13" item="0"/>
          <tpl hier="90" item="0"/>
          <tpl hier="155" item="1"/>
        </tpls>
      </n>
      <n v="13" in="0">
        <tpls c="6">
          <tpl fld="8" item="1"/>
          <tpl fld="6" item="31"/>
          <tpl hier="55" item="8"/>
          <tpl fld="13" item="0"/>
          <tpl hier="90" item="0"/>
          <tpl hier="155" item="1"/>
        </tpls>
      </n>
      <m in="0">
        <tpls c="6">
          <tpl fld="11" item="2"/>
          <tpl fld="6" item="15"/>
          <tpl hier="55" item="8"/>
          <tpl fld="13" item="0"/>
          <tpl hier="90" item="0"/>
          <tpl hier="155" item="1"/>
        </tpls>
      </m>
      <m in="0">
        <tpls c="6">
          <tpl fld="11" item="0"/>
          <tpl fld="3" item="0"/>
          <tpl hier="55" item="8"/>
          <tpl fld="13" item="0"/>
          <tpl hier="90" item="0"/>
          <tpl hier="155" item="1"/>
        </tpls>
      </m>
      <n v="13115" in="0">
        <tpls c="6">
          <tpl fld="9" item="4"/>
          <tpl fld="6" item="15"/>
          <tpl hier="55" item="8"/>
          <tpl fld="13" item="0"/>
          <tpl hier="90" item="0"/>
          <tpl hier="155" item="1"/>
        </tpls>
      </n>
      <m in="0">
        <tpls c="6">
          <tpl fld="11" item="0"/>
          <tpl fld="6" item="30"/>
          <tpl hier="55" item="8"/>
          <tpl fld="13" item="0"/>
          <tpl hier="90" item="0"/>
          <tpl hier="155" item="1"/>
        </tpls>
      </m>
      <n v="-9464" in="0">
        <tpls c="6">
          <tpl fld="8" item="0"/>
          <tpl fld="6" item="18"/>
          <tpl hier="55" item="8"/>
          <tpl fld="13" item="0"/>
          <tpl hier="90" item="0"/>
          <tpl hier="155" item="1"/>
        </tpls>
      </n>
      <n v="112" in="0">
        <tpls c="6">
          <tpl fld="9" item="1"/>
          <tpl fld="6" item="9"/>
          <tpl hier="55" item="8"/>
          <tpl fld="13" item="0"/>
          <tpl hier="90" item="0"/>
          <tpl hier="155" item="1"/>
        </tpls>
      </n>
      <m in="0">
        <tpls c="6">
          <tpl fld="10" item="0"/>
          <tpl fld="6" item="2"/>
          <tpl hier="55" item="8"/>
          <tpl fld="13" item="0"/>
          <tpl hier="90" item="0"/>
          <tpl hier="155" item="1"/>
        </tpls>
      </m>
      <n v="145" in="0">
        <tpls c="6">
          <tpl fld="9" item="1"/>
          <tpl fld="6" item="30"/>
          <tpl hier="55" item="8"/>
          <tpl fld="13" item="0"/>
          <tpl hier="90" item="0"/>
          <tpl hier="155" item="1"/>
        </tpls>
      </n>
      <n v="12729" in="0">
        <tpls c="6">
          <tpl fld="9" item="4"/>
          <tpl fld="6" item="1"/>
          <tpl hier="55" item="8"/>
          <tpl fld="13" item="0"/>
          <tpl hier="90" item="0"/>
          <tpl hier="155" item="1"/>
        </tpls>
      </n>
      <n v="111" in="0">
        <tpls c="6">
          <tpl fld="9" item="1"/>
          <tpl fld="6" item="23"/>
          <tpl hier="55" item="8"/>
          <tpl fld="13" item="0"/>
          <tpl hier="90" item="0"/>
          <tpl hier="155" item="1"/>
        </tpls>
      </n>
      <m in="0">
        <tpls c="6">
          <tpl fld="11" item="0"/>
          <tpl fld="6" item="18"/>
          <tpl hier="55" item="8"/>
          <tpl fld="13" item="0"/>
          <tpl hier="90" item="0"/>
          <tpl hier="155" item="1"/>
        </tpls>
      </m>
      <n v="94" in="0">
        <tpls c="6">
          <tpl fld="9" item="5"/>
          <tpl fld="6" item="5"/>
          <tpl hier="55" item="8"/>
          <tpl fld="13" item="0"/>
          <tpl hier="90" item="0"/>
          <tpl hier="155" item="1"/>
        </tpls>
      </n>
      <n v="148" in="0">
        <tpls c="6">
          <tpl fld="9" item="1"/>
          <tpl fld="6" item="3"/>
          <tpl hier="55" item="8"/>
          <tpl fld="13" item="0"/>
          <tpl hier="90" item="0"/>
          <tpl hier="155" item="1"/>
        </tpls>
      </n>
      <n v="-103" in="0">
        <tpls c="6">
          <tpl fld="9" item="6"/>
          <tpl fld="6" item="17"/>
          <tpl hier="55" item="8"/>
          <tpl fld="13" item="0"/>
          <tpl hier="90" item="0"/>
          <tpl hier="155" item="1"/>
        </tpls>
      </n>
      <n v="25" in="0">
        <tpls c="6">
          <tpl fld="8" item="1"/>
          <tpl fld="6" item="26"/>
          <tpl hier="55" item="8"/>
          <tpl fld="13" item="0"/>
          <tpl hier="90" item="0"/>
          <tpl hier="155" item="1"/>
        </tpls>
      </n>
      <n v="88" in="0">
        <tpls c="6">
          <tpl fld="9" item="5"/>
          <tpl fld="6" item="26"/>
          <tpl hier="55" item="8"/>
          <tpl fld="13" item="0"/>
          <tpl hier="90" item="0"/>
          <tpl hier="155" item="1"/>
        </tpls>
      </n>
      <n v="88" in="0">
        <tpls c="6">
          <tpl fld="9" item="2"/>
          <tpl fld="6" item="16"/>
          <tpl hier="55" item="8"/>
          <tpl fld="13" item="0"/>
          <tpl hier="90" item="0"/>
          <tpl hier="155" item="1"/>
        </tpls>
      </n>
      <n v="57" in="0">
        <tpls c="6">
          <tpl fld="9" item="5"/>
          <tpl fld="6" item="16"/>
          <tpl hier="55" item="8"/>
          <tpl fld="13" item="0"/>
          <tpl hier="90" item="0"/>
          <tpl hier="155" item="1"/>
        </tpls>
      </n>
      <m in="0">
        <tpls c="6">
          <tpl fld="10" item="1"/>
          <tpl fld="6" item="28"/>
          <tpl hier="55" item="8"/>
          <tpl fld="13" item="0"/>
          <tpl hier="90" item="0"/>
          <tpl hier="155" item="1"/>
        </tpls>
      </m>
      <n v="12422" in="0">
        <tpls c="6">
          <tpl fld="9" item="4"/>
          <tpl fld="6" item="3"/>
          <tpl hier="55" item="8"/>
          <tpl fld="13" item="0"/>
          <tpl hier="90" item="0"/>
          <tpl hier="155" item="1"/>
        </tpls>
      </n>
      <n v="72" in="0">
        <tpls c="6">
          <tpl fld="9" item="5"/>
          <tpl fld="6" item="3"/>
          <tpl hier="55" item="8"/>
          <tpl fld="13" item="0"/>
          <tpl hier="90" item="0"/>
          <tpl hier="155" item="1"/>
        </tpls>
      </n>
      <m in="0">
        <tpls c="6">
          <tpl fld="11" item="2"/>
          <tpl fld="6" item="0"/>
          <tpl hier="55" item="8"/>
          <tpl fld="13" item="0"/>
          <tpl hier="90" item="0"/>
          <tpl hier="155" item="1"/>
        </tpls>
      </m>
      <n v="-10550" in="0">
        <tpls c="6">
          <tpl hier="2" item="4294967295"/>
          <tpl fld="6" item="16"/>
          <tpl hier="55" item="8"/>
          <tpl fld="13" item="0"/>
          <tpl hier="90" item="0"/>
          <tpl hier="155" item="1"/>
        </tpls>
      </n>
      <n v="1">
        <tpls c="6">
          <tpl fld="11" item="2"/>
          <tpl fld="3" item="0"/>
          <tpl hier="55" item="8"/>
          <tpl fld="13" item="1"/>
          <tpl hier="90" item="0"/>
          <tpl hier="155" item="1"/>
        </tpls>
      </n>
      <n v="10361" in="0">
        <tpls c="6">
          <tpl fld="9" item="4"/>
          <tpl fld="6" item="9"/>
          <tpl hier="55" item="8"/>
          <tpl fld="13" item="0"/>
          <tpl hier="90" item="0"/>
          <tpl hier="155" item="1"/>
        </tpls>
      </n>
      <n v="-87" in="0">
        <tpls c="6">
          <tpl fld="9" item="6"/>
          <tpl fld="6" item="1"/>
          <tpl hier="55" item="8"/>
          <tpl fld="13" item="0"/>
          <tpl hier="90" item="0"/>
          <tpl hier="155" item="1"/>
        </tpls>
      </n>
      <n v="1">
        <tpls c="6">
          <tpl fld="11" item="2"/>
          <tpl fld="3" item="2"/>
          <tpl hier="55" item="8"/>
          <tpl fld="13" item="1"/>
          <tpl hier="90" item="0"/>
          <tpl hier="155" item="1"/>
        </tpls>
      </n>
      <m in="0">
        <tpls c="6">
          <tpl fld="9" item="3"/>
          <tpl fld="6" item="10"/>
          <tpl hier="55" item="8"/>
          <tpl fld="13" item="0"/>
          <tpl hier="90" item="0"/>
          <tpl hier="155" item="1"/>
        </tpls>
      </m>
      <m in="0">
        <tpls c="6">
          <tpl fld="10" item="0"/>
          <tpl fld="6" item="0"/>
          <tpl hier="55" item="8"/>
          <tpl fld="13" item="0"/>
          <tpl hier="90" item="0"/>
          <tpl hier="155" item="1"/>
        </tpls>
      </m>
      <m in="0">
        <tpls c="6">
          <tpl fld="11" item="2"/>
          <tpl fld="6" item="27"/>
          <tpl hier="55" item="8"/>
          <tpl fld="13" item="0"/>
          <tpl hier="90" item="0"/>
          <tpl hier="155" item="1"/>
        </tpls>
      </m>
      <m in="0">
        <tpls c="6">
          <tpl fld="10" item="0"/>
          <tpl fld="6" item="24"/>
          <tpl hier="55" item="8"/>
          <tpl fld="13" item="0"/>
          <tpl hier="90" item="0"/>
          <tpl hier="155" item="1"/>
        </tpls>
      </m>
      <n v="-1">
        <tpls c="6">
          <tpl hier="2" item="4294967295"/>
          <tpl fld="3" item="2"/>
          <tpl hier="55" item="8"/>
          <tpl fld="13" item="1"/>
          <tpl hier="90" item="0"/>
          <tpl hier="155" item="1"/>
        </tpls>
      </n>
      <m in="0">
        <tpls c="6">
          <tpl fld="8" item="2"/>
          <tpl fld="6" item="3"/>
          <tpl hier="55" item="8"/>
          <tpl fld="13" item="0"/>
          <tpl hier="90" item="0"/>
          <tpl hier="155" item="1"/>
        </tpls>
      </m>
      <m in="0">
        <tpls c="6">
          <tpl fld="9" item="3"/>
          <tpl fld="6" item="1"/>
          <tpl hier="55" item="8"/>
          <tpl fld="13" item="0"/>
          <tpl hier="90" item="0"/>
          <tpl hier="155" item="1"/>
        </tpls>
      </m>
      <m in="0">
        <tpls c="6">
          <tpl fld="11" item="0"/>
          <tpl fld="6" item="12"/>
          <tpl hier="55" item="8"/>
          <tpl fld="13" item="0"/>
          <tpl hier="90" item="0"/>
          <tpl hier="155" item="1"/>
        </tpls>
      </m>
      <n v="63" in="0">
        <tpls c="6">
          <tpl fld="9" item="5"/>
          <tpl fld="6" item="28"/>
          <tpl hier="55" item="8"/>
          <tpl fld="13" item="0"/>
          <tpl hier="90" item="0"/>
          <tpl hier="155" item="1"/>
        </tpls>
      </n>
      <n v="1">
        <tpls c="6">
          <tpl fld="8" item="1"/>
          <tpl fld="3" item="1"/>
          <tpl hier="55" item="8"/>
          <tpl fld="13" item="1"/>
          <tpl hier="90" item="0"/>
          <tpl hier="155" item="1"/>
        </tpls>
      </n>
      <m in="0">
        <tpls c="6">
          <tpl fld="11" item="2"/>
          <tpl fld="6" item="13"/>
          <tpl hier="55" item="8"/>
          <tpl fld="13" item="0"/>
          <tpl hier="90" item="0"/>
          <tpl hier="155" item="1"/>
        </tpls>
      </m>
      <m in="0">
        <tpls c="6">
          <tpl fld="8" item="2"/>
          <tpl fld="6" item="10"/>
          <tpl hier="55" item="8"/>
          <tpl fld="13" item="0"/>
          <tpl hier="90" item="0"/>
          <tpl hier="155" item="1"/>
        </tpls>
      </m>
      <m in="0">
        <tpls c="6">
          <tpl fld="9" item="3"/>
          <tpl fld="6" item="14"/>
          <tpl hier="55" item="8"/>
          <tpl fld="13" item="0"/>
          <tpl hier="90" item="0"/>
          <tpl hier="155" item="1"/>
        </tpls>
      </m>
      <n v="13260" in="0">
        <tpls c="6">
          <tpl fld="9" item="4"/>
          <tpl fld="6" item="6"/>
          <tpl hier="55" item="8"/>
          <tpl fld="13" item="0"/>
          <tpl hier="90" item="0"/>
          <tpl hier="155" item="1"/>
        </tpls>
      </n>
      <n v="1">
        <tpls c="6">
          <tpl fld="9" item="1"/>
          <tpl fld="3" item="1"/>
          <tpl hier="55" item="8"/>
          <tpl fld="13" item="1"/>
          <tpl hier="90" item="0"/>
          <tpl hier="155" item="1"/>
        </tpls>
      </n>
      <n v="9144" in="0">
        <tpls c="6">
          <tpl fld="9" item="4"/>
          <tpl fld="6" item="20"/>
          <tpl hier="55" item="8"/>
          <tpl fld="13" item="0"/>
          <tpl hier="90" item="0"/>
          <tpl hier="155" item="1"/>
        </tpls>
      </n>
      <n v="136.70017935860255" in="0">
        <tpls c="6">
          <tpl fld="9" item="5"/>
          <tpl fld="6" item="8"/>
          <tpl hier="55" item="8"/>
          <tpl fld="13" item="0"/>
          <tpl hier="90" item="0"/>
          <tpl hier="155" item="1"/>
        </tpls>
      </n>
      <m in="0">
        <tpls c="6">
          <tpl fld="11" item="2"/>
          <tpl fld="6" item="6"/>
          <tpl hier="55" item="8"/>
          <tpl fld="13" item="0"/>
          <tpl hier="90" item="0"/>
          <tpl hier="155" item="1"/>
        </tpls>
      </m>
      <n v="-101" in="0">
        <tpls c="6">
          <tpl fld="9" item="6"/>
          <tpl fld="6" item="6"/>
          <tpl hier="55" item="8"/>
          <tpl fld="13" item="0"/>
          <tpl hier="90" item="0"/>
          <tpl hier="155" item="1"/>
        </tpls>
      </n>
      <n v="-12935" in="0">
        <tpls c="6">
          <tpl hier="2" item="4294967295"/>
          <tpl fld="6" item="10"/>
          <tpl hier="55" item="8"/>
          <tpl fld="13" item="0"/>
          <tpl hier="90" item="0"/>
          <tpl hier="155" item="1"/>
        </tpls>
      </n>
      <m in="0">
        <tpls c="6">
          <tpl fld="8" item="2"/>
          <tpl fld="6" item="7"/>
          <tpl hier="55" item="8"/>
          <tpl fld="13" item="0"/>
          <tpl hier="90" item="0"/>
          <tpl hier="155" item="1"/>
        </tpls>
      </m>
      <n v="121" in="0">
        <tpls c="6">
          <tpl fld="9" item="2"/>
          <tpl fld="6" item="24"/>
          <tpl hier="55" item="8"/>
          <tpl fld="13" item="0"/>
          <tpl hier="90" item="0"/>
          <tpl hier="155" item="1"/>
        </tpls>
      </n>
      <m in="0">
        <tpls c="6">
          <tpl fld="11" item="1"/>
          <tpl fld="6" item="29"/>
          <tpl hier="55" item="8"/>
          <tpl fld="13" item="0"/>
          <tpl hier="90" item="0"/>
          <tpl hier="155" item="1"/>
        </tpls>
      </m>
      <n v="-10646" in="0">
        <tpls c="6">
          <tpl hier="2" item="4294967295"/>
          <tpl fld="6" item="29"/>
          <tpl hier="55" item="8"/>
          <tpl fld="13" item="0"/>
          <tpl hier="90" item="0"/>
          <tpl hier="155" item="1"/>
        </tpls>
      </n>
      <n v="23" in="0">
        <tpls c="6">
          <tpl fld="8" item="1"/>
          <tpl fld="6" item="2"/>
          <tpl hier="55" item="8"/>
          <tpl fld="13" item="0"/>
          <tpl hier="90" item="0"/>
          <tpl hier="155" item="1"/>
        </tpls>
      </n>
      <m in="0">
        <tpls c="6">
          <tpl fld="11" item="2"/>
          <tpl fld="6" item="22"/>
          <tpl hier="55" item="8"/>
          <tpl fld="13" item="0"/>
          <tpl hier="90" item="0"/>
          <tpl hier="155" item="1"/>
        </tpls>
      </m>
      <n v="31" in="0">
        <tpls c="6">
          <tpl fld="8" item="2"/>
          <tpl fld="6" item="4"/>
          <tpl hier="55" item="8"/>
          <tpl fld="13" item="0"/>
          <tpl hier="90" item="0"/>
          <tpl hier="155" item="1"/>
        </tpls>
      </n>
      <n v="-982" in="0">
        <tpls c="6">
          <tpl fld="9" item="6"/>
          <tpl fld="3" item="0"/>
          <tpl hier="55" item="8"/>
          <tpl fld="13" item="0"/>
          <tpl hier="90" item="0"/>
          <tpl hier="155" item="1"/>
        </tpls>
      </n>
      <m in="0">
        <tpls c="6">
          <tpl fld="11" item="0"/>
          <tpl fld="6" item="11"/>
          <tpl hier="55" item="8"/>
          <tpl fld="13" item="0"/>
          <tpl hier="90" item="0"/>
          <tpl hier="155" item="1"/>
        </tpls>
      </m>
      <m in="0">
        <tpls c="6">
          <tpl fld="11" item="2"/>
          <tpl fld="6" item="25"/>
          <tpl hier="55" item="8"/>
          <tpl fld="13" item="0"/>
          <tpl hier="90" item="0"/>
          <tpl hier="155" item="1"/>
        </tpls>
      </m>
      <m in="0">
        <tpls c="6">
          <tpl fld="9" item="3"/>
          <tpl fld="6" item="26"/>
          <tpl hier="55" item="8"/>
          <tpl fld="13" item="0"/>
          <tpl hier="90" item="0"/>
          <tpl hier="155" item="1"/>
        </tpls>
      </m>
      <m in="0">
        <tpls c="6">
          <tpl fld="11" item="0"/>
          <tpl fld="6" item="23"/>
          <tpl hier="55" item="8"/>
          <tpl fld="13" item="0"/>
          <tpl hier="90" item="0"/>
          <tpl hier="155" item="1"/>
        </tpls>
      </m>
      <n v="-48" in="0">
        <tpls c="6">
          <tpl fld="9" item="6"/>
          <tpl fld="6" item="11"/>
          <tpl hier="55" item="8"/>
          <tpl fld="13" item="0"/>
          <tpl hier="90" item="0"/>
          <tpl hier="155" item="1"/>
        </tpls>
      </n>
      <n v="-13115" in="0">
        <tpls c="6">
          <tpl fld="8" item="0"/>
          <tpl fld="6" item="15"/>
          <tpl hier="55" item="8"/>
          <tpl fld="13" item="0"/>
          <tpl hier="90" item="0"/>
          <tpl hier="155" item="1"/>
        </tpls>
      </n>
      <n v="-9281" in="0">
        <tpls c="6">
          <tpl fld="8" item="0"/>
          <tpl fld="6" item="14"/>
          <tpl hier="55" item="8"/>
          <tpl fld="13" item="0"/>
          <tpl hier="90" item="0"/>
          <tpl hier="155" item="1"/>
        </tpls>
      </n>
      <m in="0">
        <tpls c="6">
          <tpl fld="11" item="0"/>
          <tpl fld="6" item="24"/>
          <tpl hier="55" item="8"/>
          <tpl fld="13" item="0"/>
          <tpl hier="90" item="0"/>
          <tpl hier="155" item="1"/>
        </tpls>
      </m>
      <m in="0">
        <tpls c="6">
          <tpl fld="10" item="0"/>
          <tpl fld="6" item="4"/>
          <tpl hier="55" item="8"/>
          <tpl fld="13" item="0"/>
          <tpl hier="90" item="0"/>
          <tpl hier="155" item="1"/>
        </tpls>
      </m>
      <m in="0">
        <tpls c="6">
          <tpl fld="11" item="2"/>
          <tpl fld="6" item="29"/>
          <tpl hier="55" item="8"/>
          <tpl fld="13" item="0"/>
          <tpl hier="90" item="0"/>
          <tpl hier="155" item="1"/>
        </tpls>
      </m>
      <m in="0">
        <tpls c="6">
          <tpl fld="9" item="3"/>
          <tpl fld="6" item="18"/>
          <tpl hier="55" item="8"/>
          <tpl fld="13" item="0"/>
          <tpl hier="90" item="0"/>
          <tpl hier="155" item="1"/>
        </tpls>
      </m>
      <n v="21" in="0">
        <tpls c="6">
          <tpl fld="8" item="1"/>
          <tpl fld="6" item="20"/>
          <tpl hier="55" item="8"/>
          <tpl fld="13" item="0"/>
          <tpl hier="90" item="0"/>
          <tpl hier="155" item="1"/>
        </tpls>
      </n>
      <n v="-50" in="0">
        <tpls c="6">
          <tpl fld="9" item="6"/>
          <tpl fld="6" item="21"/>
          <tpl hier="55" item="8"/>
          <tpl fld="13" item="0"/>
          <tpl hier="90" item="0"/>
          <tpl hier="155" item="1"/>
        </tpls>
      </n>
      <m in="0">
        <tpls c="6">
          <tpl fld="9" item="0"/>
          <tpl fld="6" item="26"/>
          <tpl hier="55" item="8"/>
          <tpl fld="13" item="0"/>
          <tpl hier="90" item="0"/>
          <tpl hier="155" item="1"/>
        </tpls>
      </m>
      <m in="0">
        <tpls c="6">
          <tpl fld="11" item="2"/>
          <tpl fld="6" item="30"/>
          <tpl hier="55" item="8"/>
          <tpl fld="13" item="0"/>
          <tpl hier="90" item="0"/>
          <tpl hier="155" item="1"/>
        </tpls>
      </m>
      <n v="129" in="0">
        <tpls c="6">
          <tpl fld="9" item="1"/>
          <tpl fld="6" item="28"/>
          <tpl hier="55" item="8"/>
          <tpl fld="13" item="0"/>
          <tpl hier="90" item="0"/>
          <tpl hier="155" item="1"/>
        </tpls>
      </n>
      <m in="0">
        <tpls c="6">
          <tpl fld="11" item="1"/>
          <tpl fld="6" item="0"/>
          <tpl hier="55" item="8"/>
          <tpl fld="13" item="0"/>
          <tpl hier="90" item="0"/>
          <tpl hier="155" item="1"/>
        </tpls>
      </m>
      <n v="0">
        <tpls c="6">
          <tpl hier="2" item="4294967295"/>
          <tpl fld="3" item="0"/>
          <tpl hier="55" item="8"/>
          <tpl fld="13" item="1"/>
          <tpl hier="90" item="0"/>
          <tpl hier="155" item="1"/>
        </tpls>
      </n>
      <m in="0">
        <tpls c="6">
          <tpl fld="11" item="1"/>
          <tpl fld="6" item="28"/>
          <tpl hier="55" item="8"/>
          <tpl fld="13" item="0"/>
          <tpl hier="90" item="0"/>
          <tpl hier="155" item="1"/>
        </tpls>
      </m>
      <n v="-1">
        <tpls c="6">
          <tpl fld="8" item="0"/>
          <tpl fld="3" item="1"/>
          <tpl hier="55" item="8"/>
          <tpl fld="13" item="1"/>
          <tpl hier="90" item="0"/>
          <tpl hier="155" item="1"/>
        </tpls>
      </n>
      <m in="0">
        <tpls c="6">
          <tpl fld="9" item="0"/>
          <tpl fld="3" item="2"/>
          <tpl hier="55" item="8"/>
          <tpl fld="13" item="0"/>
          <tpl hier="90" item="0"/>
          <tpl hier="155" item="1"/>
        </tpls>
      </m>
      <n v="-1">
        <tpls c="6">
          <tpl fld="8" item="0"/>
          <tpl fld="3" item="2"/>
          <tpl hier="55" item="8"/>
          <tpl fld="13" item="1"/>
          <tpl hier="90" item="0"/>
          <tpl hier="155" item="1"/>
        </tpls>
      </n>
      <n v="-9441" in="0">
        <tpls c="6">
          <tpl hier="2" item="4294967295"/>
          <tpl fld="6" item="18"/>
          <tpl hier="55" item="8"/>
          <tpl fld="13" item="0"/>
          <tpl hier="90" item="0"/>
          <tpl hier="155" item="1"/>
        </tpls>
      </n>
      <m in="0">
        <tpls c="6">
          <tpl fld="10" item="0"/>
          <tpl fld="3" item="0"/>
          <tpl hier="55" item="8"/>
          <tpl fld="13" item="0"/>
          <tpl hier="90" item="0"/>
          <tpl hier="155" item="1"/>
        </tpls>
      </m>
      <m in="0">
        <tpls c="6">
          <tpl fld="10" item="0"/>
          <tpl fld="6" item="13"/>
          <tpl hier="55" item="8"/>
          <tpl fld="13" item="0"/>
          <tpl hier="90" item="0"/>
          <tpl hier="155" item="1"/>
        </tpls>
      </m>
      <m in="0">
        <tpls c="6">
          <tpl fld="10" item="1"/>
          <tpl fld="6" item="20"/>
          <tpl hier="55" item="8"/>
          <tpl fld="13" item="0"/>
          <tpl hier="90" item="0"/>
          <tpl hier="155" item="1"/>
        </tpls>
      </m>
      <n v="92" in="0">
        <tpls c="6">
          <tpl fld="9" item="5"/>
          <tpl fld="6" item="14"/>
          <tpl hier="55" item="8"/>
          <tpl fld="13" item="0"/>
          <tpl hier="90" item="0"/>
          <tpl hier="155" item="1"/>
        </tpls>
      </n>
      <m in="0">
        <tpls c="6">
          <tpl fld="9" item="0"/>
          <tpl fld="6" item="29"/>
          <tpl hier="55" item="8"/>
          <tpl fld="13" item="0"/>
          <tpl hier="90" item="0"/>
          <tpl hier="155" item="1"/>
        </tpls>
      </m>
      <m in="0">
        <tpls c="6">
          <tpl fld="10" item="1"/>
          <tpl fld="6" item="22"/>
          <tpl hier="55" item="8"/>
          <tpl fld="13" item="0"/>
          <tpl hier="90" item="0"/>
          <tpl hier="155" item="1"/>
        </tpls>
      </m>
      <n v="10752" in="0">
        <tpls c="6">
          <tpl fld="9" item="4"/>
          <tpl fld="6" item="13"/>
          <tpl hier="55" item="8"/>
          <tpl fld="13" item="0"/>
          <tpl hier="90" item="0"/>
          <tpl hier="155" item="1"/>
        </tpls>
      </n>
      <n v="-70" in="0">
        <tpls c="6">
          <tpl fld="9" item="6"/>
          <tpl fld="6" item="16"/>
          <tpl hier="55" item="8"/>
          <tpl fld="13" item="0"/>
          <tpl hier="90" item="0"/>
          <tpl hier="155" item="1"/>
        </tpls>
      </n>
      <m in="0">
        <tpls c="6">
          <tpl fld="9" item="3"/>
          <tpl fld="6" item="21"/>
          <tpl hier="55" item="8"/>
          <tpl fld="13" item="0"/>
          <tpl hier="90" item="0"/>
          <tpl hier="155" item="1"/>
        </tpls>
      </m>
      <n v="7929" in="0">
        <tpls c="6">
          <tpl fld="9" item="4"/>
          <tpl fld="6" item="24"/>
          <tpl hier="55" item="8"/>
          <tpl fld="13" item="0"/>
          <tpl hier="90" item="0"/>
          <tpl hier="155" item="1"/>
        </tpls>
      </n>
      <m in="0">
        <tpls c="6">
          <tpl fld="10" item="0"/>
          <tpl fld="6" item="26"/>
          <tpl hier="55" item="8"/>
          <tpl fld="13" item="0"/>
          <tpl hier="90" item="0"/>
          <tpl hier="155" item="1"/>
        </tpls>
      </m>
      <n v="63" in="0">
        <tpls c="6">
          <tpl fld="9" item="2"/>
          <tpl fld="6" item="21"/>
          <tpl hier="55" item="8"/>
          <tpl fld="13" item="0"/>
          <tpl hier="90" item="0"/>
          <tpl hier="155" item="1"/>
        </tpls>
      </n>
      <n v="114074" in="0">
        <tpls c="6">
          <tpl fld="9" item="4"/>
          <tpl fld="3" item="1"/>
          <tpl hier="55" item="8"/>
          <tpl fld="13" item="0"/>
          <tpl hier="90" item="0"/>
          <tpl hier="155" item="1"/>
        </tpls>
      </n>
      <m in="0">
        <tpls c="6">
          <tpl fld="10" item="1"/>
          <tpl fld="6" item="17"/>
          <tpl hier="55" item="8"/>
          <tpl fld="13" item="0"/>
          <tpl hier="90" item="0"/>
          <tpl hier="155" item="1"/>
        </tpls>
      </m>
      <m in="0">
        <tpls c="6">
          <tpl fld="11" item="0"/>
          <tpl fld="6" item="27"/>
          <tpl hier="55" item="8"/>
          <tpl fld="13" item="0"/>
          <tpl hier="90" item="0"/>
          <tpl hier="155" item="1"/>
        </tpls>
      </m>
      <n v="62" in="0">
        <tpls c="6">
          <tpl fld="9" item="5"/>
          <tpl fld="6" item="0"/>
          <tpl hier="55" item="8"/>
          <tpl fld="13" item="0"/>
          <tpl hier="90" item="0"/>
          <tpl hier="155" item="1"/>
        </tpls>
      </n>
      <m in="0">
        <tpls c="6">
          <tpl fld="8" item="2"/>
          <tpl fld="6" item="12"/>
          <tpl hier="55" item="8"/>
          <tpl fld="13" item="0"/>
          <tpl hier="90" item="0"/>
          <tpl hier="155" item="1"/>
        </tpls>
      </m>
      <n v="-44" in="0">
        <tpls c="6">
          <tpl fld="9" item="6"/>
          <tpl fld="6" item="22"/>
          <tpl hier="55" item="8"/>
          <tpl fld="13" item="0"/>
          <tpl hier="90" item="0"/>
          <tpl hier="155" item="1"/>
        </tpls>
      </n>
      <n v="29" in="0">
        <tpls c="6">
          <tpl fld="8" item="2"/>
          <tpl fld="6" item="0"/>
          <tpl hier="55" item="8"/>
          <tpl fld="13" item="0"/>
          <tpl hier="90" item="0"/>
          <tpl hier="155" item="1"/>
        </tpls>
      </n>
      <m in="0">
        <tpls c="6">
          <tpl fld="9" item="3"/>
          <tpl fld="6" item="6"/>
          <tpl hier="55" item="8"/>
          <tpl fld="13" item="0"/>
          <tpl hier="90" item="0"/>
          <tpl hier="155" item="1"/>
        </tpls>
      </m>
      <m in="0">
        <tpls c="6">
          <tpl fld="9" item="0"/>
          <tpl fld="6" item="17"/>
          <tpl hier="55" item="8"/>
          <tpl fld="13" item="0"/>
          <tpl hier="90" item="0"/>
          <tpl hier="155" item="1"/>
        </tpls>
      </m>
      <m in="0">
        <tpls c="6">
          <tpl fld="11" item="1"/>
          <tpl fld="6" item="18"/>
          <tpl hier="55" item="8"/>
          <tpl fld="13" item="0"/>
          <tpl hier="90" item="0"/>
          <tpl hier="155" item="1"/>
        </tpls>
      </m>
      <m in="0">
        <tpls c="6">
          <tpl fld="11" item="1"/>
          <tpl fld="6" item="12"/>
          <tpl hier="55" item="8"/>
          <tpl fld="13" item="0"/>
          <tpl hier="90" item="0"/>
          <tpl hier="155" item="1"/>
        </tpls>
      </m>
      <m in="0">
        <tpls c="6">
          <tpl fld="10" item="0"/>
          <tpl fld="6" item="31"/>
          <tpl hier="55" item="8"/>
          <tpl fld="13" item="0"/>
          <tpl hier="90" item="0"/>
          <tpl hier="155" item="1"/>
        </tpls>
      </m>
      <n v="0">
        <tpls c="6">
          <tpl fld="8" item="0"/>
          <tpl fld="3" item="0"/>
          <tpl hier="55" item="8"/>
          <tpl fld="13" item="1"/>
          <tpl hier="90" item="0"/>
          <tpl hier="155" item="1"/>
        </tpls>
      </n>
      <m in="0">
        <tpls c="6">
          <tpl fld="9" item="3"/>
          <tpl fld="6" item="2"/>
          <tpl hier="55" item="8"/>
          <tpl fld="13" item="0"/>
          <tpl hier="90" item="0"/>
          <tpl hier="155" item="1"/>
        </tpls>
      </m>
      <m in="0">
        <tpls c="6">
          <tpl fld="10" item="0"/>
          <tpl fld="6" item="23"/>
          <tpl hier="55" item="8"/>
          <tpl fld="13" item="0"/>
          <tpl hier="90" item="0"/>
          <tpl hier="155" item="1"/>
        </tpls>
      </m>
      <n v="276" in="0">
        <tpls c="6">
          <tpl fld="9" item="1"/>
          <tpl fld="6" item="7"/>
          <tpl hier="55" item="8"/>
          <tpl fld="13" item="0"/>
          <tpl hier="90" item="0"/>
          <tpl hier="155" item="1"/>
        </tpls>
      </n>
      <n v="-76" in="0">
        <tpls c="6">
          <tpl fld="9" item="6"/>
          <tpl fld="6" item="0"/>
          <tpl hier="55" item="8"/>
          <tpl fld="13" item="0"/>
          <tpl hier="90" item="0"/>
          <tpl hier="155" item="1"/>
        </tpls>
      </n>
      <m in="0">
        <tpls c="6">
          <tpl fld="9" item="0"/>
          <tpl fld="6" item="2"/>
          <tpl hier="55" item="8"/>
          <tpl fld="13" item="0"/>
          <tpl hier="90" item="0"/>
          <tpl hier="155" item="1"/>
        </tpls>
      </m>
      <n v="13231.564767991555" in="0">
        <tpls c="6">
          <tpl fld="9" item="4"/>
          <tpl fld="6" item="8"/>
          <tpl hier="55" item="8"/>
          <tpl fld="13" item="0"/>
          <tpl hier="90" item="0"/>
          <tpl hier="155" item="1"/>
        </tpls>
      </n>
      <n v="879" in="0">
        <tpls c="6">
          <tpl fld="9" item="5"/>
          <tpl fld="3" item="1"/>
          <tpl hier="55" item="8"/>
          <tpl fld="13" item="0"/>
          <tpl hier="90" item="0"/>
          <tpl hier="155" item="1"/>
        </tpls>
      </n>
      <n v="62" in="0">
        <tpls c="6">
          <tpl fld="9" item="5"/>
          <tpl fld="6" item="19"/>
          <tpl hier="55" item="8"/>
          <tpl fld="13" item="0"/>
          <tpl hier="90" item="0"/>
          <tpl hier="155" item="1"/>
        </tpls>
      </n>
      <m in="0">
        <tpls c="6">
          <tpl fld="10" item="1"/>
          <tpl fld="6" item="3"/>
          <tpl hier="55" item="8"/>
          <tpl fld="13" item="0"/>
          <tpl hier="90" item="0"/>
          <tpl hier="155" item="1"/>
        </tpls>
      </m>
      <n v="84" in="0">
        <tpls c="6">
          <tpl fld="9" item="2"/>
          <tpl fld="6" item="9"/>
          <tpl hier="55" item="8"/>
          <tpl fld="13" item="0"/>
          <tpl hier="90" item="0"/>
          <tpl hier="155" item="1"/>
        </tpls>
      </n>
      <n v="-10566" in="0">
        <tpls c="6">
          <tpl fld="8" item="0"/>
          <tpl fld="6" item="16"/>
          <tpl hier="55" item="8"/>
          <tpl fld="13" item="0"/>
          <tpl hier="90" item="0"/>
          <tpl hier="155" item="1"/>
        </tpls>
      </n>
      <n v="17" in="0">
        <tpls c="6">
          <tpl fld="8" item="1"/>
          <tpl fld="6" item="28"/>
          <tpl hier="55" item="8"/>
          <tpl fld="13" item="0"/>
          <tpl hier="90" item="0"/>
          <tpl hier="155" item="1"/>
        </tpls>
      </n>
      <n v="1">
        <tpls c="6">
          <tpl fld="9" item="6"/>
          <tpl fld="3" item="0"/>
          <tpl hier="55" item="8"/>
          <tpl fld="13" item="1"/>
          <tpl hier="90" item="0"/>
          <tpl hier="155" item="1"/>
        </tpls>
      </n>
      <m in="0">
        <tpls c="6">
          <tpl fld="8" item="2"/>
          <tpl fld="6" item="6"/>
          <tpl hier="55" item="8"/>
          <tpl fld="13" item="0"/>
          <tpl hier="90" item="0"/>
          <tpl hier="155" item="1"/>
        </tpls>
      </m>
      <m in="0">
        <tpls c="6">
          <tpl fld="11" item="1"/>
          <tpl fld="6" item="4"/>
          <tpl hier="55" item="8"/>
          <tpl fld="13" item="0"/>
          <tpl hier="90" item="0"/>
          <tpl hier="155" item="1"/>
        </tpls>
      </m>
      <m in="0">
        <tpls c="6">
          <tpl fld="11" item="0"/>
          <tpl fld="6" item="0"/>
          <tpl hier="55" item="8"/>
          <tpl fld="13" item="0"/>
          <tpl hier="90" item="0"/>
          <tpl hier="155" item="1"/>
        </tpls>
      </m>
      <m in="0">
        <tpls c="6">
          <tpl fld="9" item="3"/>
          <tpl fld="6" item="7"/>
          <tpl hier="55" item="8"/>
          <tpl fld="13" item="0"/>
          <tpl hier="90" item="0"/>
          <tpl hier="155" item="1"/>
        </tpls>
      </m>
      <m in="0">
        <tpls c="6">
          <tpl fld="9" item="3"/>
          <tpl fld="3" item="1"/>
          <tpl hier="55" item="8"/>
          <tpl fld="13" item="0"/>
          <tpl hier="90" item="0"/>
          <tpl hier="155" item="1"/>
        </tpls>
      </m>
      <n v="1">
        <tpls c="6">
          <tpl fld="9" item="5"/>
          <tpl fld="3" item="0"/>
          <tpl hier="55" item="8"/>
          <tpl fld="13" item="1"/>
          <tpl hier="90" item="0"/>
          <tpl hier="155" item="1"/>
        </tpls>
      </n>
      <n v="24" in="0">
        <tpls c="6">
          <tpl fld="8" item="1"/>
          <tpl fld="6" item="17"/>
          <tpl hier="55" item="8"/>
          <tpl fld="13" item="0"/>
          <tpl hier="90" item="0"/>
          <tpl hier="155" item="1"/>
        </tpls>
      </n>
      <m in="0">
        <tpls c="6">
          <tpl fld="11" item="2"/>
          <tpl fld="6" item="14"/>
          <tpl hier="55" item="8"/>
          <tpl fld="13" item="0"/>
          <tpl hier="90" item="0"/>
          <tpl hier="155" item="1"/>
        </tpls>
      </m>
      <m in="0">
        <tpls c="6">
          <tpl fld="10" item="1"/>
          <tpl fld="6" item="8"/>
          <tpl hier="55" item="8"/>
          <tpl fld="13" item="0"/>
          <tpl hier="90" item="0"/>
          <tpl hier="155" item="1"/>
        </tpls>
      </m>
      <n v="44" in="0">
        <tpls c="6">
          <tpl fld="9" item="5"/>
          <tpl fld="6" item="31"/>
          <tpl hier="55" item="8"/>
          <tpl fld="13" item="0"/>
          <tpl hier="90" item="0"/>
          <tpl hier="155" item="1"/>
        </tpls>
      </n>
      <m in="0">
        <tpls c="6">
          <tpl fld="8" item="2"/>
          <tpl fld="6" item="2"/>
          <tpl hier="55" item="8"/>
          <tpl fld="13" item="0"/>
          <tpl hier="90" item="0"/>
          <tpl hier="155" item="1"/>
        </tpls>
      </m>
      <n v="135" in="0">
        <tpls c="6">
          <tpl fld="9" item="2"/>
          <tpl fld="6" item="26"/>
          <tpl hier="55" item="8"/>
          <tpl fld="13" item="0"/>
          <tpl hier="90" item="0"/>
          <tpl hier="155" item="1"/>
        </tpls>
      </n>
      <n v="18" in="0">
        <tpls c="6">
          <tpl fld="8" item="1"/>
          <tpl fld="6" item="0"/>
          <tpl hier="55" item="8"/>
          <tpl fld="13" item="0"/>
          <tpl hier="90" item="0"/>
          <tpl hier="155" item="1"/>
        </tpls>
      </n>
      <n v="13817" in="0">
        <tpls c="6">
          <tpl fld="9" item="4"/>
          <tpl fld="6" item="30"/>
          <tpl hier="55" item="8"/>
          <tpl fld="13" item="0"/>
          <tpl hier="90" item="0"/>
          <tpl hier="155" item="1"/>
        </tpls>
      </n>
      <n v="96" in="0">
        <tpls c="6">
          <tpl fld="9" item="2"/>
          <tpl fld="6" item="19"/>
          <tpl hier="55" item="8"/>
          <tpl fld="13" item="0"/>
          <tpl hier="90" item="0"/>
          <tpl hier="155" item="1"/>
        </tpls>
      </n>
      <n v="42" in="0">
        <tpls c="6">
          <tpl fld="8" item="2"/>
          <tpl fld="6" item="5"/>
          <tpl hier="55" item="8"/>
          <tpl fld="13" item="0"/>
          <tpl hier="90" item="0"/>
          <tpl hier="155" item="1"/>
        </tpls>
      </n>
      <m in="0">
        <tpls c="6">
          <tpl fld="10" item="0"/>
          <tpl fld="6" item="11"/>
          <tpl hier="55" item="8"/>
          <tpl fld="13" item="0"/>
          <tpl hier="90" item="0"/>
          <tpl hier="155" item="1"/>
        </tpls>
      </m>
      <m in="0">
        <tpls c="6">
          <tpl fld="11" item="0"/>
          <tpl fld="6" item="7"/>
          <tpl hier="55" item="8"/>
          <tpl fld="13" item="0"/>
          <tpl hier="90" item="0"/>
          <tpl hier="155" item="1"/>
        </tpls>
      </m>
      <m in="0">
        <tpls c="6">
          <tpl fld="11" item="2"/>
          <tpl fld="6" item="1"/>
          <tpl hier="55" item="8"/>
          <tpl fld="13" item="0"/>
          <tpl hier="90" item="0"/>
          <tpl hier="155" item="1"/>
        </tpls>
      </m>
      <n v="-54" in="0">
        <tpls c="6">
          <tpl fld="9" item="6"/>
          <tpl fld="6" item="31"/>
          <tpl hier="55" item="8"/>
          <tpl fld="13" item="0"/>
          <tpl hier="90" item="0"/>
          <tpl hier="155" item="1"/>
        </tpls>
      </n>
      <n v="27" in="0">
        <tpls c="6">
          <tpl fld="8" item="2"/>
          <tpl fld="6" item="23"/>
          <tpl hier="55" item="8"/>
          <tpl fld="13" item="0"/>
          <tpl hier="90" item="0"/>
          <tpl hier="155" item="1"/>
        </tpls>
      </n>
      <n v="1">
        <tpls c="6">
          <tpl fld="9" item="0"/>
          <tpl fld="3" item="2"/>
          <tpl hier="55" item="8"/>
          <tpl fld="13" item="1"/>
          <tpl hier="90" item="0"/>
          <tpl hier="155" item="1"/>
        </tpls>
      </n>
      <n v="72" in="0">
        <tpls c="6">
          <tpl fld="9" item="5"/>
          <tpl fld="6" item="27"/>
          <tpl hier="55" item="8"/>
          <tpl fld="13" item="0"/>
          <tpl hier="90" item="0"/>
          <tpl hier="155" item="1"/>
        </tpls>
      </n>
      <n v="153" in="0">
        <tpls c="6">
          <tpl fld="9" item="2"/>
          <tpl fld="6" item="25"/>
          <tpl hier="55" item="8"/>
          <tpl fld="13" item="0"/>
          <tpl hier="90" item="0"/>
          <tpl hier="155" item="1"/>
        </tpls>
      </n>
      <n v="135" in="0">
        <tpls c="6">
          <tpl fld="9" item="5"/>
          <tpl fld="6" item="10"/>
          <tpl hier="55" item="8"/>
          <tpl fld="13" item="0"/>
          <tpl hier="90" item="0"/>
          <tpl hier="155" item="1"/>
        </tpls>
      </n>
      <n v="1">
        <tpls c="6">
          <tpl fld="9" item="6"/>
          <tpl fld="3" item="1"/>
          <tpl hier="55" item="8"/>
          <tpl fld="13" item="1"/>
          <tpl hier="90" item="0"/>
          <tpl hier="155" item="1"/>
        </tpls>
      </n>
      <n v="-166" in="0">
        <tpls c="6">
          <tpl fld="9" item="6"/>
          <tpl fld="6" item="10"/>
          <tpl hier="55" item="8"/>
          <tpl fld="13" item="0"/>
          <tpl hier="90" item="0"/>
          <tpl hier="155" item="1"/>
        </tpls>
      </n>
      <n v="55" in="0">
        <tpls c="6">
          <tpl fld="9" item="2"/>
          <tpl fld="6" item="22"/>
          <tpl hier="55" item="8"/>
          <tpl fld="13" item="0"/>
          <tpl hier="90" item="0"/>
          <tpl hier="155" item="1"/>
        </tpls>
      </n>
      <n v="-166" in="0">
        <tpls c="6">
          <tpl fld="9" item="6"/>
          <tpl fld="6" item="7"/>
          <tpl hier="55" item="8"/>
          <tpl fld="13" item="0"/>
          <tpl hier="90" item="0"/>
          <tpl hier="155" item="1"/>
        </tpls>
      </n>
      <n v="132" in="0">
        <tpls c="6">
          <tpl fld="9" item="2"/>
          <tpl fld="6" item="29"/>
          <tpl hier="55" item="8"/>
          <tpl fld="13" item="0"/>
          <tpl hier="90" item="0"/>
          <tpl hier="155" item="1"/>
        </tpls>
      </n>
      <n v="-6264" in="0">
        <tpls c="6">
          <tpl fld="8" item="0"/>
          <tpl fld="6" item="22"/>
          <tpl hier="55" item="8"/>
          <tpl fld="13" item="0"/>
          <tpl hier="90" item="0"/>
          <tpl hier="155" item="1"/>
        </tpls>
      </n>
      <n v="20" in="0">
        <tpls c="6">
          <tpl fld="8" item="1"/>
          <tpl fld="6" item="4"/>
          <tpl hier="55" item="8"/>
          <tpl fld="13" item="0"/>
          <tpl hier="90" item="0"/>
          <tpl hier="155" item="1"/>
        </tpls>
      </n>
      <n v="-97" in="0">
        <tpls c="6">
          <tpl fld="9" item="6"/>
          <tpl fld="6" item="24"/>
          <tpl hier="55" item="8"/>
          <tpl fld="13" item="0"/>
          <tpl hier="90" item="0"/>
          <tpl hier="155" item="1"/>
        </tpls>
      </n>
      <m in="0">
        <tpls c="6">
          <tpl fld="11" item="0"/>
          <tpl fld="6" item="10"/>
          <tpl hier="55" item="8"/>
          <tpl fld="13" item="0"/>
          <tpl hier="90" item="0"/>
          <tpl hier="155" item="1"/>
        </tpls>
      </m>
      <m in="0">
        <tpls c="6">
          <tpl fld="9" item="0"/>
          <tpl fld="6" item="14"/>
          <tpl hier="55" item="8"/>
          <tpl fld="13" item="0"/>
          <tpl hier="90" item="0"/>
          <tpl hier="155" item="1"/>
        </tpls>
      </m>
      <n v="12030" in="0">
        <tpls c="6">
          <tpl fld="9" item="4"/>
          <tpl fld="6" item="23"/>
          <tpl hier="55" item="8"/>
          <tpl fld="13" item="0"/>
          <tpl hier="90" item="0"/>
          <tpl hier="155" item="1"/>
        </tpls>
      </n>
      <m in="0">
        <tpls c="6">
          <tpl fld="9" item="0"/>
          <tpl fld="6" item="31"/>
          <tpl hier="55" item="8"/>
          <tpl fld="13" item="0"/>
          <tpl hier="90" item="0"/>
          <tpl hier="155" item="1"/>
        </tpls>
      </m>
      <m in="0">
        <tpls c="6">
          <tpl fld="11" item="1"/>
          <tpl fld="6" item="26"/>
          <tpl hier="55" item="8"/>
          <tpl fld="13" item="0"/>
          <tpl hier="90" item="0"/>
          <tpl hier="155" item="1"/>
        </tpls>
      </m>
      <m in="0">
        <tpls c="6">
          <tpl fld="8" item="2"/>
          <tpl fld="6" item="29"/>
          <tpl hier="55" item="8"/>
          <tpl fld="13" item="0"/>
          <tpl hier="90" item="0"/>
          <tpl hier="155" item="1"/>
        </tpls>
      </m>
      <n v="10670" in="0">
        <tpls c="6">
          <tpl fld="9" item="4"/>
          <tpl fld="6" item="29"/>
          <tpl hier="55" item="8"/>
          <tpl fld="13" item="0"/>
          <tpl hier="90" item="0"/>
          <tpl hier="155" item="1"/>
        </tpls>
      </n>
      <n v="-12709" in="0">
        <tpls c="6">
          <tpl hier="2" item="4294967295"/>
          <tpl fld="6" item="1"/>
          <tpl hier="55" item="8"/>
          <tpl fld="13" item="0"/>
          <tpl hier="90" item="0"/>
          <tpl hier="155" item="1"/>
        </tpls>
      </n>
      <m in="0">
        <tpls c="6">
          <tpl fld="8" item="2"/>
          <tpl fld="6" item="26"/>
          <tpl hier="55" item="8"/>
          <tpl fld="13" item="0"/>
          <tpl hier="90" item="0"/>
          <tpl hier="155" item="1"/>
        </tpls>
      </m>
      <n v="9333" in="0">
        <tpls c="6">
          <tpl fld="9" item="4"/>
          <tpl fld="6" item="28"/>
          <tpl hier="55" item="8"/>
          <tpl fld="13" item="0"/>
          <tpl hier="90" item="0"/>
          <tpl hier="155" item="1"/>
        </tpls>
      </n>
      <m in="0">
        <tpls c="6">
          <tpl fld="8" item="2"/>
          <tpl fld="6" item="22"/>
          <tpl hier="55" item="8"/>
          <tpl fld="13" item="0"/>
          <tpl hier="90" item="0"/>
          <tpl hier="155" item="1"/>
        </tpls>
      </m>
      <m in="0">
        <tpls c="6">
          <tpl fld="9" item="0"/>
          <tpl fld="6" item="24"/>
          <tpl hier="55" item="8"/>
          <tpl fld="13" item="0"/>
          <tpl hier="90" item="0"/>
          <tpl hier="155" item="1"/>
        </tpls>
      </m>
      <n v="144" in="0">
        <tpls c="6">
          <tpl fld="9" item="1"/>
          <tpl fld="6" item="4"/>
          <tpl hier="55" item="8"/>
          <tpl fld="13" item="0"/>
          <tpl hier="90" item="0"/>
          <tpl hier="155" item="1"/>
        </tpls>
      </n>
      <m in="0">
        <tpls c="6">
          <tpl fld="11" item="2"/>
          <tpl fld="6" item="7"/>
          <tpl hier="55" item="8"/>
          <tpl fld="13" item="0"/>
          <tpl hier="90" item="0"/>
          <tpl hier="155" item="1"/>
        </tpls>
      </m>
      <m in="0">
        <tpls c="6">
          <tpl fld="8" item="2"/>
          <tpl fld="6" item="13"/>
          <tpl hier="55" item="8"/>
          <tpl fld="13" item="0"/>
          <tpl hier="90" item="0"/>
          <tpl hier="155" item="1"/>
        </tpls>
      </m>
      <n v="6162" in="0">
        <tpls c="6">
          <tpl fld="9" item="4"/>
          <tpl fld="6" item="21"/>
          <tpl hier="55" item="8"/>
          <tpl fld="13" item="0"/>
          <tpl hier="90" item="0"/>
          <tpl hier="155" item="1"/>
        </tpls>
      </n>
      <m in="0">
        <tpls c="6">
          <tpl fld="11" item="1"/>
          <tpl fld="6" item="23"/>
          <tpl hier="55" item="8"/>
          <tpl fld="13" item="0"/>
          <tpl hier="90" item="0"/>
          <tpl hier="155" item="1"/>
        </tpls>
      </m>
      <n v="148" in="0">
        <tpls c="6">
          <tpl fld="9" item="1"/>
          <tpl fld="6" item="27"/>
          <tpl hier="55" item="8"/>
          <tpl fld="13" item="0"/>
          <tpl hier="90" item="0"/>
          <tpl hier="155" item="1"/>
        </tpls>
      </n>
      <n v="-9316" in="0">
        <tpls c="6">
          <tpl hier="2" item="4294967295"/>
          <tpl fld="6" item="28"/>
          <tpl hier="55" item="8"/>
          <tpl fld="13" item="0"/>
          <tpl hier="90" item="0"/>
          <tpl hier="155" item="1"/>
        </tpls>
      </n>
      <n v="-92795.321868757223" in="0">
        <tpls c="6">
          <tpl fld="8" item="0"/>
          <tpl fld="3" item="2"/>
          <tpl hier="55" item="8"/>
          <tpl fld="13" item="0"/>
          <tpl hier="90" item="0"/>
          <tpl hier="155" item="1"/>
        </tpls>
      </n>
      <m in="0">
        <tpls c="6">
          <tpl fld="11" item="1"/>
          <tpl fld="6" item="6"/>
          <tpl hier="55" item="8"/>
          <tpl fld="13" item="0"/>
          <tpl hier="90" item="0"/>
          <tpl hier="155" item="1"/>
        </tpls>
      </m>
      <n v="24" in="0">
        <tpls c="6">
          <tpl fld="8" item="1"/>
          <tpl fld="6" item="29"/>
          <tpl hier="55" item="8"/>
          <tpl fld="13" item="0"/>
          <tpl hier="90" item="0"/>
          <tpl hier="155" item="1"/>
        </tpls>
      </n>
      <n v="1">
        <tpls c="6">
          <tpl fld="8" item="2"/>
          <tpl fld="3" item="2"/>
          <tpl hier="55" item="8"/>
          <tpl fld="13" item="1"/>
          <tpl hier="90" item="0"/>
          <tpl hier="155" item="1"/>
        </tpls>
      </n>
      <n v="1">
        <tpls c="6">
          <tpl fld="10" item="1"/>
          <tpl fld="3" item="2"/>
          <tpl hier="55" item="8"/>
          <tpl fld="13" item="1"/>
          <tpl hier="90" item="0"/>
          <tpl hier="155" item="1"/>
        </tpls>
      </n>
      <m in="0">
        <tpls c="6">
          <tpl fld="11" item="0"/>
          <tpl fld="6" item="17"/>
          <tpl hier="55" item="8"/>
          <tpl fld="13" item="0"/>
          <tpl hier="90" item="0"/>
          <tpl hier="155" item="1"/>
        </tpls>
      </m>
      <m in="0">
        <tpls c="6">
          <tpl fld="9" item="0"/>
          <tpl fld="6" item="3"/>
          <tpl hier="55" item="8"/>
          <tpl fld="13" item="0"/>
          <tpl hier="90" item="0"/>
          <tpl hier="155" item="1"/>
        </tpls>
      </m>
      <n v="16" in="0">
        <tpls c="6">
          <tpl fld="8" item="1"/>
          <tpl fld="6" item="9"/>
          <tpl hier="55" item="8"/>
          <tpl fld="13" item="0"/>
          <tpl hier="90" item="0"/>
          <tpl hier="155" item="1"/>
        </tpls>
      </n>
      <m in="0">
        <tpls c="6">
          <tpl fld="10" item="0"/>
          <tpl fld="6" item="18"/>
          <tpl hier="55" item="8"/>
          <tpl fld="13" item="0"/>
          <tpl hier="90" item="0"/>
          <tpl hier="155" item="1"/>
        </tpls>
      </m>
      <n v="36" in="0">
        <tpls c="6">
          <tpl fld="9" item="5"/>
          <tpl fld="6" item="22"/>
          <tpl hier="55" item="8"/>
          <tpl fld="13" item="0"/>
          <tpl hier="90" item="0"/>
          <tpl hier="155" item="1"/>
        </tpls>
      </n>
      <m in="0">
        <tpls c="6">
          <tpl fld="10" item="1"/>
          <tpl fld="6" item="13"/>
          <tpl hier="55" item="8"/>
          <tpl fld="13" item="0"/>
          <tpl hier="90" item="0"/>
          <tpl hier="155" item="1"/>
        </tpls>
      </m>
      <n v="26" in="0">
        <tpls c="6">
          <tpl fld="8" item="1"/>
          <tpl fld="6" item="14"/>
          <tpl hier="55" item="8"/>
          <tpl fld="13" item="0"/>
          <tpl hier="90" item="0"/>
          <tpl hier="155" item="1"/>
        </tpls>
      </n>
      <n v="1">
        <tpls c="6">
          <tpl fld="9" item="2"/>
          <tpl fld="3" item="2"/>
          <tpl hier="55" item="8"/>
          <tpl fld="13" item="1"/>
          <tpl hier="90" item="0"/>
          <tpl hier="155" item="1"/>
        </tpls>
      </n>
      <m in="0">
        <tpls c="6">
          <tpl fld="9" item="0"/>
          <tpl fld="6" item="20"/>
          <tpl hier="55" item="8"/>
          <tpl fld="13" item="0"/>
          <tpl hier="90" item="0"/>
          <tpl hier="155" item="1"/>
        </tpls>
      </m>
      <m in="0">
        <tpls c="6">
          <tpl fld="9" item="3"/>
          <tpl fld="6" item="23"/>
          <tpl hier="55" item="8"/>
          <tpl fld="13" item="0"/>
          <tpl hier="90" item="0"/>
          <tpl hier="155" item="1"/>
        </tpls>
      </m>
      <n v="1">
        <tpls c="6">
          <tpl fld="9" item="3"/>
          <tpl fld="3" item="2"/>
          <tpl hier="55" item="8"/>
          <tpl fld="13" item="1"/>
          <tpl hier="90" item="0"/>
          <tpl hier="155" item="1"/>
        </tpls>
      </n>
      <n v="-10361" in="0">
        <tpls c="6">
          <tpl fld="8" item="0"/>
          <tpl fld="6" item="9"/>
          <tpl hier="55" item="8"/>
          <tpl fld="13" item="0"/>
          <tpl hier="90" item="0"/>
          <tpl hier="155" item="1"/>
        </tpls>
      </n>
      <m in="0">
        <tpls c="6">
          <tpl fld="9" item="3"/>
          <tpl fld="6" item="0"/>
          <tpl hier="55" item="8"/>
          <tpl fld="13" item="0"/>
          <tpl hier="90" item="0"/>
          <tpl hier="155" item="1"/>
        </tpls>
      </m>
      <n v="276" in="0">
        <tpls c="6">
          <tpl fld="9" item="1"/>
          <tpl fld="6" item="10"/>
          <tpl hier="55" item="8"/>
          <tpl fld="13" item="0"/>
          <tpl hier="90" item="0"/>
          <tpl hier="155" item="1"/>
        </tpls>
      </n>
      <m in="0">
        <tpls c="6">
          <tpl fld="10" item="1"/>
          <tpl fld="6" item="4"/>
          <tpl hier="55" item="8"/>
          <tpl fld="13" item="0"/>
          <tpl hier="90" item="0"/>
          <tpl hier="155" item="1"/>
        </tpls>
      </m>
      <n v="71" in="0">
        <tpls c="6">
          <tpl fld="9" item="5"/>
          <tpl fld="6" item="1"/>
          <tpl hier="55" item="8"/>
          <tpl fld="13" item="0"/>
          <tpl hier="90" item="0"/>
          <tpl hier="155" item="1"/>
        </tpls>
      </n>
      <n v="-1">
        <tpls c="6">
          <tpl fld="9" item="4"/>
          <tpl fld="3" item="2"/>
          <tpl hier="55" item="8"/>
          <tpl fld="13" item="1"/>
          <tpl hier="90" item="0"/>
          <tpl hier="155" item="1"/>
        </tpls>
      </n>
      <m in="0">
        <tpls c="6">
          <tpl fld="10" item="1"/>
          <tpl fld="6" item="14"/>
          <tpl hier="55" item="8"/>
          <tpl fld="13" item="0"/>
          <tpl hier="90" item="0"/>
          <tpl hier="155" item="1"/>
        </tpls>
      </m>
      <n v="-87" in="0">
        <tpls c="6">
          <tpl fld="9" item="6"/>
          <tpl fld="6" item="30"/>
          <tpl hier="55" item="8"/>
          <tpl fld="13" item="0"/>
          <tpl hier="90" item="0"/>
          <tpl hier="155" item="1"/>
        </tpls>
      </n>
      <m in="0">
        <tpls c="6">
          <tpl fld="10" item="0"/>
          <tpl fld="6" item="5"/>
          <tpl hier="55" item="8"/>
          <tpl fld="13" item="0"/>
          <tpl hier="90" item="0"/>
          <tpl hier="155" item="1"/>
        </tpls>
      </m>
      <n v="74" in="0">
        <tpls c="6">
          <tpl fld="9" item="1"/>
          <tpl fld="6" item="22"/>
          <tpl hier="55" item="8"/>
          <tpl fld="13" item="0"/>
          <tpl hier="90" item="0"/>
          <tpl hier="155" item="1"/>
        </tpls>
      </n>
      <n v="-6253" in="0">
        <tpls c="6">
          <tpl hier="2" item="4294967295"/>
          <tpl fld="6" item="22"/>
          <tpl hier="55" item="8"/>
          <tpl fld="13" item="0"/>
          <tpl hier="90" item="0"/>
          <tpl hier="155" item="1"/>
        </tpls>
      </n>
      <m in="0">
        <tpls c="6">
          <tpl fld="9" item="0"/>
          <tpl fld="6" item="21"/>
          <tpl hier="55" item="8"/>
          <tpl fld="13" item="0"/>
          <tpl hier="90" item="0"/>
          <tpl hier="155" item="1"/>
        </tpls>
      </m>
      <m in="0">
        <tpls c="6">
          <tpl fld="10" item="0"/>
          <tpl fld="6" item="10"/>
          <tpl hier="55" item="8"/>
          <tpl fld="13" item="0"/>
          <tpl hier="90" item="0"/>
          <tpl hier="155" item="1"/>
        </tpls>
      </m>
      <m in="0">
        <tpls c="6">
          <tpl fld="11" item="1"/>
          <tpl fld="6" item="31"/>
          <tpl hier="55" item="8"/>
          <tpl fld="13" item="0"/>
          <tpl hier="90" item="0"/>
          <tpl hier="155" item="1"/>
        </tpls>
      </m>
      <n v="1">
        <tpls c="6">
          <tpl fld="11" item="1"/>
          <tpl fld="3" item="0"/>
          <tpl hier="55" item="8"/>
          <tpl fld="13" item="1"/>
          <tpl hier="90" item="0"/>
          <tpl hier="155" item="1"/>
        </tpls>
      </n>
      <n v="86" in="0">
        <tpls c="6">
          <tpl fld="9" item="5"/>
          <tpl fld="6" item="29"/>
          <tpl hier="55" item="8"/>
          <tpl fld="13" item="0"/>
          <tpl hier="90" item="0"/>
          <tpl hier="155" item="1"/>
        </tpls>
      </n>
      <m in="0">
        <tpls c="6">
          <tpl fld="11" item="2"/>
          <tpl fld="6" item="26"/>
          <tpl hier="55" item="8"/>
          <tpl fld="13" item="0"/>
          <tpl hier="90" item="0"/>
          <tpl hier="155" item="1"/>
        </tpls>
      </m>
      <m in="0">
        <tpls c="6">
          <tpl fld="9" item="0"/>
          <tpl fld="6" item="9"/>
          <tpl hier="55" item="8"/>
          <tpl fld="13" item="0"/>
          <tpl hier="90" item="0"/>
          <tpl hier="155" item="1"/>
        </tpls>
      </m>
      <m in="0">
        <tpls c="6">
          <tpl fld="10" item="0"/>
          <tpl fld="6" item="7"/>
          <tpl hier="55" item="8"/>
          <tpl fld="13" item="0"/>
          <tpl hier="90" item="0"/>
          <tpl hier="155" item="1"/>
        </tpls>
      </m>
      <n v="1">
        <tpls c="6">
          <tpl fld="9" item="1"/>
          <tpl fld="3" item="2"/>
          <tpl hier="55" item="8"/>
          <tpl fld="13" item="1"/>
          <tpl hier="90" item="0"/>
          <tpl hier="155" item="1"/>
        </tpls>
      </n>
      <n v="1">
        <tpls c="6">
          <tpl fld="11" item="2"/>
          <tpl fld="3" item="1"/>
          <tpl hier="55" item="8"/>
          <tpl fld="13" item="1"/>
          <tpl hier="90" item="0"/>
          <tpl hier="155" item="1"/>
        </tpls>
      </n>
      <m in="0">
        <tpls c="6">
          <tpl fld="9" item="3"/>
          <tpl fld="6" item="27"/>
          <tpl hier="55" item="8"/>
          <tpl fld="13" item="0"/>
          <tpl hier="90" item="0"/>
          <tpl hier="155" item="1"/>
        </tpls>
      </m>
      <m in="0">
        <tpls c="6">
          <tpl fld="9" item="0"/>
          <tpl fld="6" item="10"/>
          <tpl hier="55" item="8"/>
          <tpl fld="13" item="0"/>
          <tpl hier="90" item="0"/>
          <tpl hier="155" item="1"/>
        </tpls>
      </m>
      <m in="0">
        <tpls c="6">
          <tpl fld="11" item="0"/>
          <tpl fld="6" item="9"/>
          <tpl hier="55" item="8"/>
          <tpl fld="13" item="0"/>
          <tpl hier="90" item="0"/>
          <tpl hier="155" item="1"/>
        </tpls>
      </m>
      <m in="0">
        <tpls c="6">
          <tpl fld="11" item="1"/>
          <tpl fld="6" item="5"/>
          <tpl hier="55" item="8"/>
          <tpl fld="13" item="0"/>
          <tpl hier="90" item="0"/>
          <tpl hier="155" item="1"/>
        </tpls>
      </m>
      <n v="135" in="0">
        <tpls c="6">
          <tpl fld="9" item="5"/>
          <tpl fld="6" item="7"/>
          <tpl hier="55" item="8"/>
          <tpl fld="13" item="0"/>
          <tpl hier="90" item="0"/>
          <tpl hier="155" item="1"/>
        </tpls>
      </n>
      <m in="0">
        <tpls c="6">
          <tpl fld="11" item="2"/>
          <tpl fld="6" item="17"/>
          <tpl hier="55" item="8"/>
          <tpl fld="13" item="0"/>
          <tpl hier="90" item="0"/>
          <tpl hier="155" item="1"/>
        </tpls>
      </m>
      <n v="79" in="0">
        <tpls c="6">
          <tpl fld="9" item="5"/>
          <tpl fld="6" item="24"/>
          <tpl hier="55" item="8"/>
          <tpl fld="13" item="0"/>
          <tpl hier="90" item="0"/>
          <tpl hier="155" item="1"/>
        </tpls>
      </n>
      <n v="-81" in="0">
        <tpls c="6">
          <tpl fld="9" item="6"/>
          <tpl fld="6" item="13"/>
          <tpl hier="55" item="8"/>
          <tpl fld="13" item="0"/>
          <tpl hier="90" item="0"/>
          <tpl hier="155" item="1"/>
        </tpls>
      </n>
      <m in="0">
        <tpls c="6">
          <tpl fld="10" item="0"/>
          <tpl fld="3" item="1"/>
          <tpl hier="55" item="8"/>
          <tpl fld="13" item="0"/>
          <tpl hier="90" item="0"/>
          <tpl hier="155" item="1"/>
        </tpls>
      </m>
      <n v="126" in="0">
        <tpls c="6">
          <tpl fld="9" item="2"/>
          <tpl fld="6" item="6"/>
          <tpl hier="55" item="8"/>
          <tpl fld="13" item="0"/>
          <tpl hier="90" item="0"/>
          <tpl hier="155" item="1"/>
        </tpls>
      </n>
      <n v="-14028" in="0">
        <tpls c="6">
          <tpl fld="8" item="0"/>
          <tpl fld="6" item="2"/>
          <tpl hier="55" item="8"/>
          <tpl fld="13" item="0"/>
          <tpl hier="90" item="0"/>
          <tpl hier="155" item="1"/>
        </tpls>
      </n>
      <n v="248" in="0">
        <tpls c="6">
          <tpl fld="8" item="1"/>
          <tpl fld="3" item="1"/>
          <tpl hier="55" item="8"/>
          <tpl fld="13" item="0"/>
          <tpl hier="90" item="0"/>
          <tpl hier="155" item="1"/>
        </tpls>
      </n>
      <n v="23" in="0">
        <tpls c="6">
          <tpl fld="8" item="1"/>
          <tpl fld="6" item="6"/>
          <tpl hier="55" item="8"/>
          <tpl fld="13" item="0"/>
          <tpl hier="90" item="0"/>
          <tpl hier="155" item="1"/>
        </tpls>
      </n>
      <n v="82" in="0">
        <tpls c="6">
          <tpl fld="9" item="5"/>
          <tpl fld="6" item="6"/>
          <tpl hier="55" item="8"/>
          <tpl fld="13" item="0"/>
          <tpl hier="90" item="0"/>
          <tpl hier="155" item="1"/>
        </tpls>
      </n>
      <n v="1">
        <tpls c="6">
          <tpl fld="9" item="5"/>
          <tpl fld="3" item="1"/>
          <tpl hier="55" item="8"/>
          <tpl fld="13" item="1"/>
          <tpl hier="90" item="0"/>
          <tpl hier="155" item="1"/>
        </tpls>
      </n>
      <n v="-10733" in="0">
        <tpls c="6">
          <tpl hier="2" item="4294967295"/>
          <tpl fld="6" item="13"/>
          <tpl hier="55" item="8"/>
          <tpl fld="13" item="0"/>
          <tpl hier="90" item="0"/>
          <tpl hier="155" item="1"/>
        </tpls>
      </n>
      <m in="0">
        <tpls c="6">
          <tpl fld="11" item="0"/>
          <tpl fld="6" item="13"/>
          <tpl hier="55" item="8"/>
          <tpl fld="13" item="0"/>
          <tpl hier="90" item="0"/>
          <tpl hier="155" item="1"/>
        </tpls>
      </m>
      <m in="0">
        <tpls c="6">
          <tpl fld="9" item="0"/>
          <tpl fld="6" item="30"/>
          <tpl hier="55" item="8"/>
          <tpl fld="13" item="0"/>
          <tpl hier="90" item="0"/>
          <tpl hier="155" item="1"/>
        </tpls>
      </m>
      <m in="0">
        <tpls c="6">
          <tpl fld="9" item="3"/>
          <tpl fld="6" item="9"/>
          <tpl hier="55" item="8"/>
          <tpl fld="13" item="0"/>
          <tpl hier="90" item="0"/>
          <tpl hier="155" item="1"/>
        </tpls>
      </m>
      <n v="-89" in="0">
        <tpls c="6">
          <tpl fld="9" item="6"/>
          <tpl fld="6" item="3"/>
          <tpl hier="55" item="8"/>
          <tpl fld="13" item="0"/>
          <tpl hier="90" item="0"/>
          <tpl hier="155" item="1"/>
        </tpls>
      </n>
      <m in="0">
        <tpls c="6">
          <tpl fld="9" item="3"/>
          <tpl fld="6" item="25"/>
          <tpl hier="55" item="8"/>
          <tpl fld="13" item="0"/>
          <tpl hier="90" item="0"/>
          <tpl hier="155" item="1"/>
        </tpls>
      </m>
      <n v="117" in="0">
        <tpls c="6">
          <tpl fld="9" item="1"/>
          <tpl fld="6" item="16"/>
          <tpl hier="55" item="8"/>
          <tpl fld="13" item="0"/>
          <tpl hier="90" item="0"/>
          <tpl hier="155" item="1"/>
        </tpls>
      </n>
      <m in="0">
        <tpls c="6">
          <tpl fld="11" item="2"/>
          <tpl fld="6" item="28"/>
          <tpl hier="55" item="8"/>
          <tpl fld="13" item="0"/>
          <tpl hier="90" item="0"/>
          <tpl hier="155" item="1"/>
        </tpls>
      </m>
      <m in="0">
        <tpls c="6">
          <tpl fld="11" item="2"/>
          <tpl fld="6" item="21"/>
          <tpl hier="55" item="8"/>
          <tpl fld="13" item="0"/>
          <tpl hier="90" item="0"/>
          <tpl hier="155" item="1"/>
        </tpls>
      </m>
      <n v="-9123" in="0">
        <tpls c="6">
          <tpl hier="2" item="4294967295"/>
          <tpl fld="6" item="20"/>
          <tpl hier="55" item="8"/>
          <tpl fld="13" item="0"/>
          <tpl hier="90" item="0"/>
          <tpl hier="155" item="1"/>
        </tpls>
      </n>
      <m in="0">
        <tpls c="6">
          <tpl fld="11" item="1"/>
          <tpl fld="6" item="8"/>
          <tpl hier="55" item="8"/>
          <tpl fld="13" item="0"/>
          <tpl hier="90" item="0"/>
          <tpl hier="155" item="1"/>
        </tpls>
      </m>
      <m in="0">
        <tpls c="6">
          <tpl fld="9" item="3"/>
          <tpl fld="6" item="5"/>
          <tpl hier="55" item="8"/>
          <tpl fld="13" item="0"/>
          <tpl hier="90" item="0"/>
          <tpl hier="155" item="1"/>
        </tpls>
      </m>
      <n v="-12402" in="0">
        <tpls c="6">
          <tpl hier="2" item="4294967295"/>
          <tpl fld="6" item="3"/>
          <tpl hier="55" item="8"/>
          <tpl fld="13" item="0"/>
          <tpl hier="90" item="0"/>
          <tpl hier="155" item="1"/>
        </tpls>
      </n>
      <n v="1">
        <tpls c="6">
          <tpl fld="8" item="2"/>
          <tpl fld="3" item="1"/>
          <tpl hier="55" item="8"/>
          <tpl fld="13" item="1"/>
          <tpl hier="90" item="0"/>
          <tpl hier="155" item="1"/>
        </tpls>
      </n>
      <m in="0">
        <tpls c="6">
          <tpl fld="11" item="1"/>
          <tpl fld="6" item="27"/>
          <tpl hier="55" item="8"/>
          <tpl fld="13" item="0"/>
          <tpl hier="90" item="0"/>
          <tpl hier="155" item="1"/>
        </tpls>
      </m>
      <n v="192" in="0">
        <tpls c="6">
          <tpl fld="9" item="1"/>
          <tpl fld="6" item="5"/>
          <tpl hier="55" item="8"/>
          <tpl fld="13" item="0"/>
          <tpl hier="90" item="0"/>
          <tpl hier="155" item="1"/>
        </tpls>
      </n>
      <n v="283.47202569919062" in="0">
        <tpls c="6">
          <tpl fld="9" item="1"/>
          <tpl fld="6" item="12"/>
          <tpl hier="55" item="8"/>
          <tpl fld="13" item="0"/>
          <tpl hier="90" item="0"/>
          <tpl hier="155" item="1"/>
        </tpls>
      </n>
      <m in="0">
        <tpls c="6">
          <tpl fld="10" item="0"/>
          <tpl fld="6" item="30"/>
          <tpl hier="55" item="8"/>
          <tpl fld="13" item="0"/>
          <tpl hier="90" item="0"/>
          <tpl hier="155" item="1"/>
        </tpls>
      </m>
      <m in="0">
        <tpls c="6">
          <tpl fld="9" item="3"/>
          <tpl fld="6" item="31"/>
          <tpl hier="55" item="8"/>
          <tpl fld="13" item="0"/>
          <tpl hier="90" item="0"/>
          <tpl hier="155" item="1"/>
        </tpls>
      </m>
      <n v="0">
        <tpls c="6">
          <tpl fld="9" item="4"/>
          <tpl fld="3" item="0"/>
          <tpl hier="55" item="8"/>
          <tpl fld="13" item="1"/>
          <tpl hier="90" item="0"/>
          <tpl hier="155" item="1"/>
        </tpls>
      </n>
      <n v="-170.49404444226681" in="0">
        <tpls c="6">
          <tpl fld="9" item="6"/>
          <tpl fld="6" item="12"/>
          <tpl hier="55" item="8"/>
          <tpl fld="13" item="0"/>
          <tpl hier="90" item="0"/>
          <tpl hier="155" item="1"/>
        </tpls>
      </n>
      <n v="1">
        <tpls c="6">
          <tpl fld="9" item="2"/>
          <tpl fld="3" item="0"/>
          <tpl hier="55" item="8"/>
          <tpl fld="13" item="1"/>
          <tpl hier="90" item="0"/>
          <tpl hier="155" item="1"/>
        </tpls>
      </n>
      <n v="20" in="0">
        <tpls c="6">
          <tpl fld="8" item="1"/>
          <tpl fld="6" item="1"/>
          <tpl hier="55" item="8"/>
          <tpl fld="13" item="0"/>
          <tpl hier="90" item="0"/>
          <tpl hier="155" item="1"/>
        </tpls>
      </n>
      <m in="0">
        <tpls c="6">
          <tpl fld="10" item="1"/>
          <tpl fld="6" item="16"/>
          <tpl hier="55" item="8"/>
          <tpl fld="13" item="0"/>
          <tpl hier="90" item="0"/>
          <tpl hier="155" item="1"/>
        </tpls>
      </m>
      <n v="70" in="0">
        <tpls c="6">
          <tpl fld="9" item="5"/>
          <tpl fld="6" item="4"/>
          <tpl hier="55" item="8"/>
          <tpl fld="13" item="0"/>
          <tpl hier="90" item="0"/>
          <tpl hier="155" item="1"/>
        </tpls>
      </n>
      <m in="0">
        <tpls c="6">
          <tpl fld="11" item="1"/>
          <tpl fld="3" item="2"/>
          <tpl hier="55" item="8"/>
          <tpl fld="13" item="0"/>
          <tpl hier="90" item="0"/>
          <tpl hier="155" item="1"/>
        </tpls>
      </m>
      <m in="0">
        <tpls c="6">
          <tpl fld="8" item="2"/>
          <tpl fld="6" item="14"/>
          <tpl hier="55" item="8"/>
          <tpl fld="13" item="0"/>
          <tpl hier="90" item="0"/>
          <tpl hier="155" item="1"/>
        </tpls>
      </m>
      <n v="6469" in="0">
        <tpls c="6">
          <tpl fld="9" item="4"/>
          <tpl fld="6" item="31"/>
          <tpl hier="55" item="8"/>
          <tpl fld="13" item="0"/>
          <tpl hier="90" item="0"/>
          <tpl hier="155" item="1"/>
        </tpls>
      </n>
      <n v="13067" in="0">
        <tpls c="6">
          <tpl fld="9" item="4"/>
          <tpl fld="6" item="7"/>
          <tpl hier="55" item="8"/>
          <tpl fld="13" item="0"/>
          <tpl hier="90" item="0"/>
          <tpl hier="155" item="1"/>
        </tpls>
      </n>
      <m in="0">
        <tpls c="6">
          <tpl fld="8" item="2"/>
          <tpl fld="6" item="27"/>
          <tpl hier="55" item="8"/>
          <tpl fld="13" item="0"/>
          <tpl hier="90" item="0"/>
          <tpl hier="155" item="1"/>
        </tpls>
      </m>
      <m in="0">
        <tpls c="6">
          <tpl fld="10" item="1"/>
          <tpl fld="6" item="10"/>
          <tpl hier="55" item="8"/>
          <tpl fld="13" item="0"/>
          <tpl hier="90" item="0"/>
          <tpl hier="155" item="1"/>
        </tpls>
      </m>
      <n v="135" in="0">
        <tpls c="6">
          <tpl fld="9" item="1"/>
          <tpl fld="6" item="13"/>
          <tpl hier="55" item="8"/>
          <tpl fld="13" item="0"/>
          <tpl hier="90" item="0"/>
          <tpl hier="155" item="1"/>
        </tpls>
      </n>
      <n v="147826" in="0">
        <tpls c="6">
          <tpl fld="9" item="4"/>
          <tpl fld="3" item="0"/>
          <tpl hier="55" item="8"/>
          <tpl fld="13" item="0"/>
          <tpl hier="90" item="0"/>
          <tpl hier="155" item="1"/>
        </tpls>
      </n>
      <n v="-12729" in="0">
        <tpls c="6">
          <tpl fld="8" item="0"/>
          <tpl fld="6" item="1"/>
          <tpl hier="55" item="8"/>
          <tpl fld="13" item="0"/>
          <tpl hier="90" item="0"/>
          <tpl hier="155" item="1"/>
        </tpls>
      </n>
      <n v="80" in="0">
        <tpls c="6">
          <tpl fld="9" item="1"/>
          <tpl fld="6" item="11"/>
          <tpl hier="55" item="8"/>
          <tpl fld="13" item="0"/>
          <tpl hier="90" item="0"/>
          <tpl hier="155" item="1"/>
        </tpls>
      </n>
      <n v="-147800" in="0">
        <tpls c="6">
          <tpl hier="2" item="4294967295"/>
          <tpl fld="3" item="0"/>
          <tpl hier="55" item="8"/>
          <tpl fld="13" item="0"/>
          <tpl hier="90" item="0"/>
          <tpl hier="155" item="1"/>
        </tpls>
      </n>
      <n v="1">
        <tpls c="6">
          <tpl fld="9" item="1"/>
          <tpl fld="3" item="0"/>
          <tpl hier="55" item="8"/>
          <tpl fld="13" item="1"/>
          <tpl hier="90" item="0"/>
          <tpl hier="155" item="1"/>
        </tpls>
      </n>
      <n v="82" in="0">
        <tpls c="6">
          <tpl fld="9" item="5"/>
          <tpl fld="6" item="18"/>
          <tpl hier="55" item="8"/>
          <tpl fld="13" item="0"/>
          <tpl hier="90" item="0"/>
          <tpl hier="155" item="1"/>
        </tpls>
      </n>
      <n v="-13833" in="0">
        <tpls c="6">
          <tpl hier="2" item="4294967295"/>
          <tpl fld="6" item="30"/>
          <tpl hier="55" item="8"/>
          <tpl fld="13" item="0"/>
          <tpl hier="90" item="0"/>
          <tpl hier="155" item="1"/>
        </tpls>
      </n>
      <m in="0">
        <tpls c="6">
          <tpl fld="10" item="0"/>
          <tpl fld="6" item="28"/>
          <tpl hier="55" item="8"/>
          <tpl fld="13" item="0"/>
          <tpl hier="90" item="0"/>
          <tpl hier="155" item="1"/>
        </tpls>
      </m>
      <n v="36" in="0">
        <tpls c="6">
          <tpl fld="8" item="2"/>
          <tpl fld="6" item="30"/>
          <tpl hier="55" item="8"/>
          <tpl fld="13" item="0"/>
          <tpl hier="90" item="0"/>
          <tpl hier="155" item="1"/>
        </tpls>
      </n>
      <m in="0">
        <tpls c="6">
          <tpl fld="11" item="0"/>
          <tpl fld="6" item="16"/>
          <tpl hier="55" item="8"/>
          <tpl fld="13" item="0"/>
          <tpl hier="90" item="0"/>
          <tpl hier="155" item="1"/>
        </tpls>
      </m>
      <n v="6509" in="0">
        <tpls c="6">
          <tpl fld="9" item="4"/>
          <tpl fld="6" item="11"/>
          <tpl hier="55" item="8"/>
          <tpl fld="13" item="0"/>
          <tpl hier="90" item="0"/>
          <tpl hier="155" item="1"/>
        </tpls>
      </n>
      <n v="288382" in="0">
        <tpls c="6">
          <tpl fld="8" item="0"/>
          <tpl fld="6" item="0"/>
          <tpl hier="55" item="9"/>
          <tpl fld="13" item="0"/>
          <tpl hier="90" item="0"/>
          <tpl hier="155" item="1"/>
        </tpls>
      </n>
      <n v="846437.68359110365" in="0">
        <tpls c="6">
          <tpl fld="8" item="2"/>
          <tpl fld="3" item="2"/>
          <tpl hier="55" item="9"/>
          <tpl fld="13" item="0"/>
          <tpl hier="90" item="0"/>
          <tpl hier="155" item="1"/>
        </tpls>
      </n>
      <n v="-1477.3745309940828" in="0">
        <tpls c="6">
          <tpl fld="9" item="6"/>
          <tpl fld="6" item="8"/>
          <tpl hier="55" item="9"/>
          <tpl fld="13" item="0"/>
          <tpl hier="90" item="0"/>
          <tpl hier="155" item="1"/>
        </tpls>
      </n>
      <n v="32508" in="0">
        <tpls c="6">
          <tpl fld="8" item="2"/>
          <tpl fld="6" item="17"/>
          <tpl hier="55" item="9"/>
          <tpl fld="13" item="0"/>
          <tpl hier="90" item="0"/>
          <tpl hier="155" item="1"/>
        </tpls>
      </n>
      <n v="191130" in="0">
        <tpls c="6">
          <tpl fld="8" item="2"/>
          <tpl fld="6" item="11"/>
          <tpl hier="55" item="9"/>
          <tpl fld="13" item="0"/>
          <tpl hier="90" item="0"/>
          <tpl hier="155" item="1"/>
        </tpls>
      </n>
      <n v="1015420" in="0">
        <tpls c="6">
          <tpl fld="10" item="1"/>
          <tpl fld="6" item="23"/>
          <tpl hier="55" item="9"/>
          <tpl fld="13" item="0"/>
          <tpl hier="90" item="0"/>
          <tpl hier="155" item="1"/>
        </tpls>
      </n>
      <n v="206874" in="0">
        <tpls c="6">
          <tpl fld="9" item="4"/>
          <tpl fld="6" item="4"/>
          <tpl hier="55" item="9"/>
          <tpl fld="13" item="0"/>
          <tpl hier="90" item="0"/>
          <tpl hier="155" item="1"/>
        </tpls>
      </n>
      <n v="79818" in="0">
        <tpls c="6">
          <tpl fld="8" item="2"/>
          <tpl fld="6" item="28"/>
          <tpl hier="55" item="9"/>
          <tpl fld="13" item="0"/>
          <tpl hier="90" item="0"/>
          <tpl hier="155" item="1"/>
        </tpls>
      </n>
      <n v="1121138" in="0">
        <tpls c="6">
          <tpl fld="8" item="0"/>
          <tpl fld="6" item="7"/>
          <tpl hier="55" item="9"/>
          <tpl fld="13" item="0"/>
          <tpl hier="90" item="0"/>
          <tpl hier="155" item="1"/>
        </tpls>
      </n>
      <n v="1">
        <tpls c="6">
          <tpl fld="9" item="3"/>
          <tpl fld="3" item="1"/>
          <tpl hier="55" item="9"/>
          <tpl fld="13" item="1"/>
          <tpl hier="90" item="0"/>
          <tpl hier="155" item="1"/>
        </tpls>
      </n>
      <n v="690758" in="0">
        <tpls c="6">
          <tpl fld="11" item="1"/>
          <tpl fld="6" item="17"/>
          <tpl hier="55" item="9"/>
          <tpl fld="13" item="0"/>
          <tpl hier="90" item="0"/>
          <tpl hier="155" item="1"/>
        </tpls>
      </n>
      <n v="10779651" in="0">
        <tpls c="6">
          <tpl hier="2" item="4294967295"/>
          <tpl fld="3" item="1"/>
          <tpl hier="55" item="9"/>
          <tpl fld="13" item="0"/>
          <tpl hier="90" item="0"/>
          <tpl hier="155" item="1"/>
        </tpls>
      </n>
      <n v="2374069.9986502668" in="0">
        <tpls c="6">
          <tpl fld="10" item="1"/>
          <tpl fld="6" item="12"/>
          <tpl hier="55" item="9"/>
          <tpl fld="13" item="0"/>
          <tpl hier="90" item="0"/>
          <tpl hier="155" item="1"/>
        </tpls>
      </n>
      <n v="-1">
        <tpls c="6">
          <tpl fld="11" item="0"/>
          <tpl fld="3" item="0"/>
          <tpl hier="55" item="9"/>
          <tpl fld="13" item="1"/>
          <tpl hier="90" item="0"/>
          <tpl hier="155" item="1"/>
        </tpls>
      </n>
      <n v="914719" in="0">
        <tpls c="6">
          <tpl fld="8" item="0"/>
          <tpl fld="6" item="29"/>
          <tpl hier="55" item="9"/>
          <tpl fld="13" item="0"/>
          <tpl hier="90" item="0"/>
          <tpl hier="155" item="1"/>
        </tpls>
      </n>
      <n v="14791.351655974069" in="0">
        <tpls c="6">
          <tpl fld="9" item="2"/>
          <tpl fld="3" item="2"/>
          <tpl hier="55" item="9"/>
          <tpl fld="13" item="0"/>
          <tpl hier="90" item="0"/>
          <tpl hier="155" item="1"/>
        </tpls>
      </n>
      <n v="2055290" in="0">
        <tpls c="6">
          <tpl fld="9" item="0"/>
          <tpl fld="6" item="15"/>
          <tpl hier="55" item="9"/>
          <tpl fld="13" item="0"/>
          <tpl hier="90" item="0"/>
          <tpl hier="155" item="1"/>
        </tpls>
      </n>
      <n v="53158" in="0">
        <tpls c="6">
          <tpl fld="11" item="0"/>
          <tpl fld="6" item="26"/>
          <tpl hier="55" item="9"/>
          <tpl fld="13" item="0"/>
          <tpl hier="90" item="0"/>
          <tpl hier="155" item="1"/>
        </tpls>
      </n>
      <n v="199" in="0">
        <tpls c="6">
          <tpl fld="8" item="1"/>
          <tpl fld="6" item="30"/>
          <tpl hier="55" item="9"/>
          <tpl fld="13" item="0"/>
          <tpl hier="90" item="0"/>
          <tpl hier="155" item="1"/>
        </tpls>
      </n>
      <n v="269726" in="0">
        <tpls c="6">
          <tpl fld="9" item="4"/>
          <tpl fld="6" item="5"/>
          <tpl hier="55" item="9"/>
          <tpl fld="13" item="0"/>
          <tpl hier="90" item="0"/>
          <tpl hier="155" item="1"/>
        </tpls>
      </n>
      <n v="332" in="0">
        <tpls c="6">
          <tpl fld="8" item="1"/>
          <tpl fld="6" item="18"/>
          <tpl hier="55" item="9"/>
          <tpl fld="13" item="0"/>
          <tpl hier="90" item="0"/>
          <tpl hier="155" item="1"/>
        </tpls>
      </n>
      <n v="800564" in="0">
        <tpls c="6">
          <tpl fld="10" item="1"/>
          <tpl fld="6" item="0"/>
          <tpl hier="55" item="9"/>
          <tpl fld="13" item="0"/>
          <tpl hier="90" item="0"/>
          <tpl hier="155" item="1"/>
        </tpls>
      </n>
      <n v="-1094" in="0">
        <tpls c="6">
          <tpl fld="9" item="6"/>
          <tpl fld="6" item="9"/>
          <tpl hier="55" item="9"/>
          <tpl fld="13" item="0"/>
          <tpl hier="90" item="0"/>
          <tpl hier="155" item="1"/>
        </tpls>
      </n>
      <n v="5214627.7632721588" in="0">
        <tpls c="6">
          <tpl fld="10" item="0"/>
          <tpl fld="3" item="2"/>
          <tpl hier="55" item="9"/>
          <tpl fld="13" item="0"/>
          <tpl hier="90" item="0"/>
          <tpl hier="155" item="1"/>
        </tpls>
      </n>
      <n v="-1575" in="0">
        <tpls c="6">
          <tpl fld="9" item="6"/>
          <tpl fld="6" item="27"/>
          <tpl hier="55" item="9"/>
          <tpl fld="13" item="0"/>
          <tpl hier="90" item="0"/>
          <tpl hier="155" item="1"/>
        </tpls>
      </n>
      <n v="1282" in="0">
        <tpls c="6">
          <tpl fld="9" item="2"/>
          <tpl fld="6" item="28"/>
          <tpl hier="55" item="9"/>
          <tpl fld="13" item="0"/>
          <tpl hier="90" item="0"/>
          <tpl hier="155" item="1"/>
        </tpls>
      </n>
      <n v="1205009" in="0">
        <tpls c="6">
          <tpl fld="10" item="1"/>
          <tpl fld="6" item="1"/>
          <tpl hier="55" item="9"/>
          <tpl fld="13" item="0"/>
          <tpl hier="90" item="0"/>
          <tpl hier="155" item="1"/>
        </tpls>
      </n>
      <n v="2426103" in="0">
        <tpls c="6">
          <tpl fld="11" item="1"/>
          <tpl fld="6" item="11"/>
          <tpl hier="55" item="9"/>
          <tpl fld="13" item="0"/>
          <tpl hier="90" item="0"/>
          <tpl hier="155" item="1"/>
        </tpls>
      </n>
      <n v="1135" in="0">
        <tpls c="6">
          <tpl fld="9" item="5"/>
          <tpl fld="6" item="25"/>
          <tpl hier="55" item="9"/>
          <tpl fld="13" item="0"/>
          <tpl hier="90" item="0"/>
          <tpl hier="155" item="1"/>
        </tpls>
      </n>
      <n v="1627565" in="0">
        <tpls c="6">
          <tpl fld="8" item="0"/>
          <tpl fld="6" item="3"/>
          <tpl hier="55" item="9"/>
          <tpl fld="13" item="0"/>
          <tpl hier="90" item="0"/>
          <tpl hier="155" item="1"/>
        </tpls>
      </n>
      <n v="884" in="0">
        <tpls c="6">
          <tpl fld="9" item="5"/>
          <tpl fld="6" item="11"/>
          <tpl hier="55" item="9"/>
          <tpl fld="13" item="0"/>
          <tpl hier="90" item="0"/>
          <tpl hier="155" item="1"/>
        </tpls>
      </n>
      <n v="90709" in="0">
        <tpls c="6">
          <tpl fld="8" item="2"/>
          <tpl fld="6" item="31"/>
          <tpl hier="55" item="9"/>
          <tpl fld="13" item="0"/>
          <tpl hier="90" item="0"/>
          <tpl hier="155" item="1"/>
        </tpls>
      </n>
      <n v="1557103" in="0">
        <tpls c="6">
          <tpl fld="8" item="0"/>
          <tpl fld="6" item="13"/>
          <tpl hier="55" item="9"/>
          <tpl fld="13" item="0"/>
          <tpl hier="90" item="0"/>
          <tpl hier="155" item="1"/>
        </tpls>
      </n>
      <n v="2242579" in="0">
        <tpls c="6">
          <tpl fld="11" item="1"/>
          <tpl fld="6" item="19"/>
          <tpl hier="55" item="9"/>
          <tpl fld="13" item="0"/>
          <tpl hier="90" item="0"/>
          <tpl hier="155" item="1"/>
        </tpls>
      </n>
      <n v="-1388" in="0">
        <tpls c="6">
          <tpl fld="9" item="6"/>
          <tpl fld="6" item="15"/>
          <tpl hier="55" item="9"/>
          <tpl fld="13" item="0"/>
          <tpl hier="90" item="0"/>
          <tpl hier="155" item="1"/>
        </tpls>
      </n>
      <n v="1529570" in="0">
        <tpls c="6">
          <tpl fld="8" item="2"/>
          <tpl fld="3" item="1"/>
          <tpl hier="55" item="9"/>
          <tpl fld="13" item="0"/>
          <tpl hier="90" item="0"/>
          <tpl hier="155" item="1"/>
        </tpls>
      </n>
      <n v="1355" in="0">
        <tpls c="6">
          <tpl fld="9" item="2"/>
          <tpl fld="6" item="31"/>
          <tpl hier="55" item="9"/>
          <tpl fld="13" item="0"/>
          <tpl hier="90" item="0"/>
          <tpl hier="155" item="1"/>
        </tpls>
      </n>
      <n v="478962" in="0">
        <tpls c="6">
          <tpl fld="10" item="0"/>
          <tpl fld="6" item="9"/>
          <tpl hier="55" item="9"/>
          <tpl fld="13" item="0"/>
          <tpl hier="90" item="0"/>
          <tpl hier="155" item="1"/>
        </tpls>
      </n>
      <n v="563495" in="0">
        <tpls c="6">
          <tpl fld="10" item="0"/>
          <tpl fld="6" item="16"/>
          <tpl hier="55" item="9"/>
          <tpl fld="13" item="0"/>
          <tpl hier="90" item="0"/>
          <tpl hier="155" item="1"/>
        </tpls>
      </n>
      <n v="113297" in="0">
        <tpls c="6">
          <tpl fld="11" item="0"/>
          <tpl fld="6" item="3"/>
          <tpl hier="55" item="9"/>
          <tpl fld="13" item="0"/>
          <tpl hier="90" item="0"/>
          <tpl hier="155" item="1"/>
        </tpls>
      </n>
      <n v="679093" in="0">
        <tpls c="6">
          <tpl fld="10" item="0"/>
          <tpl fld="6" item="6"/>
          <tpl hier="55" item="9"/>
          <tpl fld="13" item="0"/>
          <tpl hier="90" item="0"/>
          <tpl hier="155" item="1"/>
        </tpls>
      </n>
      <n v="116956" in="0">
        <tpls c="6">
          <tpl fld="11" item="0"/>
          <tpl fld="6" item="19"/>
          <tpl hier="55" item="9"/>
          <tpl fld="13" item="0"/>
          <tpl hier="90" item="0"/>
          <tpl hier="155" item="1"/>
        </tpls>
      </n>
      <n v="329009" in="0">
        <tpls c="6">
          <tpl fld="11" item="2"/>
          <tpl fld="6" item="24"/>
          <tpl hier="55" item="9"/>
          <tpl fld="13" item="0"/>
          <tpl hier="90" item="0"/>
          <tpl hier="155" item="1"/>
        </tpls>
      </n>
      <n v="241831" in="0">
        <tpls c="6">
          <tpl fld="10" item="0"/>
          <tpl fld="6" item="17"/>
          <tpl hier="55" item="9"/>
          <tpl fld="13" item="0"/>
          <tpl hier="90" item="0"/>
          <tpl hier="155" item="1"/>
        </tpls>
      </n>
      <n v="2036605" in="0">
        <tpls c="6">
          <tpl fld="11" item="1"/>
          <tpl fld="6" item="16"/>
          <tpl hier="55" item="9"/>
          <tpl fld="13" item="0"/>
          <tpl hier="90" item="0"/>
          <tpl hier="155" item="1"/>
        </tpls>
      </n>
      <n v="189038" in="0">
        <tpls c="6">
          <tpl fld="9" item="4"/>
          <tpl fld="6" item="17"/>
          <tpl hier="55" item="9"/>
          <tpl fld="13" item="0"/>
          <tpl hier="90" item="0"/>
          <tpl hier="155" item="1"/>
        </tpls>
      </n>
      <n v="203912" in="0">
        <tpls c="6">
          <tpl hier="2" item="4294967295"/>
          <tpl fld="6" item="17"/>
          <tpl hier="55" item="9"/>
          <tpl fld="13" item="0"/>
          <tpl hier="90" item="0"/>
          <tpl hier="155" item="1"/>
        </tpls>
      </n>
      <n v="1118" in="0">
        <tpls c="6">
          <tpl fld="9" item="2"/>
          <tpl fld="6" item="17"/>
          <tpl hier="55" item="9"/>
          <tpl fld="13" item="0"/>
          <tpl hier="90" item="0"/>
          <tpl hier="155" item="1"/>
        </tpls>
      </n>
      <n v="988" in="0">
        <tpls c="6">
          <tpl fld="9" item="5"/>
          <tpl fld="6" item="2"/>
          <tpl hier="55" item="9"/>
          <tpl fld="13" item="0"/>
          <tpl hier="90" item="0"/>
          <tpl hier="155" item="1"/>
        </tpls>
      </n>
      <n v="398124" in="0">
        <tpls c="6">
          <tpl fld="9" item="4"/>
          <tpl fld="6" item="25"/>
          <tpl hier="55" item="9"/>
          <tpl fld="13" item="0"/>
          <tpl hier="90" item="0"/>
          <tpl hier="155" item="1"/>
        </tpls>
      </n>
      <n v="726" in="0">
        <tpls c="6">
          <tpl fld="11" item="2"/>
          <tpl fld="6" item="5"/>
          <tpl hier="55" item="9"/>
          <tpl fld="13" item="0"/>
          <tpl hier="90" item="0"/>
          <tpl hier="155" item="1"/>
        </tpls>
      </n>
      <n v="715231" in="0">
        <tpls c="6">
          <tpl hier="2" item="4294967295"/>
          <tpl fld="6" item="25"/>
          <tpl hier="55" item="9"/>
          <tpl fld="13" item="0"/>
          <tpl hier="90" item="0"/>
          <tpl hier="155" item="1"/>
        </tpls>
      </n>
      <n v="16736978" in="0">
        <tpls c="6">
          <tpl fld="9" item="0"/>
          <tpl fld="3" item="1"/>
          <tpl hier="55" item="9"/>
          <tpl fld="13" item="0"/>
          <tpl hier="90" item="0"/>
          <tpl hier="155" item="1"/>
        </tpls>
      </n>
      <n v="1358" in="0">
        <tpls c="6">
          <tpl fld="9" item="2"/>
          <tpl fld="6" item="11"/>
          <tpl hier="55" item="9"/>
          <tpl fld="13" item="0"/>
          <tpl hier="90" item="0"/>
          <tpl hier="155" item="1"/>
        </tpls>
      </n>
      <n v="402776" in="0">
        <tpls c="6">
          <tpl fld="9" item="4"/>
          <tpl fld="6" item="10"/>
          <tpl hier="55" item="9"/>
          <tpl fld="13" item="0"/>
          <tpl hier="90" item="0"/>
          <tpl hier="155" item="1"/>
        </tpls>
      </n>
      <n v="241" in="0">
        <tpls c="6">
          <tpl fld="8" item="1"/>
          <tpl fld="6" item="13"/>
          <tpl hier="55" item="9"/>
          <tpl fld="13" item="0"/>
          <tpl hier="90" item="0"/>
          <tpl hier="155" item="1"/>
        </tpls>
      </n>
      <n v="348342" in="0">
        <tpls c="6">
          <tpl fld="9" item="4"/>
          <tpl fld="6" item="2"/>
          <tpl hier="55" item="9"/>
          <tpl fld="13" item="0"/>
          <tpl hier="90" item="0"/>
          <tpl hier="155" item="1"/>
        </tpls>
      </n>
      <n v="1519" in="0">
        <tpls c="6">
          <tpl fld="9" item="2"/>
          <tpl fld="6" item="2"/>
          <tpl hier="55" item="9"/>
          <tpl fld="13" item="0"/>
          <tpl hier="90" item="0"/>
          <tpl hier="155" item="1"/>
        </tpls>
      </n>
      <n v="798474.86097888811" in="0">
        <tpls c="6">
          <tpl fld="10" item="0"/>
          <tpl fld="6" item="8"/>
          <tpl hier="55" item="9"/>
          <tpl fld="13" item="0"/>
          <tpl hier="90" item="0"/>
          <tpl hier="155" item="1"/>
        </tpls>
      </n>
      <n v="655176" in="0">
        <tpls c="6">
          <tpl hier="2" item="4294967295"/>
          <tpl fld="6" item="21"/>
          <tpl hier="55" item="9"/>
          <tpl fld="13" item="0"/>
          <tpl hier="90" item="0"/>
          <tpl hier="155" item="1"/>
        </tpls>
      </n>
      <n v="1529829" in="0">
        <tpls c="6">
          <tpl fld="10" item="1"/>
          <tpl fld="6" item="9"/>
          <tpl hier="55" item="9"/>
          <tpl fld="13" item="0"/>
          <tpl hier="90" item="0"/>
          <tpl hier="155" item="1"/>
        </tpls>
      </n>
      <n v="213894" in="0">
        <tpls c="6">
          <tpl fld="9" item="4"/>
          <tpl fld="6" item="0"/>
          <tpl hier="55" item="9"/>
          <tpl fld="13" item="0"/>
          <tpl hier="90" item="0"/>
          <tpl hier="155" item="1"/>
        </tpls>
      </n>
      <n v="702434" in="0">
        <tpls c="6">
          <tpl hier="2" item="4294967295"/>
          <tpl fld="6" item="2"/>
          <tpl hier="55" item="9"/>
          <tpl fld="13" item="0"/>
          <tpl hier="90" item="0"/>
          <tpl hier="155" item="1"/>
        </tpls>
      </n>
      <n v="1">
        <tpls c="6">
          <tpl fld="10" item="0"/>
          <tpl fld="3" item="1"/>
          <tpl hier="55" item="9"/>
          <tpl fld="13" item="1"/>
          <tpl hier="90" item="0"/>
          <tpl hier="155" item="1"/>
        </tpls>
      </n>
      <n v="1031624.5424532233" in="0">
        <tpls c="6">
          <tpl hier="2" item="4294967295"/>
          <tpl fld="6" item="12"/>
          <tpl hier="55" item="9"/>
          <tpl fld="13" item="0"/>
          <tpl hier="90" item="0"/>
          <tpl hier="155" item="1"/>
        </tpls>
      </n>
      <n v="-1">
        <tpls c="6">
          <tpl fld="9" item="0"/>
          <tpl fld="3" item="0"/>
          <tpl hier="55" item="9"/>
          <tpl fld="13" item="1"/>
          <tpl hier="90" item="0"/>
          <tpl hier="155" item="1"/>
        </tpls>
      </n>
      <n v="1699830" in="0">
        <tpls c="6">
          <tpl fld="9" item="0"/>
          <tpl fld="6" item="11"/>
          <tpl hier="55" item="9"/>
          <tpl fld="13" item="0"/>
          <tpl hier="90" item="0"/>
          <tpl hier="155" item="1"/>
        </tpls>
      </n>
      <n v="14682" in="0">
        <tpls c="6">
          <tpl fld="9" item="2"/>
          <tpl fld="3" item="0"/>
          <tpl hier="55" item="9"/>
          <tpl fld="13" item="0"/>
          <tpl hier="90" item="0"/>
          <tpl hier="155" item="1"/>
        </tpls>
      </n>
      <n v="94424" in="0">
        <tpls c="6">
          <tpl fld="11" item="0"/>
          <tpl fld="6" item="2"/>
          <tpl hier="55" item="9"/>
          <tpl fld="13" item="0"/>
          <tpl hier="90" item="0"/>
          <tpl hier="155" item="1"/>
        </tpls>
      </n>
      <n v="2280554" in="0">
        <tpls c="6">
          <tpl fld="10" item="1"/>
          <tpl fld="6" item="26"/>
          <tpl hier="55" item="9"/>
          <tpl fld="13" item="0"/>
          <tpl hier="90" item="0"/>
          <tpl hier="155" item="1"/>
        </tpls>
      </n>
      <n v="22512592" in="0">
        <tpls c="6">
          <tpl fld="11" item="1"/>
          <tpl fld="3" item="0"/>
          <tpl hier="55" item="9"/>
          <tpl fld="13" item="0"/>
          <tpl hier="90" item="0"/>
          <tpl hier="155" item="1"/>
        </tpls>
      </n>
      <n v="1">
        <tpls c="6">
          <tpl fld="9" item="5"/>
          <tpl fld="3" item="2"/>
          <tpl hier="55" item="9"/>
          <tpl fld="13" item="1"/>
          <tpl hier="90" item="0"/>
          <tpl hier="155" item="1"/>
        </tpls>
      </n>
      <n v="-1152" in="0">
        <tpls c="6">
          <tpl fld="9" item="6"/>
          <tpl fld="6" item="19"/>
          <tpl hier="55" item="9"/>
          <tpl fld="13" item="0"/>
          <tpl hier="90" item="0"/>
          <tpl hier="155" item="1"/>
        </tpls>
      </n>
      <n v="-1">
        <tpls c="6">
          <tpl fld="9" item="0"/>
          <tpl fld="3" item="1"/>
          <tpl hier="55" item="9"/>
          <tpl fld="13" item="1"/>
          <tpl hier="90" item="0"/>
          <tpl hier="155" item="1"/>
        </tpls>
      </n>
      <n v="68340.976334010717" in="0">
        <tpls c="6">
          <tpl fld="11" item="0"/>
          <tpl fld="6" item="8"/>
          <tpl hier="55" item="9"/>
          <tpl fld="13" item="0"/>
          <tpl hier="90" item="0"/>
          <tpl hier="155" item="1"/>
        </tpls>
      </n>
      <n v="13876" in="0">
        <tpls c="6">
          <tpl fld="11" item="2"/>
          <tpl fld="6" item="2"/>
          <tpl hier="55" item="9"/>
          <tpl fld="13" item="0"/>
          <tpl hier="90" item="0"/>
          <tpl hier="155" item="1"/>
        </tpls>
      </n>
      <n v="0">
        <tpls c="6">
          <tpl fld="10" item="0"/>
          <tpl fld="3" item="2"/>
          <tpl hier="55" item="9"/>
          <tpl fld="13" item="1"/>
          <tpl hier="90" item="0"/>
          <tpl hier="155" item="1"/>
        </tpls>
      </n>
      <n v="161873" in="0">
        <tpls c="6">
          <tpl fld="8" item="2"/>
          <tpl fld="6" item="19"/>
          <tpl hier="55" item="9"/>
          <tpl fld="13" item="0"/>
          <tpl hier="90" item="0"/>
          <tpl hier="155" item="1"/>
        </tpls>
      </n>
      <n v="1">
        <tpls c="6">
          <tpl fld="8" item="1"/>
          <tpl fld="3" item="0"/>
          <tpl hier="55" item="9"/>
          <tpl fld="13" item="1"/>
          <tpl hier="90" item="0"/>
          <tpl hier="155" item="1"/>
        </tpls>
      </n>
      <m in="0">
        <tpls c="6">
          <tpl fld="9" item="3"/>
          <tpl fld="6" item="11"/>
          <tpl hier="55" item="9"/>
          <tpl fld="13" item="0"/>
          <tpl hier="90" item="0"/>
          <tpl hier="155" item="1"/>
        </tpls>
      </m>
      <m in="0">
        <tpls c="6">
          <tpl fld="9" item="3"/>
          <tpl fld="6" item="19"/>
          <tpl hier="55" item="9"/>
          <tpl fld="13" item="0"/>
          <tpl hier="90" item="0"/>
          <tpl hier="155" item="1"/>
        </tpls>
      </m>
      <n v="396050" in="0">
        <tpls c="6">
          <tpl fld="9" item="4"/>
          <tpl fld="6" item="14"/>
          <tpl hier="55" item="9"/>
          <tpl fld="13" item="0"/>
          <tpl hier="90" item="0"/>
          <tpl hier="155" item="1"/>
        </tpls>
      </n>
      <n v="2315" in="0">
        <tpls c="6">
          <tpl fld="9" item="1"/>
          <tpl fld="6" item="15"/>
          <tpl hier="55" item="9"/>
          <tpl fld="13" item="0"/>
          <tpl hier="90" item="0"/>
          <tpl hier="155" item="1"/>
        </tpls>
      </n>
      <m in="0">
        <tpls c="6">
          <tpl fld="11" item="2"/>
          <tpl fld="6" item="4"/>
          <tpl hier="55" item="9"/>
          <tpl fld="13" item="0"/>
          <tpl hier="90" item="0"/>
          <tpl hier="155" item="1"/>
        </tpls>
      </m>
      <n v="84365" in="0">
        <tpls c="6">
          <tpl fld="11" item="0"/>
          <tpl fld="6" item="22"/>
          <tpl hier="55" item="9"/>
          <tpl fld="13" item="0"/>
          <tpl hier="90" item="0"/>
          <tpl hier="155" item="1"/>
        </tpls>
      </n>
      <n v="1807" in="0">
        <tpls c="6">
          <tpl fld="9" item="1"/>
          <tpl fld="6" item="31"/>
          <tpl hier="55" item="9"/>
          <tpl fld="13" item="0"/>
          <tpl hier="90" item="0"/>
          <tpl hier="155" item="1"/>
        </tpls>
      </n>
      <n v="1854259" in="0">
        <tpls c="6">
          <tpl fld="10" item="1"/>
          <tpl fld="6" item="25"/>
          <tpl hier="55" item="9"/>
          <tpl fld="13" item="0"/>
          <tpl hier="90" item="0"/>
          <tpl hier="155" item="1"/>
        </tpls>
      </n>
      <n v="19583" in="0">
        <tpls c="6">
          <tpl fld="9" item="1"/>
          <tpl fld="3" item="0"/>
          <tpl hier="55" item="9"/>
          <tpl fld="13" item="0"/>
          <tpl hier="90" item="0"/>
          <tpl hier="155" item="1"/>
        </tpls>
      </n>
      <n v="2760" in="0">
        <tpls c="6">
          <tpl fld="11" item="2"/>
          <tpl fld="6" item="10"/>
          <tpl hier="55" item="9"/>
          <tpl fld="13" item="0"/>
          <tpl hier="90" item="0"/>
          <tpl hier="155" item="1"/>
        </tpls>
      </n>
      <n v="1286810" in="0">
        <tpls c="6">
          <tpl fld="9" item="0"/>
          <tpl fld="6" item="18"/>
          <tpl hier="55" item="9"/>
          <tpl fld="13" item="0"/>
          <tpl hier="90" item="0"/>
          <tpl hier="155" item="1"/>
        </tpls>
      </n>
      <n v="1066468" in="0">
        <tpls c="6">
          <tpl fld="8" item="0"/>
          <tpl fld="6" item="30"/>
          <tpl hier="55" item="9"/>
          <tpl fld="13" item="0"/>
          <tpl hier="90" item="0"/>
          <tpl hier="155" item="1"/>
        </tpls>
      </n>
      <n v="1017081.7374334807" in="0">
        <tpls c="6">
          <tpl hier="2" item="4294967295"/>
          <tpl fld="6" item="8"/>
          <tpl hier="55" item="9"/>
          <tpl fld="13" item="0"/>
          <tpl hier="90" item="0"/>
          <tpl hier="155" item="1"/>
        </tpls>
      </n>
      <n v="-1">
        <tpls c="6">
          <tpl fld="11" item="1"/>
          <tpl fld="3" item="1"/>
          <tpl hier="55" item="9"/>
          <tpl fld="13" item="1"/>
          <tpl hier="90" item="0"/>
          <tpl hier="155" item="1"/>
        </tpls>
      </n>
      <n v="1257968" in="0">
        <tpls c="6">
          <tpl fld="9" item="0"/>
          <tpl fld="6" item="16"/>
          <tpl hier="55" item="9"/>
          <tpl fld="13" item="0"/>
          <tpl hier="90" item="0"/>
          <tpl hier="155" item="1"/>
        </tpls>
      </n>
      <n v="6847422.2798867021" in="0">
        <tpls c="6">
          <tpl hier="2" item="4294967295"/>
          <tpl fld="3" item="2"/>
          <tpl hier="55" item="9"/>
          <tpl fld="13" item="0"/>
          <tpl hier="90" item="0"/>
          <tpl hier="155" item="1"/>
        </tpls>
      </n>
      <n v="1084" in="0">
        <tpls c="6">
          <tpl fld="9" item="2"/>
          <tpl fld="6" item="4"/>
          <tpl hier="55" item="9"/>
          <tpl fld="13" item="0"/>
          <tpl hier="90" item="0"/>
          <tpl hier="155" item="1"/>
        </tpls>
      </n>
      <n v="800693" in="0">
        <tpls c="6">
          <tpl fld="8" item="0"/>
          <tpl fld="6" item="25"/>
          <tpl hier="55" item="9"/>
          <tpl fld="13" item="0"/>
          <tpl hier="90" item="0"/>
          <tpl hier="155" item="1"/>
        </tpls>
      </n>
      <n v="1">
        <tpls c="6">
          <tpl fld="8" item="1"/>
          <tpl fld="3" item="2"/>
          <tpl hier="55" item="9"/>
          <tpl fld="13" item="1"/>
          <tpl hier="90" item="0"/>
          <tpl hier="155" item="1"/>
        </tpls>
      </n>
      <n v="1846.9713122228968" in="0">
        <tpls c="6">
          <tpl fld="9" item="2"/>
          <tpl fld="6" item="8"/>
          <tpl hier="55" item="9"/>
          <tpl fld="13" item="0"/>
          <tpl hier="90" item="0"/>
          <tpl hier="155" item="1"/>
        </tpls>
      </n>
      <n v="-1215" in="0">
        <tpls c="6">
          <tpl fld="9" item="6"/>
          <tpl fld="6" item="2"/>
          <tpl hier="55" item="9"/>
          <tpl fld="13" item="0"/>
          <tpl hier="90" item="0"/>
          <tpl hier="155" item="1"/>
        </tpls>
      </n>
      <n v="85782" in="0">
        <tpls c="6">
          <tpl fld="8" item="2"/>
          <tpl fld="6" item="25"/>
          <tpl hier="55" item="9"/>
          <tpl fld="13" item="0"/>
          <tpl hier="90" item="0"/>
          <tpl hier="155" item="1"/>
        </tpls>
      </n>
      <n v="733310" in="0">
        <tpls c="6">
          <tpl fld="8" item="0"/>
          <tpl fld="6" item="31"/>
          <tpl hier="55" item="9"/>
          <tpl fld="13" item="0"/>
          <tpl hier="90" item="0"/>
          <tpl hier="155" item="1"/>
        </tpls>
      </n>
      <n v="86128" in="0">
        <tpls c="6">
          <tpl fld="11" item="2"/>
          <tpl fld="6" item="20"/>
          <tpl hier="55" item="9"/>
          <tpl fld="13" item="0"/>
          <tpl hier="90" item="0"/>
          <tpl hier="155" item="1"/>
        </tpls>
      </n>
      <n v="63013" in="0">
        <tpls c="6">
          <tpl fld="11" item="0"/>
          <tpl fld="6" item="15"/>
          <tpl hier="55" item="9"/>
          <tpl fld="13" item="0"/>
          <tpl hier="90" item="0"/>
          <tpl hier="155" item="1"/>
        </tpls>
      </n>
      <n v="9623.0444429743675" in="0">
        <tpls c="6">
          <tpl fld="9" item="5"/>
          <tpl fld="3" item="2"/>
          <tpl hier="55" item="9"/>
          <tpl fld="13" item="0"/>
          <tpl hier="90" item="0"/>
          <tpl hier="155" item="1"/>
        </tpls>
      </n>
      <n v="9552" in="0">
        <tpls c="6">
          <tpl fld="9" item="5"/>
          <tpl fld="3" item="0"/>
          <tpl hier="55" item="9"/>
          <tpl fld="13" item="0"/>
          <tpl hier="90" item="0"/>
          <tpl hier="155" item="1"/>
        </tpls>
      </n>
      <n v="8465" in="0">
        <tpls c="6">
          <tpl fld="11" item="2"/>
          <tpl fld="6" item="9"/>
          <tpl hier="55" item="9"/>
          <tpl fld="13" item="0"/>
          <tpl hier="90" item="0"/>
          <tpl hier="155" item="1"/>
        </tpls>
      </n>
      <n v="1115292" in="0">
        <tpls c="6">
          <tpl fld="8" item="0"/>
          <tpl fld="6" item="26"/>
          <tpl hier="55" item="9"/>
          <tpl fld="13" item="0"/>
          <tpl hier="90" item="0"/>
          <tpl hier="155" item="1"/>
        </tpls>
      </n>
      <n v="2033869" in="0">
        <tpls c="6">
          <tpl fld="11" item="1"/>
          <tpl fld="6" item="30"/>
          <tpl hier="55" item="9"/>
          <tpl fld="13" item="0"/>
          <tpl hier="90" item="0"/>
          <tpl hier="155" item="1"/>
        </tpls>
      </n>
      <n v="1066" in="0">
        <tpls c="6">
          <tpl fld="9" item="2"/>
          <tpl fld="6" item="0"/>
          <tpl hier="55" item="9"/>
          <tpl fld="13" item="0"/>
          <tpl hier="90" item="0"/>
          <tpl hier="155" item="1"/>
        </tpls>
      </n>
      <n v="699450" in="0">
        <tpls c="6">
          <tpl fld="8" item="0"/>
          <tpl fld="6" item="4"/>
          <tpl hier="55" item="9"/>
          <tpl fld="13" item="0"/>
          <tpl hier="90" item="0"/>
          <tpl hier="155" item="1"/>
        </tpls>
      </n>
      <n v="322" in="0">
        <tpls c="6">
          <tpl fld="8" item="1"/>
          <tpl fld="6" item="15"/>
          <tpl hier="55" item="9"/>
          <tpl fld="13" item="0"/>
          <tpl hier="90" item="0"/>
          <tpl hier="155" item="1"/>
        </tpls>
      </n>
      <m in="0">
        <tpls c="6">
          <tpl fld="9" item="3"/>
          <tpl fld="6" item="15"/>
          <tpl hier="55" item="9"/>
          <tpl fld="13" item="0"/>
          <tpl hier="90" item="0"/>
          <tpl hier="155" item="1"/>
        </tpls>
      </m>
      <n v="2731.3676031048562" in="0">
        <tpls c="6">
          <tpl fld="8" item="1"/>
          <tpl fld="3" item="2"/>
          <tpl hier="55" item="9"/>
          <tpl fld="13" item="0"/>
          <tpl hier="90" item="0"/>
          <tpl hier="155" item="1"/>
        </tpls>
      </n>
      <n v="1">
        <tpls c="6">
          <tpl fld="9" item="2"/>
          <tpl fld="3" item="1"/>
          <tpl hier="55" item="9"/>
          <tpl fld="13" item="1"/>
          <tpl hier="90" item="0"/>
          <tpl hier="155" item="1"/>
        </tpls>
      </n>
      <n v="-1">
        <tpls c="6">
          <tpl fld="10" item="1"/>
          <tpl fld="3" item="1"/>
          <tpl hier="55" item="9"/>
          <tpl fld="13" item="1"/>
          <tpl hier="90" item="0"/>
          <tpl hier="155" item="1"/>
        </tpls>
      </n>
      <n v="709" in="0">
        <tpls c="6">
          <tpl fld="9" item="5"/>
          <tpl fld="6" item="30"/>
          <tpl hier="55" item="9"/>
          <tpl fld="13" item="0"/>
          <tpl hier="90" item="0"/>
          <tpl hier="155" item="1"/>
        </tpls>
      </n>
      <n v="306709" in="0">
        <tpls c="6">
          <tpl fld="11" item="2"/>
          <tpl fld="6" item="23"/>
          <tpl hier="55" item="9"/>
          <tpl fld="13" item="0"/>
          <tpl hier="90" item="0"/>
          <tpl hier="155" item="1"/>
        </tpls>
      </n>
      <n v="101837.74290199696" in="0">
        <tpls c="6">
          <tpl fld="11" item="2"/>
          <tpl fld="3" item="2"/>
          <tpl hier="55" item="9"/>
          <tpl fld="13" item="0"/>
          <tpl hier="90" item="0"/>
          <tpl hier="155" item="1"/>
        </tpls>
      </n>
      <n v="156957" in="0">
        <tpls c="6">
          <tpl fld="8" item="2"/>
          <tpl fld="6" item="24"/>
          <tpl hier="55" item="9"/>
          <tpl fld="13" item="0"/>
          <tpl hier="90" item="0"/>
          <tpl hier="155" item="1"/>
        </tpls>
      </n>
      <n v="412688.02408040501" in="0">
        <tpls c="6">
          <tpl fld="9" item="4"/>
          <tpl fld="6" item="12"/>
          <tpl hier="55" item="9"/>
          <tpl fld="13" item="0"/>
          <tpl hier="90" item="0"/>
          <tpl hier="155" item="1"/>
        </tpls>
      </n>
      <n v="587181" in="0">
        <tpls c="6">
          <tpl fld="11" item="2"/>
          <tpl fld="3" item="0"/>
          <tpl hier="55" item="9"/>
          <tpl fld="13" item="0"/>
          <tpl hier="90" item="0"/>
          <tpl hier="155" item="1"/>
        </tpls>
      </n>
      <n v="1512750" in="0">
        <tpls c="6">
          <tpl fld="8" item="0"/>
          <tpl fld="6" item="20"/>
          <tpl hier="55" item="9"/>
          <tpl fld="13" item="0"/>
          <tpl hier="90" item="0"/>
          <tpl hier="155" item="1"/>
        </tpls>
      </n>
      <m in="0">
        <tpls c="6">
          <tpl fld="9" item="3"/>
          <tpl fld="6" item="20"/>
          <tpl hier="55" item="9"/>
          <tpl fld="13" item="0"/>
          <tpl hier="90" item="0"/>
          <tpl hier="155" item="1"/>
        </tpls>
      </m>
      <n v="501836" in="0">
        <tpls c="6">
          <tpl fld="9" item="0"/>
          <tpl fld="6" item="23"/>
          <tpl hier="55" item="9"/>
          <tpl fld="13" item="0"/>
          <tpl hier="90" item="0"/>
          <tpl hier="155" item="1"/>
        </tpls>
      </n>
      <n v="2406993" in="0">
        <tpls c="6">
          <tpl fld="11" item="1"/>
          <tpl fld="6" item="10"/>
          <tpl hier="55" item="9"/>
          <tpl fld="13" item="0"/>
          <tpl hier="90" item="0"/>
          <tpl hier="155" item="1"/>
        </tpls>
      </n>
      <n v="1043" in="0">
        <tpls c="6">
          <tpl fld="9" item="2"/>
          <tpl fld="6" item="5"/>
          <tpl hier="55" item="9"/>
          <tpl fld="13" item="0"/>
          <tpl hier="90" item="0"/>
          <tpl hier="155" item="1"/>
        </tpls>
      </n>
      <n v="727" in="0">
        <tpls c="6">
          <tpl fld="9" item="5"/>
          <tpl fld="6" item="17"/>
          <tpl hier="55" item="9"/>
          <tpl fld="13" item="0"/>
          <tpl hier="90" item="0"/>
          <tpl hier="155" item="1"/>
        </tpls>
      </n>
      <n v="2176774" in="0">
        <tpls c="6">
          <tpl fld="10" item="1"/>
          <tpl fld="6" item="6"/>
          <tpl hier="55" item="9"/>
          <tpl fld="13" item="0"/>
          <tpl hier="90" item="0"/>
          <tpl hier="155" item="1"/>
        </tpls>
      </n>
      <n v="2164" in="0">
        <tpls c="6">
          <tpl fld="9" item="1"/>
          <tpl fld="6" item="14"/>
          <tpl hier="55" item="9"/>
          <tpl fld="13" item="0"/>
          <tpl hier="90" item="0"/>
          <tpl hier="155" item="1"/>
        </tpls>
      </n>
      <n v="993890" in="0">
        <tpls c="6">
          <tpl hier="2" item="4294967295"/>
          <tpl fld="6" item="26"/>
          <tpl hier="55" item="9"/>
          <tpl fld="13" item="0"/>
          <tpl hier="90" item="0"/>
          <tpl hier="155" item="1"/>
        </tpls>
      </n>
      <n v="615184" in="0">
        <tpls c="6">
          <tpl fld="8" item="0"/>
          <tpl fld="6" item="27"/>
          <tpl hier="55" item="9"/>
          <tpl fld="13" item="0"/>
          <tpl hier="90" item="0"/>
          <tpl hier="155" item="1"/>
        </tpls>
      </n>
      <n v="2299343" in="0">
        <tpls c="6">
          <tpl fld="11" item="1"/>
          <tpl fld="6" item="24"/>
          <tpl hier="55" item="9"/>
          <tpl fld="13" item="0"/>
          <tpl hier="90" item="0"/>
          <tpl hier="155" item="1"/>
        </tpls>
      </n>
      <n v="244401" in="0">
        <tpls c="6">
          <tpl hier="2" item="4294967295"/>
          <tpl fld="6" item="0"/>
          <tpl hier="55" item="9"/>
          <tpl fld="13" item="0"/>
          <tpl hier="90" item="0"/>
          <tpl hier="155" item="1"/>
        </tpls>
      </n>
      <n v="1309" in="0">
        <tpls c="6">
          <tpl fld="9" item="2"/>
          <tpl fld="6" item="13"/>
          <tpl hier="55" item="9"/>
          <tpl fld="13" item="0"/>
          <tpl hier="90" item="0"/>
          <tpl hier="155" item="1"/>
        </tpls>
      </n>
      <n v="1914845" in="0">
        <tpls c="6">
          <tpl fld="11" item="1"/>
          <tpl fld="6" item="25"/>
          <tpl hier="55" item="9"/>
          <tpl fld="13" item="0"/>
          <tpl hier="90" item="0"/>
          <tpl hier="155" item="1"/>
        </tpls>
      </n>
      <n v="2822" in="0">
        <tpls c="6">
          <tpl fld="9" item="1"/>
          <tpl fld="6" item="6"/>
          <tpl hier="55" item="9"/>
          <tpl fld="13" item="0"/>
          <tpl hier="90" item="0"/>
          <tpl hier="155" item="1"/>
        </tpls>
      </n>
      <n v="-1313" in="0">
        <tpls c="6">
          <tpl fld="9" item="6"/>
          <tpl fld="6" item="29"/>
          <tpl hier="55" item="9"/>
          <tpl fld="13" item="0"/>
          <tpl hier="90" item="0"/>
          <tpl hier="155" item="1"/>
        </tpls>
      </n>
      <n v="492778" in="0">
        <tpls c="6">
          <tpl fld="10" item="0"/>
          <tpl fld="6" item="29"/>
          <tpl hier="55" item="9"/>
          <tpl fld="13" item="0"/>
          <tpl hier="90" item="0"/>
          <tpl hier="155" item="1"/>
        </tpls>
      </n>
      <n v="778392" in="0">
        <tpls c="6">
          <tpl fld="8" item="0"/>
          <tpl fld="6" item="21"/>
          <tpl hier="55" item="9"/>
          <tpl fld="13" item="0"/>
          <tpl hier="90" item="0"/>
          <tpl hier="155" item="1"/>
        </tpls>
      </n>
      <n v="1794" in="0">
        <tpls c="6">
          <tpl fld="9" item="2"/>
          <tpl fld="6" item="18"/>
          <tpl hier="55" item="9"/>
          <tpl fld="13" item="0"/>
          <tpl hier="90" item="0"/>
          <tpl hier="155" item="1"/>
        </tpls>
      </n>
      <m in="0">
        <tpls c="6">
          <tpl fld="9" item="3"/>
          <tpl fld="3" item="0"/>
          <tpl hier="55" item="9"/>
          <tpl fld="13" item="0"/>
          <tpl hier="90" item="0"/>
          <tpl hier="155" item="1"/>
        </tpls>
      </m>
      <n v="1768608" in="0">
        <tpls c="6">
          <tpl fld="10" item="1"/>
          <tpl fld="6" item="18"/>
          <tpl hier="55" item="9"/>
          <tpl fld="13" item="0"/>
          <tpl hier="90" item="0"/>
          <tpl hier="155" item="1"/>
        </tpls>
      </n>
      <n v="336" in="0">
        <tpls c="6">
          <tpl fld="8" item="1"/>
          <tpl fld="6" item="24"/>
          <tpl hier="55" item="9"/>
          <tpl fld="13" item="0"/>
          <tpl hier="90" item="0"/>
          <tpl hier="155" item="1"/>
        </tpls>
      </n>
      <n v="260311" in="0">
        <tpls c="6">
          <tpl fld="8" item="0"/>
          <tpl fld="6" item="23"/>
          <tpl hier="55" item="9"/>
          <tpl fld="13" item="0"/>
          <tpl hier="90" item="0"/>
          <tpl hier="155" item="1"/>
        </tpls>
      </n>
      <n v="238" in="0">
        <tpls c="6">
          <tpl fld="8" item="1"/>
          <tpl fld="6" item="22"/>
          <tpl hier="55" item="9"/>
          <tpl fld="13" item="0"/>
          <tpl hier="90" item="0"/>
          <tpl hier="155" item="1"/>
        </tpls>
      </n>
      <n v="-868" in="0">
        <tpls c="6">
          <tpl fld="9" item="6"/>
          <tpl fld="6" item="4"/>
          <tpl hier="55" item="9"/>
          <tpl fld="13" item="0"/>
          <tpl hier="90" item="0"/>
          <tpl hier="155" item="1"/>
        </tpls>
      </n>
      <n v="2464.6536041395457" in="0">
        <tpls c="6">
          <tpl fld="9" item="1"/>
          <tpl fld="6" item="8"/>
          <tpl hier="55" item="9"/>
          <tpl fld="13" item="0"/>
          <tpl hier="90" item="0"/>
          <tpl hier="155" item="1"/>
        </tpls>
      </n>
      <n v="402339" in="0">
        <tpls c="6">
          <tpl fld="9" item="4"/>
          <tpl fld="6" item="26"/>
          <tpl hier="55" item="9"/>
          <tpl fld="13" item="0"/>
          <tpl hier="90" item="0"/>
          <tpl hier="155" item="1"/>
        </tpls>
      </n>
      <n v="1824" in="0">
        <tpls c="6">
          <tpl fld="9" item="2"/>
          <tpl fld="6" item="7"/>
          <tpl hier="55" item="9"/>
          <tpl fld="13" item="0"/>
          <tpl hier="90" item="0"/>
          <tpl hier="155" item="1"/>
        </tpls>
      </n>
      <n v="266" in="0">
        <tpls c="6">
          <tpl fld="8" item="1"/>
          <tpl fld="6" item="19"/>
          <tpl hier="55" item="9"/>
          <tpl fld="13" item="0"/>
          <tpl hier="90" item="0"/>
          <tpl hier="155" item="1"/>
        </tpls>
      </n>
      <n v="43154" in="0">
        <tpls c="6">
          <tpl fld="11" item="0"/>
          <tpl fld="6" item="4"/>
          <tpl hier="55" item="9"/>
          <tpl fld="13" item="0"/>
          <tpl hier="90" item="0"/>
          <tpl hier="155" item="1"/>
        </tpls>
      </n>
      <n v="1122015" in="0">
        <tpls c="6">
          <tpl hier="2" item="4294967295"/>
          <tpl fld="6" item="11"/>
          <tpl hier="55" item="9"/>
          <tpl fld="13" item="0"/>
          <tpl hier="90" item="0"/>
          <tpl hier="155" item="1"/>
        </tpls>
      </n>
      <n v="58439" in="0">
        <tpls c="6">
          <tpl fld="11" item="0"/>
          <tpl fld="6" item="25"/>
          <tpl hier="55" item="9"/>
          <tpl fld="13" item="0"/>
          <tpl hier="90" item="0"/>
          <tpl hier="155" item="1"/>
        </tpls>
      </n>
      <n v="2188" in="0">
        <tpls c="6">
          <tpl fld="9" item="1"/>
          <tpl fld="6" item="29"/>
          <tpl hier="55" item="9"/>
          <tpl fld="13" item="0"/>
          <tpl hier="90" item="0"/>
          <tpl hier="155" item="1"/>
        </tpls>
      </n>
      <n v="642850" in="0">
        <tpls c="6">
          <tpl hier="2" item="4294967295"/>
          <tpl fld="6" item="31"/>
          <tpl hier="55" item="9"/>
          <tpl fld="13" item="0"/>
          <tpl hier="90" item="0"/>
          <tpl hier="155" item="1"/>
        </tpls>
      </n>
      <n v="2967602" in="0">
        <tpls c="6">
          <tpl fld="11" item="1"/>
          <tpl fld="6" item="20"/>
          <tpl hier="55" item="9"/>
          <tpl fld="13" item="0"/>
          <tpl hier="90" item="0"/>
          <tpl hier="155" item="1"/>
        </tpls>
      </n>
      <n v="1822936" in="0">
        <tpls c="6">
          <tpl fld="11" item="1"/>
          <tpl fld="6" item="2"/>
          <tpl hier="55" item="9"/>
          <tpl fld="13" item="0"/>
          <tpl hier="90" item="0"/>
          <tpl hier="155" item="1"/>
        </tpls>
      </n>
      <n v="-1458" in="0">
        <tpls c="6">
          <tpl fld="9" item="6"/>
          <tpl fld="6" item="20"/>
          <tpl hier="55" item="9"/>
          <tpl fld="13" item="0"/>
          <tpl hier="90" item="0"/>
          <tpl hier="155" item="1"/>
        </tpls>
      </n>
      <n v="1313207" in="0">
        <tpls c="6">
          <tpl fld="8" item="0"/>
          <tpl fld="6" item="5"/>
          <tpl hier="55" item="9"/>
          <tpl fld="13" item="0"/>
          <tpl hier="90" item="0"/>
          <tpl hier="155" item="1"/>
        </tpls>
      </n>
      <n v="1921" in="0">
        <tpls c="6">
          <tpl fld="9" item="1"/>
          <tpl fld="6" item="19"/>
          <tpl hier="55" item="9"/>
          <tpl fld="13" item="0"/>
          <tpl hier="90" item="0"/>
          <tpl hier="155" item="1"/>
        </tpls>
      </n>
      <n v="127219" in="0">
        <tpls c="6">
          <tpl fld="8" item="2"/>
          <tpl fld="6" item="16"/>
          <tpl hier="55" item="9"/>
          <tpl fld="13" item="0"/>
          <tpl hier="90" item="0"/>
          <tpl hier="155" item="1"/>
        </tpls>
      </n>
      <n v="1873.3803437511729" in="0">
        <tpls c="6">
          <tpl fld="9" item="2"/>
          <tpl fld="6" item="12"/>
          <tpl hier="55" item="9"/>
          <tpl fld="13" item="0"/>
          <tpl hier="90" item="0"/>
          <tpl hier="155" item="1"/>
        </tpls>
      </n>
      <n v="1969" in="0">
        <tpls c="6">
          <tpl fld="9" item="2"/>
          <tpl fld="6" item="27"/>
          <tpl hier="55" item="9"/>
          <tpl fld="13" item="0"/>
          <tpl hier="90" item="0"/>
          <tpl hier="155" item="1"/>
        </tpls>
      </n>
      <n v="-14853" in="0">
        <tpls c="6">
          <tpl fld="9" item="6"/>
          <tpl fld="3" item="1"/>
          <tpl hier="55" item="9"/>
          <tpl fld="13" item="0"/>
          <tpl hier="90" item="0"/>
          <tpl hier="155" item="1"/>
        </tpls>
      </n>
      <n v="20500.368235347269" in="0">
        <tpls c="6">
          <tpl fld="11" item="2"/>
          <tpl fld="6" item="12"/>
          <tpl hier="55" item="9"/>
          <tpl fld="13" item="0"/>
          <tpl hier="90" item="0"/>
          <tpl hier="155" item="1"/>
        </tpls>
      </n>
      <n v="89502" in="0">
        <tpls c="6">
          <tpl fld="11" item="0"/>
          <tpl fld="6" item="20"/>
          <tpl hier="55" item="9"/>
          <tpl fld="13" item="0"/>
          <tpl hier="90" item="0"/>
          <tpl hier="155" item="1"/>
        </tpls>
      </n>
      <n v="-1">
        <tpls c="6">
          <tpl fld="11" item="1"/>
          <tpl fld="3" item="2"/>
          <tpl hier="55" item="9"/>
          <tpl fld="13" item="1"/>
          <tpl hier="90" item="0"/>
          <tpl hier="155" item="1"/>
        </tpls>
      </n>
      <n v="2394" in="0">
        <tpls c="6">
          <tpl fld="9" item="1"/>
          <tpl fld="6" item="18"/>
          <tpl hier="55" item="9"/>
          <tpl fld="13" item="0"/>
          <tpl hier="90" item="0"/>
          <tpl hier="155" item="1"/>
        </tpls>
      </n>
      <n v="1582933" in="0">
        <tpls c="6">
          <tpl fld="9" item="0"/>
          <tpl fld="6" item="5"/>
          <tpl hier="55" item="9"/>
          <tpl fld="13" item="0"/>
          <tpl hier="90" item="0"/>
          <tpl hier="155" item="1"/>
        </tpls>
      </n>
      <n v="-827" in="0">
        <tpls c="6">
          <tpl fld="9" item="6"/>
          <tpl fld="6" item="23"/>
          <tpl hier="55" item="9"/>
          <tpl fld="13" item="0"/>
          <tpl hier="90" item="0"/>
          <tpl hier="155" item="1"/>
        </tpls>
      </n>
      <n v="1976330" in="0">
        <tpls c="6">
          <tpl fld="10" item="1"/>
          <tpl fld="6" item="30"/>
          <tpl hier="55" item="9"/>
          <tpl fld="13" item="0"/>
          <tpl hier="90" item="0"/>
          <tpl hier="155" item="1"/>
        </tpls>
      </n>
      <n v="366" in="0">
        <tpls c="6">
          <tpl fld="8" item="1"/>
          <tpl fld="6" item="27"/>
          <tpl hier="55" item="9"/>
          <tpl fld="13" item="0"/>
          <tpl hier="90" item="0"/>
          <tpl hier="155" item="1"/>
        </tpls>
      </n>
      <m in="0">
        <tpls c="6">
          <tpl fld="9" item="3"/>
          <tpl fld="6" item="24"/>
          <tpl hier="55" item="9"/>
          <tpl fld="13" item="0"/>
          <tpl hier="90" item="0"/>
          <tpl hier="155" item="1"/>
        </tpls>
      </m>
      <n v="-1460" in="0">
        <tpls c="6">
          <tpl fld="9" item="6"/>
          <tpl fld="6" item="26"/>
          <tpl hier="55" item="9"/>
          <tpl fld="13" item="0"/>
          <tpl hier="90" item="0"/>
          <tpl hier="155" item="1"/>
        </tpls>
      </n>
      <n v="906324" in="0">
        <tpls c="6">
          <tpl fld="9" item="0"/>
          <tpl fld="6" item="4"/>
          <tpl hier="55" item="9"/>
          <tpl fld="13" item="0"/>
          <tpl hier="90" item="0"/>
          <tpl hier="155" item="1"/>
        </tpls>
      </n>
      <n v="1956565" in="0">
        <tpls c="6">
          <tpl fld="9" item="0"/>
          <tpl fld="6" item="13"/>
          <tpl hier="55" item="9"/>
          <tpl fld="13" item="0"/>
          <tpl hier="90" item="0"/>
          <tpl hier="155" item="1"/>
        </tpls>
      </n>
      <n v="334749" in="0">
        <tpls c="6">
          <tpl fld="9" item="4"/>
          <tpl fld="6" item="19"/>
          <tpl hier="55" item="9"/>
          <tpl fld="13" item="0"/>
          <tpl hier="90" item="0"/>
          <tpl hier="155" item="1"/>
        </tpls>
      </n>
      <n v="1522948" in="0">
        <tpls c="6">
          <tpl fld="9" item="0"/>
          <tpl fld="6" item="7"/>
          <tpl hier="55" item="9"/>
          <tpl fld="13" item="0"/>
          <tpl hier="90" item="0"/>
          <tpl hier="155" item="1"/>
        </tpls>
      </n>
      <n v="-1">
        <tpls c="6">
          <tpl fld="10" item="1"/>
          <tpl fld="3" item="0"/>
          <tpl hier="55" item="9"/>
          <tpl fld="13" item="1"/>
          <tpl hier="90" item="0"/>
          <tpl hier="155" item="1"/>
        </tpls>
      </n>
      <n v="18564" in="0">
        <tpls c="6">
          <tpl fld="9" item="2"/>
          <tpl fld="3" item="1"/>
          <tpl hier="55" item="9"/>
          <tpl fld="13" item="0"/>
          <tpl hier="90" item="0"/>
          <tpl hier="155" item="1"/>
        </tpls>
      </n>
      <n v="1092" in="0">
        <tpls c="6">
          <tpl fld="9" item="2"/>
          <tpl fld="6" item="30"/>
          <tpl hier="55" item="9"/>
          <tpl fld="13" item="0"/>
          <tpl hier="90" item="0"/>
          <tpl hier="155" item="1"/>
        </tpls>
      </n>
      <n v="2398943" in="0">
        <tpls c="6">
          <tpl fld="11" item="1"/>
          <tpl fld="6" item="7"/>
          <tpl hier="55" item="9"/>
          <tpl fld="13" item="0"/>
          <tpl hier="90" item="0"/>
          <tpl hier="155" item="1"/>
        </tpls>
      </n>
      <n v="10817899" in="0">
        <tpls c="6">
          <tpl fld="8" item="0"/>
          <tpl fld="3" item="0"/>
          <tpl hier="55" item="9"/>
          <tpl fld="13" item="0"/>
          <tpl hier="90" item="0"/>
          <tpl hier="155" item="1"/>
        </tpls>
      </n>
      <m in="0">
        <tpls c="6">
          <tpl fld="9" item="3"/>
          <tpl fld="6" item="28"/>
          <tpl hier="55" item="9"/>
          <tpl fld="13" item="0"/>
          <tpl hier="90" item="0"/>
          <tpl hier="155" item="1"/>
        </tpls>
      </m>
      <n v="1416757" in="0">
        <tpls c="6">
          <tpl fld="9" item="0"/>
          <tpl fld="6" item="19"/>
          <tpl hier="55" item="9"/>
          <tpl fld="13" item="0"/>
          <tpl hier="90" item="0"/>
          <tpl hier="155" item="1"/>
        </tpls>
      </n>
      <n v="364467" in="0">
        <tpls c="6">
          <tpl fld="9" item="4"/>
          <tpl fld="6" item="27"/>
          <tpl hier="55" item="9"/>
          <tpl fld="13" item="0"/>
          <tpl hier="90" item="0"/>
          <tpl hier="155" item="1"/>
        </tpls>
      </n>
      <n v="188" in="0">
        <tpls c="6">
          <tpl fld="8" item="1"/>
          <tpl fld="6" item="23"/>
          <tpl hier="55" item="9"/>
          <tpl fld="13" item="0"/>
          <tpl hier="90" item="0"/>
          <tpl hier="155" item="1"/>
        </tpls>
      </n>
      <n v="75716" in="0">
        <tpls c="6">
          <tpl fld="11" item="0"/>
          <tpl fld="6" item="21"/>
          <tpl hier="55" item="9"/>
          <tpl fld="13" item="0"/>
          <tpl hier="90" item="0"/>
          <tpl hier="155" item="1"/>
        </tpls>
      </n>
      <n v="1151490.0722765918" in="0">
        <tpls c="6">
          <tpl fld="8" item="0"/>
          <tpl fld="6" item="12"/>
          <tpl hier="55" item="9"/>
          <tpl fld="13" item="0"/>
          <tpl hier="90" item="0"/>
          <tpl hier="155" item="1"/>
        </tpls>
      </n>
      <n v="1579" in="0">
        <tpls c="6">
          <tpl fld="9" item="1"/>
          <tpl fld="6" item="1"/>
          <tpl hier="55" item="9"/>
          <tpl fld="13" item="0"/>
          <tpl hier="90" item="0"/>
          <tpl hier="155" item="1"/>
        </tpls>
      </n>
      <n v="252" in="0">
        <tpls c="6">
          <tpl fld="8" item="1"/>
          <tpl fld="6" item="11"/>
          <tpl hier="55" item="9"/>
          <tpl fld="13" item="0"/>
          <tpl hier="90" item="0"/>
          <tpl hier="155" item="1"/>
        </tpls>
      </n>
      <n v="1923323" in="0">
        <tpls c="6">
          <tpl fld="11" item="1"/>
          <tpl fld="6" item="14"/>
          <tpl hier="55" item="9"/>
          <tpl fld="13" item="0"/>
          <tpl hier="90" item="0"/>
          <tpl hier="155" item="1"/>
        </tpls>
      </n>
      <n v="342431" in="0">
        <tpls c="6">
          <tpl fld="10" item="0"/>
          <tpl fld="6" item="1"/>
          <tpl hier="55" item="9"/>
          <tpl fld="13" item="0"/>
          <tpl hier="90" item="0"/>
          <tpl hier="155" item="1"/>
        </tpls>
      </n>
      <n v="14583" in="0">
        <tpls c="6">
          <tpl fld="11" item="2"/>
          <tpl fld="6" item="31"/>
          <tpl hier="55" item="9"/>
          <tpl fld="13" item="0"/>
          <tpl hier="90" item="0"/>
          <tpl hier="155" item="1"/>
        </tpls>
      </n>
      <n v="358324" in="0">
        <tpls c="6">
          <tpl fld="9" item="4"/>
          <tpl fld="6" item="22"/>
          <tpl hier="55" item="9"/>
          <tpl fld="13" item="0"/>
          <tpl hier="90" item="0"/>
          <tpl hier="155" item="1"/>
        </tpls>
      </n>
      <n v="398002" in="0">
        <tpls c="6">
          <tpl fld="10" item="0"/>
          <tpl fld="6" item="27"/>
          <tpl hier="55" item="9"/>
          <tpl fld="13" item="0"/>
          <tpl hier="90" item="0"/>
          <tpl hier="155" item="1"/>
        </tpls>
      </n>
      <n v="25574665" in="0">
        <tpls c="6">
          <tpl fld="11" item="1"/>
          <tpl fld="3" item="1"/>
          <tpl hier="55" item="9"/>
          <tpl fld="13" item="0"/>
          <tpl hier="90" item="0"/>
          <tpl hier="155" item="1"/>
        </tpls>
      </n>
      <n v="1">
        <tpls c="6">
          <tpl fld="11" item="0"/>
          <tpl fld="3" item="2"/>
          <tpl hier="55" item="9"/>
          <tpl fld="13" item="1"/>
          <tpl hier="90" item="0"/>
          <tpl hier="155" item="1"/>
        </tpls>
      </n>
      <n v="606635" in="0">
        <tpls c="6">
          <tpl hier="2" item="4294967295"/>
          <tpl fld="6" item="9"/>
          <tpl hier="55" item="9"/>
          <tpl fld="13" item="0"/>
          <tpl hier="90" item="0"/>
          <tpl hier="155" item="1"/>
        </tpls>
      </n>
      <n v="1714636" in="0">
        <tpls c="6">
          <tpl fld="10" item="1"/>
          <tpl fld="6" item="2"/>
          <tpl hier="55" item="9"/>
          <tpl fld="13" item="0"/>
          <tpl hier="90" item="0"/>
          <tpl hier="155" item="1"/>
        </tpls>
      </n>
      <n v="703579" in="0">
        <tpls c="6">
          <tpl fld="10" item="0"/>
          <tpl fld="6" item="19"/>
          <tpl hier="55" item="9"/>
          <tpl fld="13" item="0"/>
          <tpl hier="90" item="0"/>
          <tpl hier="155" item="1"/>
        </tpls>
      </n>
      <n v="3148382" in="0">
        <tpls c="6">
          <tpl fld="11" item="1"/>
          <tpl fld="6" item="3"/>
          <tpl hier="55" item="9"/>
          <tpl fld="13" item="0"/>
          <tpl hier="90" item="0"/>
          <tpl hier="155" item="1"/>
        </tpls>
      </n>
      <n v="737540" in="0">
        <tpls c="6">
          <tpl fld="10" item="0"/>
          <tpl fld="6" item="22"/>
          <tpl hier="55" item="9"/>
          <tpl fld="13" item="0"/>
          <tpl hier="90" item="0"/>
          <tpl hier="155" item="1"/>
        </tpls>
      </n>
      <n v="846303" in="0">
        <tpls c="6">
          <tpl fld="10" item="0"/>
          <tpl fld="6" item="15"/>
          <tpl hier="55" item="9"/>
          <tpl fld="13" item="0"/>
          <tpl hier="90" item="0"/>
          <tpl hier="155" item="1"/>
        </tpls>
      </n>
      <n v="1184" in="0">
        <tpls c="6">
          <tpl fld="9" item="5"/>
          <tpl fld="6" item="20"/>
          <tpl hier="55" item="9"/>
          <tpl fld="13" item="0"/>
          <tpl hier="90" item="0"/>
          <tpl hier="155" item="1"/>
        </tpls>
      </n>
      <n v="12305807" in="0">
        <tpls c="6">
          <tpl fld="8" item="0"/>
          <tpl fld="3" item="1"/>
          <tpl hier="55" item="9"/>
          <tpl fld="13" item="0"/>
          <tpl hier="90" item="0"/>
          <tpl hier="155" item="1"/>
        </tpls>
      </n>
      <n v="346.12345166893874" in="0">
        <tpls c="6">
          <tpl fld="8" item="1"/>
          <tpl fld="6" item="12"/>
          <tpl hier="55" item="9"/>
          <tpl fld="13" item="0"/>
          <tpl hier="90" item="0"/>
          <tpl hier="155" item="1"/>
        </tpls>
      </n>
      <n v="2800772" in="0">
        <tpls c="6">
          <tpl fld="11" item="1"/>
          <tpl fld="6" item="13"/>
          <tpl hier="55" item="9"/>
          <tpl fld="13" item="0"/>
          <tpl hier="90" item="0"/>
          <tpl hier="155" item="1"/>
        </tpls>
      </n>
      <n v="392429" in="0">
        <tpls c="6">
          <tpl fld="9" item="4"/>
          <tpl fld="6" item="18"/>
          <tpl hier="55" item="9"/>
          <tpl fld="13" item="0"/>
          <tpl hier="90" item="0"/>
          <tpl hier="155" item="1"/>
        </tpls>
      </n>
      <n v="1704852" in="0">
        <tpls c="6">
          <tpl fld="11" item="1"/>
          <tpl fld="6" item="21"/>
          <tpl hier="55" item="9"/>
          <tpl fld="13" item="0"/>
          <tpl hier="90" item="0"/>
          <tpl hier="155" item="1"/>
        </tpls>
      </n>
      <n v="850001" in="0">
        <tpls c="6">
          <tpl fld="10" item="0"/>
          <tpl fld="6" item="20"/>
          <tpl hier="55" item="9"/>
          <tpl fld="13" item="0"/>
          <tpl hier="90" item="0"/>
          <tpl hier="155" item="1"/>
        </tpls>
      </n>
      <n v="979651" in="0">
        <tpls c="6">
          <tpl fld="9" item="0"/>
          <tpl fld="6" item="27"/>
          <tpl hier="55" item="9"/>
          <tpl fld="13" item="0"/>
          <tpl hier="90" item="0"/>
          <tpl hier="155" item="1"/>
        </tpls>
      </n>
      <n v="468360.13027047476" in="0">
        <tpls c="6">
          <tpl fld="11" item="0"/>
          <tpl fld="3" item="2"/>
          <tpl hier="55" item="9"/>
          <tpl fld="13" item="0"/>
          <tpl hier="90" item="0"/>
          <tpl hier="155" item="1"/>
        </tpls>
      </n>
      <n v="-1">
        <tpls c="6">
          <tpl hier="2" item="4294967295"/>
          <tpl fld="3" item="1"/>
          <tpl hier="55" item="9"/>
          <tpl fld="13" item="1"/>
          <tpl hier="90" item="0"/>
          <tpl hier="155" item="1"/>
        </tpls>
      </n>
      <n v="920401" in="0">
        <tpls c="6">
          <tpl hier="2" item="4294967295"/>
          <tpl fld="6" item="19"/>
          <tpl hier="55" item="9"/>
          <tpl fld="13" item="0"/>
          <tpl hier="90" item="0"/>
          <tpl hier="155" item="1"/>
        </tpls>
      </n>
      <n v="1218.1080524610147" in="0">
        <tpls c="6">
          <tpl fld="9" item="5"/>
          <tpl fld="6" item="12"/>
          <tpl hier="55" item="9"/>
          <tpl fld="13" item="0"/>
          <tpl hier="90" item="0"/>
          <tpl hier="155" item="1"/>
        </tpls>
      </n>
      <n v="-1026" in="0">
        <tpls c="6">
          <tpl fld="9" item="6"/>
          <tpl fld="6" item="28"/>
          <tpl hier="55" item="9"/>
          <tpl fld="13" item="0"/>
          <tpl hier="90" item="0"/>
          <tpl hier="155" item="1"/>
        </tpls>
      </n>
      <n v="1735" in="0">
        <tpls c="6">
          <tpl fld="9" item="2"/>
          <tpl fld="6" item="15"/>
          <tpl hier="55" item="9"/>
          <tpl fld="13" item="0"/>
          <tpl hier="90" item="0"/>
          <tpl hier="155" item="1"/>
        </tpls>
      </n>
      <n v="655442" in="0">
        <tpls c="6">
          <tpl fld="10" item="0"/>
          <tpl fld="6" item="25"/>
          <tpl hier="55" item="9"/>
          <tpl fld="13" item="0"/>
          <tpl hier="90" item="0"/>
          <tpl hier="155" item="1"/>
        </tpls>
      </n>
      <n v="191" in="0">
        <tpls c="6">
          <tpl fld="8" item="1"/>
          <tpl fld="6" item="5"/>
          <tpl hier="55" item="9"/>
          <tpl fld="13" item="0"/>
          <tpl hier="90" item="0"/>
          <tpl hier="155" item="1"/>
        </tpls>
      </n>
      <n v="320" in="0">
        <tpls c="6">
          <tpl fld="8" item="1"/>
          <tpl fld="6" item="25"/>
          <tpl hier="55" item="9"/>
          <tpl fld="13" item="0"/>
          <tpl hier="90" item="0"/>
          <tpl hier="155" item="1"/>
        </tpls>
      </n>
      <m in="0">
        <tpls c="6">
          <tpl fld="9" item="3"/>
          <tpl fld="6" item="13"/>
          <tpl hier="55" item="9"/>
          <tpl fld="13" item="0"/>
          <tpl hier="90" item="0"/>
          <tpl hier="155" item="1"/>
        </tpls>
      </m>
      <n v="1082045" in="0">
        <tpls c="6">
          <tpl fld="8" item="0"/>
          <tpl fld="6" item="6"/>
          <tpl hier="55" item="9"/>
          <tpl fld="13" item="0"/>
          <tpl hier="90" item="0"/>
          <tpl hier="155" item="1"/>
        </tpls>
      </n>
      <n v="1536774" in="0">
        <tpls c="6">
          <tpl fld="10" item="1"/>
          <tpl fld="6" item="31"/>
          <tpl hier="55" item="9"/>
          <tpl fld="13" item="0"/>
          <tpl hier="90" item="0"/>
          <tpl hier="155" item="1"/>
        </tpls>
      </n>
      <n v="6476" in="0">
        <tpls c="6">
          <tpl fld="11" item="2"/>
          <tpl fld="6" item="18"/>
          <tpl hier="55" item="9"/>
          <tpl fld="13" item="0"/>
          <tpl hier="90" item="0"/>
          <tpl hier="155" item="1"/>
        </tpls>
      </n>
      <n v="862578" in="0">
        <tpls c="6">
          <tpl fld="9" item="0"/>
          <tpl fld="6" item="1"/>
          <tpl hier="55" item="9"/>
          <tpl fld="13" item="0"/>
          <tpl hier="90" item="0"/>
          <tpl hier="155" item="1"/>
        </tpls>
      </n>
      <n v="1607646" in="0">
        <tpls c="6">
          <tpl fld="11" item="1"/>
          <tpl fld="6" item="9"/>
          <tpl hier="55" item="9"/>
          <tpl fld="13" item="0"/>
          <tpl hier="90" item="0"/>
          <tpl hier="155" item="1"/>
        </tpls>
      </n>
      <n v="746249" in="0">
        <tpls c="6">
          <tpl fld="9" item="0"/>
          <tpl fld="6" item="28"/>
          <tpl hier="55" item="9"/>
          <tpl fld="13" item="0"/>
          <tpl hier="90" item="0"/>
          <tpl hier="155" item="1"/>
        </tpls>
      </n>
      <n v="262" in="0">
        <tpls c="6">
          <tpl fld="8" item="1"/>
          <tpl fld="6" item="16"/>
          <tpl hier="55" item="9"/>
          <tpl fld="13" item="0"/>
          <tpl hier="90" item="0"/>
          <tpl hier="155" item="1"/>
        </tpls>
      </n>
      <n v="851" in="0">
        <tpls c="6">
          <tpl fld="9" item="5"/>
          <tpl fld="6" item="13"/>
          <tpl hier="55" item="9"/>
          <tpl fld="13" item="0"/>
          <tpl hier="90" item="0"/>
          <tpl hier="155" item="1"/>
        </tpls>
      </n>
      <n v="75297" in="0">
        <tpls c="6">
          <tpl fld="8" item="2"/>
          <tpl fld="6" item="1"/>
          <tpl hier="55" item="9"/>
          <tpl fld="13" item="0"/>
          <tpl hier="90" item="0"/>
          <tpl hier="155" item="1"/>
        </tpls>
      </n>
      <n v="337" in="0">
        <tpls c="6">
          <tpl fld="8" item="1"/>
          <tpl fld="6" item="7"/>
          <tpl hier="55" item="9"/>
          <tpl fld="13" item="0"/>
          <tpl hier="90" item="0"/>
          <tpl hier="155" item="1"/>
        </tpls>
      </n>
      <n v="788314" in="0">
        <tpls c="6">
          <tpl hier="2" item="4294967295"/>
          <tpl fld="6" item="14"/>
          <tpl hier="55" item="9"/>
          <tpl fld="13" item="0"/>
          <tpl hier="90" item="0"/>
          <tpl hier="155" item="1"/>
        </tpls>
      </n>
      <n v="354362" in="0">
        <tpls c="6">
          <tpl fld="9" item="4"/>
          <tpl fld="6" item="16"/>
          <tpl hier="55" item="9"/>
          <tpl fld="13" item="0"/>
          <tpl hier="90" item="0"/>
          <tpl hier="155" item="1"/>
        </tpls>
      </n>
      <n v="1">
        <tpls c="6">
          <tpl fld="9" item="6"/>
          <tpl fld="3" item="2"/>
          <tpl hier="55" item="9"/>
          <tpl fld="13" item="1"/>
          <tpl hier="90" item="0"/>
          <tpl hier="155" item="1"/>
        </tpls>
      </n>
      <n v="-11834.873391483645" in="0">
        <tpls c="6">
          <tpl fld="9" item="6"/>
          <tpl fld="3" item="2"/>
          <tpl hier="55" item="9"/>
          <tpl fld="13" item="0"/>
          <tpl hier="90" item="0"/>
          <tpl hier="155" item="1"/>
        </tpls>
      </n>
      <n v="236213" in="0">
        <tpls c="6">
          <tpl fld="8" item="0"/>
          <tpl fld="6" item="17"/>
          <tpl hier="55" item="9"/>
          <tpl fld="13" item="0"/>
          <tpl hier="90" item="0"/>
          <tpl hier="155" item="1"/>
        </tpls>
      </n>
      <m in="0">
        <tpls c="6">
          <tpl fld="9" item="3"/>
          <tpl fld="6" item="4"/>
          <tpl hier="55" item="9"/>
          <tpl fld="13" item="0"/>
          <tpl hier="90" item="0"/>
          <tpl hier="155" item="1"/>
        </tpls>
      </m>
      <n v="1271" in="0">
        <tpls c="6">
          <tpl fld="9" item="2"/>
          <tpl fld="6" item="3"/>
          <tpl hier="55" item="9"/>
          <tpl fld="13" item="0"/>
          <tpl hier="90" item="0"/>
          <tpl hier="155" item="1"/>
        </tpls>
      </n>
      <n v="24757" in="0">
        <tpls c="6">
          <tpl fld="9" item="1"/>
          <tpl fld="3" item="1"/>
          <tpl hier="55" item="9"/>
          <tpl fld="13" item="0"/>
          <tpl hier="90" item="0"/>
          <tpl hier="155" item="1"/>
        </tpls>
      </n>
      <n v="603382" in="0">
        <tpls c="6">
          <tpl fld="10" item="0"/>
          <tpl fld="6" item="14"/>
          <tpl hier="55" item="9"/>
          <tpl fld="13" item="0"/>
          <tpl hier="90" item="0"/>
          <tpl hier="155" item="1"/>
        </tpls>
      </n>
      <m in="0">
        <tpls c="6">
          <tpl fld="9" item="3"/>
          <tpl fld="3" item="2"/>
          <tpl hier="55" item="9"/>
          <tpl fld="13" item="0"/>
          <tpl hier="90" item="0"/>
          <tpl hier="155" item="1"/>
        </tpls>
      </m>
      <n v="595358" in="0">
        <tpls c="6">
          <tpl hier="2" item="4294967295"/>
          <tpl fld="6" item="4"/>
          <tpl hier="55" item="9"/>
          <tpl fld="13" item="0"/>
          <tpl hier="90" item="0"/>
          <tpl hier="155" item="1"/>
        </tpls>
      </n>
      <n v="61960" in="0">
        <tpls c="6">
          <tpl fld="11" item="0"/>
          <tpl fld="6" item="5"/>
          <tpl hier="55" item="9"/>
          <tpl fld="13" item="0"/>
          <tpl hier="90" item="0"/>
          <tpl hier="155" item="1"/>
        </tpls>
      </n>
      <n v="241" in="0">
        <tpls c="6">
          <tpl fld="8" item="1"/>
          <tpl fld="6" item="21"/>
          <tpl hier="55" item="9"/>
          <tpl fld="13" item="0"/>
          <tpl hier="90" item="0"/>
          <tpl hier="155" item="1"/>
        </tpls>
      </n>
      <n v="-1">
        <tpls c="6">
          <tpl fld="11" item="0"/>
          <tpl fld="3" item="1"/>
          <tpl hier="55" item="9"/>
          <tpl fld="13" item="1"/>
          <tpl hier="90" item="0"/>
          <tpl hier="155" item="1"/>
        </tpls>
      </n>
      <n v="809891.9022932701" in="0">
        <tpls c="6">
          <tpl fld="10" item="0"/>
          <tpl fld="6" item="12"/>
          <tpl hier="55" item="9"/>
          <tpl fld="13" item="0"/>
          <tpl hier="90" item="0"/>
          <tpl hier="155" item="1"/>
        </tpls>
      </n>
      <n v="-1435" in="0">
        <tpls c="6">
          <tpl fld="9" item="6"/>
          <tpl fld="6" item="18"/>
          <tpl hier="55" item="9"/>
          <tpl fld="13" item="0"/>
          <tpl hier="90" item="0"/>
          <tpl hier="155" item="1"/>
        </tpls>
      </n>
      <n v="1183" in="0">
        <tpls c="6">
          <tpl fld="9" item="2"/>
          <tpl fld="6" item="1"/>
          <tpl hier="55" item="9"/>
          <tpl fld="13" item="0"/>
          <tpl hier="90" item="0"/>
          <tpl hier="155" item="1"/>
        </tpls>
      </n>
      <n v="1817406" in="0">
        <tpls c="6">
          <tpl fld="9" item="0"/>
          <tpl fld="6" item="22"/>
          <tpl hier="55" item="9"/>
          <tpl fld="13" item="0"/>
          <tpl hier="90" item="0"/>
          <tpl hier="155" item="1"/>
        </tpls>
      </n>
      <n v="2277312" in="0">
        <tpls c="6">
          <tpl fld="10" item="1"/>
          <tpl fld="6" item="5"/>
          <tpl hier="55" item="9"/>
          <tpl fld="13" item="0"/>
          <tpl hier="90" item="0"/>
          <tpl hier="155" item="1"/>
        </tpls>
      </n>
      <n v="19734.548207588203" in="0">
        <tpls c="6">
          <tpl fld="9" item="1"/>
          <tpl fld="3" item="2"/>
          <tpl hier="55" item="9"/>
          <tpl fld="13" item="0"/>
          <tpl hier="90" item="0"/>
          <tpl hier="155" item="1"/>
        </tpls>
      </n>
      <n v="1082008" in="0">
        <tpls c="6">
          <tpl fld="8" item="0"/>
          <tpl fld="6" item="19"/>
          <tpl hier="55" item="9"/>
          <tpl fld="13" item="0"/>
          <tpl hier="90" item="0"/>
          <tpl hier="155" item="1"/>
        </tpls>
      </n>
      <n v="1377653" in="0">
        <tpls c="6">
          <tpl fld="10" item="1"/>
          <tpl fld="6" item="27"/>
          <tpl hier="55" item="9"/>
          <tpl fld="13" item="0"/>
          <tpl hier="90" item="0"/>
          <tpl hier="155" item="1"/>
        </tpls>
      </n>
      <m in="0">
        <tpls c="6">
          <tpl fld="9" item="3"/>
          <tpl fld="6" item="22"/>
          <tpl hier="55" item="9"/>
          <tpl fld="13" item="0"/>
          <tpl hier="90" item="0"/>
          <tpl hier="155" item="1"/>
        </tpls>
      </m>
      <n v="927523" in="0">
        <tpls c="6">
          <tpl fld="10" item="0"/>
          <tpl fld="6" item="3"/>
          <tpl hier="55" item="9"/>
          <tpl fld="13" item="0"/>
          <tpl hier="90" item="0"/>
          <tpl hier="155" item="1"/>
        </tpls>
      </n>
      <n v="31365" in="0">
        <tpls c="6">
          <tpl fld="11" item="0"/>
          <tpl fld="6" item="1"/>
          <tpl hier="55" item="9"/>
          <tpl fld="13" item="0"/>
          <tpl hier="90" item="0"/>
          <tpl hier="155" item="1"/>
        </tpls>
      </n>
      <n v="-1299" in="0">
        <tpls c="6">
          <tpl fld="9" item="6"/>
          <tpl fld="6" item="14"/>
          <tpl hier="55" item="9"/>
          <tpl fld="13" item="0"/>
          <tpl hier="90" item="0"/>
          <tpl hier="155" item="1"/>
        </tpls>
      </n>
      <n v="1542127.8870653708" in="0">
        <tpls c="6">
          <tpl fld="9" item="0"/>
          <tpl fld="6" item="8"/>
          <tpl hier="55" item="9"/>
          <tpl fld="13" item="0"/>
          <tpl hier="90" item="0"/>
          <tpl hier="155" item="1"/>
        </tpls>
      </n>
      <n v="1004432" in="0">
        <tpls c="6">
          <tpl hier="2" item="4294967295"/>
          <tpl fld="6" item="7"/>
          <tpl hier="55" item="9"/>
          <tpl fld="13" item="0"/>
          <tpl hier="90" item="0"/>
          <tpl hier="155" item="1"/>
        </tpls>
      </n>
      <n v="671" in="0">
        <tpls c="6">
          <tpl fld="9" item="5"/>
          <tpl fld="6" item="23"/>
          <tpl hier="55" item="9"/>
          <tpl fld="13" item="0"/>
          <tpl hier="90" item="0"/>
          <tpl hier="155" item="1"/>
        </tpls>
      </n>
      <n v="3011036" in="0">
        <tpls c="6">
          <tpl fld="11" item="1"/>
          <tpl fld="6" item="15"/>
          <tpl hier="55" item="9"/>
          <tpl fld="13" item="0"/>
          <tpl hier="90" item="0"/>
          <tpl hier="155" item="1"/>
        </tpls>
      </n>
      <n v="33736" in="0">
        <tpls c="6">
          <tpl fld="11" item="0"/>
          <tpl fld="6" item="29"/>
          <tpl hier="55" item="9"/>
          <tpl fld="13" item="0"/>
          <tpl hier="90" item="0"/>
          <tpl hier="155" item="1"/>
        </tpls>
      </n>
      <n v="2709" in="0">
        <tpls c="6">
          <tpl fld="8" item="1"/>
          <tpl fld="3" item="0"/>
          <tpl hier="55" item="9"/>
          <tpl fld="13" item="0"/>
          <tpl hier="90" item="0"/>
          <tpl hier="155" item="1"/>
        </tpls>
      </n>
      <n v="1130" in="0">
        <tpls c="6">
          <tpl fld="9" item="5"/>
          <tpl fld="6" item="15"/>
          <tpl hier="55" item="9"/>
          <tpl fld="13" item="0"/>
          <tpl hier="90" item="0"/>
          <tpl hier="155" item="1"/>
        </tpls>
      </n>
      <m in="0">
        <tpls c="6">
          <tpl fld="9" item="3"/>
          <tpl fld="6" item="30"/>
          <tpl hier="55" item="9"/>
          <tpl fld="13" item="0"/>
          <tpl hier="90" item="0"/>
          <tpl hier="155" item="1"/>
        </tpls>
      </m>
      <n v="502276" in="0">
        <tpls c="6">
          <tpl fld="9" item="0"/>
          <tpl fld="6" item="0"/>
          <tpl hier="55" item="9"/>
          <tpl fld="13" item="0"/>
          <tpl hier="90" item="0"/>
          <tpl hier="155" item="1"/>
        </tpls>
      </n>
      <n v="1615049" in="0">
        <tpls c="6">
          <tpl fld="10" item="1"/>
          <tpl fld="6" item="21"/>
          <tpl hier="55" item="9"/>
          <tpl fld="13" item="0"/>
          <tpl hier="90" item="0"/>
          <tpl hier="155" item="1"/>
        </tpls>
      </n>
      <n v="2436" in="0">
        <tpls c="6">
          <tpl fld="9" item="1"/>
          <tpl fld="6" item="24"/>
          <tpl hier="55" item="9"/>
          <tpl fld="13" item="0"/>
          <tpl hier="90" item="0"/>
          <tpl hier="155" item="1"/>
        </tpls>
      </n>
      <n v="14395062" in="0">
        <tpls c="6">
          <tpl fld="9" item="0"/>
          <tpl fld="3" item="0"/>
          <tpl hier="55" item="9"/>
          <tpl fld="13" item="0"/>
          <tpl hier="90" item="0"/>
          <tpl hier="155" item="1"/>
        </tpls>
      </n>
      <n v="2311492" in="0">
        <tpls c="6">
          <tpl fld="10" item="1"/>
          <tpl fld="6" item="7"/>
          <tpl hier="55" item="9"/>
          <tpl fld="13" item="0"/>
          <tpl hier="90" item="0"/>
          <tpl hier="155" item="1"/>
        </tpls>
      </n>
      <n v="2645023" in="0">
        <tpls c="6">
          <tpl fld="11" item="1"/>
          <tpl fld="6" item="22"/>
          <tpl hier="55" item="9"/>
          <tpl fld="13" item="0"/>
          <tpl hier="90" item="0"/>
          <tpl hier="155" item="1"/>
        </tpls>
      </n>
      <n v="208500" in="0">
        <tpls c="6">
          <tpl hier="2" item="4294967295"/>
          <tpl fld="6" item="23"/>
          <tpl hier="55" item="9"/>
          <tpl fld="13" item="0"/>
          <tpl hier="90" item="0"/>
          <tpl hier="155" item="1"/>
        </tpls>
      </n>
      <n v="1169148" in="0">
        <tpls c="6">
          <tpl hier="2" item="4294967295"/>
          <tpl fld="6" item="5"/>
          <tpl hier="55" item="9"/>
          <tpl fld="13" item="0"/>
          <tpl hier="90" item="0"/>
          <tpl hier="155" item="1"/>
        </tpls>
      </n>
      <n v="958608" in="0">
        <tpls c="6">
          <tpl hier="2" item="4294967295"/>
          <tpl fld="6" item="6"/>
          <tpl hier="55" item="9"/>
          <tpl fld="13" item="0"/>
          <tpl hier="90" item="0"/>
          <tpl hier="155" item="1"/>
        </tpls>
      </n>
      <n v="1767" in="0">
        <tpls c="6">
          <tpl fld="9" item="1"/>
          <tpl fld="6" item="21"/>
          <tpl hier="55" item="9"/>
          <tpl fld="13" item="0"/>
          <tpl hier="90" item="0"/>
          <tpl hier="155" item="1"/>
        </tpls>
      </n>
      <n v="1455530" in="0">
        <tpls c="6">
          <tpl hier="2" item="4294967295"/>
          <tpl fld="6" item="15"/>
          <tpl hier="55" item="9"/>
          <tpl fld="13" item="0"/>
          <tpl hier="90" item="0"/>
          <tpl hier="155" item="1"/>
        </tpls>
      </n>
      <n v="1032" in="0">
        <tpls c="6">
          <tpl fld="9" item="2"/>
          <tpl fld="6" item="23"/>
          <tpl hier="55" item="9"/>
          <tpl fld="13" item="0"/>
          <tpl hier="90" item="0"/>
          <tpl hier="155" item="1"/>
        </tpls>
      </n>
      <n v="729396" in="0">
        <tpls c="6">
          <tpl hier="2" item="4294967295"/>
          <tpl fld="6" item="24"/>
          <tpl hier="55" item="9"/>
          <tpl fld="13" item="0"/>
          <tpl hier="90" item="0"/>
          <tpl hier="155" item="1"/>
        </tpls>
      </n>
      <n v="-1397" in="0">
        <tpls c="6">
          <tpl fld="9" item="6"/>
          <tpl fld="6" item="25"/>
          <tpl hier="55" item="9"/>
          <tpl fld="13" item="0"/>
          <tpl hier="90" item="0"/>
          <tpl hier="155" item="1"/>
        </tpls>
      </n>
      <n v="1822" in="0">
        <tpls c="6">
          <tpl fld="9" item="2"/>
          <tpl fld="6" item="20"/>
          <tpl hier="55" item="9"/>
          <tpl fld="13" item="0"/>
          <tpl hier="90" item="0"/>
          <tpl hier="155" item="1"/>
        </tpls>
      </n>
      <n v="526304" in="0">
        <tpls c="6">
          <tpl fld="11" item="2"/>
          <tpl fld="3" item="1"/>
          <tpl hier="55" item="9"/>
          <tpl fld="13" item="0"/>
          <tpl hier="90" item="0"/>
          <tpl hier="155" item="1"/>
        </tpls>
      </n>
      <n v="90601" in="0">
        <tpls c="6">
          <tpl fld="11" item="0"/>
          <tpl fld="6" item="31"/>
          <tpl hier="55" item="9"/>
          <tpl fld="13" item="0"/>
          <tpl hier="90" item="0"/>
          <tpl hier="155" item="1"/>
        </tpls>
      </n>
      <n v="56103" in="0">
        <tpls c="6">
          <tpl fld="11" item="0"/>
          <tpl fld="6" item="28"/>
          <tpl hier="55" item="9"/>
          <tpl fld="13" item="0"/>
          <tpl hier="90" item="0"/>
          <tpl hier="155" item="1"/>
        </tpls>
      </n>
      <n v="-1">
        <tpls c="6">
          <tpl fld="9" item="4"/>
          <tpl fld="3" item="1"/>
          <tpl hier="55" item="9"/>
          <tpl fld="13" item="1"/>
          <tpl hier="90" item="0"/>
          <tpl hier="155" item="1"/>
        </tpls>
      </n>
      <m in="0">
        <tpls c="6">
          <tpl fld="9" item="3"/>
          <tpl fld="6" item="3"/>
          <tpl hier="55" item="9"/>
          <tpl fld="13" item="0"/>
          <tpl hier="90" item="0"/>
          <tpl hier="155" item="1"/>
        </tpls>
      </m>
      <n v="98963" in="0">
        <tpls c="6">
          <tpl fld="11" item="2"/>
          <tpl fld="6" item="3"/>
          <tpl hier="55" item="9"/>
          <tpl fld="13" item="0"/>
          <tpl hier="90" item="0"/>
          <tpl hier="155" item="1"/>
        </tpls>
      </n>
      <m in="0">
        <tpls c="6">
          <tpl fld="9" item="3"/>
          <tpl fld="6" item="16"/>
          <tpl hier="55" item="9"/>
          <tpl fld="13" item="0"/>
          <tpl hier="90" item="0"/>
          <tpl hier="155" item="1"/>
        </tpls>
      </m>
      <n v="123457" in="0">
        <tpls c="6">
          <tpl fld="8" item="2"/>
          <tpl fld="6" item="21"/>
          <tpl hier="55" item="9"/>
          <tpl fld="13" item="0"/>
          <tpl hier="90" item="0"/>
          <tpl hier="155" item="1"/>
        </tpls>
      </n>
      <n v="2120336" in="0">
        <tpls c="6">
          <tpl fld="10" item="1"/>
          <tpl fld="6" item="19"/>
          <tpl hier="55" item="9"/>
          <tpl fld="13" item="0"/>
          <tpl hier="90" item="0"/>
          <tpl hier="155" item="1"/>
        </tpls>
      </n>
      <n v="884118" in="0">
        <tpls c="6">
          <tpl fld="11" item="0"/>
          <tpl fld="3" item="1"/>
          <tpl hier="55" item="9"/>
          <tpl fld="13" item="0"/>
          <tpl hier="90" item="0"/>
          <tpl hier="155" item="1"/>
        </tpls>
      </n>
      <n v="148306" in="0">
        <tpls c="6">
          <tpl fld="8" item="2"/>
          <tpl fld="6" item="15"/>
          <tpl hier="55" item="9"/>
          <tpl fld="13" item="0"/>
          <tpl hier="90" item="0"/>
          <tpl hier="155" item="1"/>
        </tpls>
      </n>
      <n v="2026" in="0">
        <tpls c="6">
          <tpl fld="9" item="1"/>
          <tpl fld="6" item="2"/>
          <tpl hier="55" item="9"/>
          <tpl fld="13" item="0"/>
          <tpl hier="90" item="0"/>
          <tpl hier="155" item="1"/>
        </tpls>
      </n>
      <n v="861" in="0">
        <tpls c="6">
          <tpl fld="9" item="5"/>
          <tpl fld="6" item="21"/>
          <tpl hier="55" item="9"/>
          <tpl fld="13" item="0"/>
          <tpl hier="90" item="0"/>
          <tpl hier="155" item="1"/>
        </tpls>
      </n>
      <n v="2283472" in="0">
        <tpls c="6">
          <tpl fld="10" item="1"/>
          <tpl fld="6" item="11"/>
          <tpl hier="55" item="9"/>
          <tpl fld="13" item="0"/>
          <tpl hier="90" item="0"/>
          <tpl hier="155" item="1"/>
        </tpls>
      </n>
      <n v="-835" in="0">
        <tpls c="6">
          <tpl fld="9" item="6"/>
          <tpl fld="6" item="5"/>
          <tpl hier="55" item="9"/>
          <tpl fld="13" item="0"/>
          <tpl hier="90" item="0"/>
          <tpl hier="155" item="1"/>
        </tpls>
      </n>
      <n v="1198817" in="0">
        <tpls c="6">
          <tpl fld="9" item="0"/>
          <tpl fld="6" item="25"/>
          <tpl hier="55" item="9"/>
          <tpl fld="13" item="0"/>
          <tpl hier="90" item="0"/>
          <tpl hier="155" item="1"/>
        </tpls>
      </n>
      <n v="143627" in="0">
        <tpls c="6">
          <tpl fld="8" item="2"/>
          <tpl fld="6" item="20"/>
          <tpl hier="55" item="9"/>
          <tpl fld="13" item="0"/>
          <tpl hier="90" item="0"/>
          <tpl hier="155" item="1"/>
        </tpls>
      </n>
      <n v="514286" in="0">
        <tpls c="6">
          <tpl fld="10" item="0"/>
          <tpl fld="6" item="21"/>
          <tpl hier="55" item="9"/>
          <tpl fld="13" item="0"/>
          <tpl hier="90" item="0"/>
          <tpl hier="155" item="1"/>
        </tpls>
      </n>
      <n v="2431" in="0">
        <tpls c="6">
          <tpl fld="9" item="1"/>
          <tpl fld="6" item="26"/>
          <tpl hier="55" item="9"/>
          <tpl fld="13" item="0"/>
          <tpl hier="90" item="0"/>
          <tpl hier="155" item="1"/>
        </tpls>
      </n>
      <n v="1491" in="0">
        <tpls c="6">
          <tpl fld="9" item="1"/>
          <tpl fld="6" item="17"/>
          <tpl hier="55" item="9"/>
          <tpl fld="13" item="0"/>
          <tpl hier="90" item="0"/>
          <tpl hier="155" item="1"/>
        </tpls>
      </n>
      <n v="118517.03031606608" in="0">
        <tpls c="6">
          <tpl fld="8" item="2"/>
          <tpl fld="6" item="8"/>
          <tpl hier="55" item="9"/>
          <tpl fld="13" item="0"/>
          <tpl hier="90" item="0"/>
          <tpl hier="155" item="1"/>
        </tpls>
      </n>
      <n v="2429" in="0">
        <tpls c="6">
          <tpl fld="9" item="1"/>
          <tpl fld="6" item="20"/>
          <tpl hier="55" item="9"/>
          <tpl fld="13" item="0"/>
          <tpl hier="90" item="0"/>
          <tpl hier="155" item="1"/>
        </tpls>
      </n>
      <n v="1457893" in="0">
        <tpls c="6">
          <tpl fld="8" item="2"/>
          <tpl fld="3" item="0"/>
          <tpl hier="55" item="9"/>
          <tpl fld="13" item="0"/>
          <tpl hier="90" item="0"/>
          <tpl hier="155" item="1"/>
        </tpls>
      </n>
      <m in="0">
        <tpls c="6">
          <tpl fld="9" item="3"/>
          <tpl fld="6" item="17"/>
          <tpl hier="55" item="9"/>
          <tpl fld="13" item="0"/>
          <tpl hier="90" item="0"/>
          <tpl hier="155" item="1"/>
        </tpls>
      </m>
      <n v="108160" in="0">
        <tpls c="6">
          <tpl fld="11" item="2"/>
          <tpl fld="6" item="16"/>
          <tpl hier="55" item="9"/>
          <tpl fld="13" item="0"/>
          <tpl hier="90" item="0"/>
          <tpl hier="155" item="1"/>
        </tpls>
      </n>
      <n v="1">
        <tpls c="6">
          <tpl fld="9" item="3"/>
          <tpl fld="3" item="0"/>
          <tpl hier="55" item="9"/>
          <tpl fld="13" item="1"/>
          <tpl hier="90" item="0"/>
          <tpl hier="155" item="1"/>
        </tpls>
      </n>
      <n v="237" in="0">
        <tpls c="6">
          <tpl fld="8" item="1"/>
          <tpl fld="6" item="3"/>
          <tpl hier="55" item="9"/>
          <tpl fld="13" item="0"/>
          <tpl hier="90" item="0"/>
          <tpl hier="155" item="1"/>
        </tpls>
      </n>
      <n v="1135257.5235981108" in="0">
        <tpls c="6">
          <tpl fld="8" item="0"/>
          <tpl fld="6" item="8"/>
          <tpl hier="55" item="9"/>
          <tpl fld="13" item="0"/>
          <tpl hier="90" item="0"/>
          <tpl hier="155" item="1"/>
        </tpls>
      </n>
      <n v="2901593" in="0">
        <tpls c="6">
          <tpl fld="10" item="1"/>
          <tpl fld="6" item="15"/>
          <tpl hier="55" item="9"/>
          <tpl fld="13" item="0"/>
          <tpl hier="90" item="0"/>
          <tpl hier="155" item="1"/>
        </tpls>
      </n>
      <n v="20211.374666649685" in="0">
        <tpls c="6">
          <tpl fld="11" item="2"/>
          <tpl fld="6" item="8"/>
          <tpl hier="55" item="9"/>
          <tpl fld="13" item="0"/>
          <tpl hier="90" item="0"/>
          <tpl hier="155" item="1"/>
        </tpls>
      </n>
      <n v="341.24415143591887" in="0">
        <tpls c="6">
          <tpl fld="8" item="1"/>
          <tpl fld="6" item="8"/>
          <tpl hier="55" item="9"/>
          <tpl fld="13" item="0"/>
          <tpl hier="90" item="0"/>
          <tpl hier="155" item="1"/>
        </tpls>
      </n>
      <n v="102448" in="0">
        <tpls c="6">
          <tpl fld="8" item="2"/>
          <tpl fld="6" item="9"/>
          <tpl hier="55" item="9"/>
          <tpl fld="13" item="0"/>
          <tpl hier="90" item="0"/>
          <tpl hier="155" item="1"/>
        </tpls>
      </n>
      <n v="90172" in="0">
        <tpls c="6">
          <tpl fld="11" item="0"/>
          <tpl fld="6" item="6"/>
          <tpl hier="55" item="9"/>
          <tpl fld="13" item="0"/>
          <tpl hier="90" item="0"/>
          <tpl hier="155" item="1"/>
        </tpls>
      </n>
      <n v="2328" in="0">
        <tpls c="6">
          <tpl fld="9" item="1"/>
          <tpl fld="6" item="25"/>
          <tpl hier="55" item="9"/>
          <tpl fld="13" item="0"/>
          <tpl hier="90" item="0"/>
          <tpl hier="155" item="1"/>
        </tpls>
      </n>
      <n v="422505" in="0">
        <tpls c="6">
          <tpl fld="8" item="0"/>
          <tpl fld="6" item="28"/>
          <tpl hier="55" item="9"/>
          <tpl fld="13" item="0"/>
          <tpl hier="90" item="0"/>
          <tpl hier="155" item="1"/>
        </tpls>
      </n>
      <n v="1852674" in="0">
        <tpls c="6">
          <tpl fld="10" item="1"/>
          <tpl fld="6" item="24"/>
          <tpl hier="55" item="9"/>
          <tpl fld="13" item="0"/>
          <tpl hier="90" item="0"/>
          <tpl hier="155" item="1"/>
        </tpls>
      </n>
      <n v="1423" in="0">
        <tpls c="6">
          <tpl fld="9" item="1"/>
          <tpl fld="6" item="0"/>
          <tpl hier="55" item="9"/>
          <tpl fld="13" item="0"/>
          <tpl hier="90" item="0"/>
          <tpl hier="155" item="1"/>
        </tpls>
      </n>
      <n v="24164243" in="0">
        <tpls c="6">
          <tpl fld="10" item="1"/>
          <tpl fld="3" item="1"/>
          <tpl hier="55" item="9"/>
          <tpl fld="13" item="0"/>
          <tpl hier="90" item="0"/>
          <tpl hier="155" item="1"/>
        </tpls>
      </n>
      <n v="886017" in="0">
        <tpls c="6">
          <tpl fld="8" item="0"/>
          <tpl fld="6" item="24"/>
          <tpl hier="55" item="9"/>
          <tpl fld="13" item="0"/>
          <tpl hier="90" item="0"/>
          <tpl hier="155" item="1"/>
        </tpls>
      </n>
      <n v="1312893" in="0">
        <tpls c="6">
          <tpl fld="8" item="0"/>
          <tpl fld="6" item="11"/>
          <tpl hier="55" item="9"/>
          <tpl fld="13" item="0"/>
          <tpl hier="90" item="0"/>
          <tpl hier="155" item="1"/>
        </tpls>
      </n>
      <n v="100242" in="0">
        <tpls c="6">
          <tpl fld="8" item="2"/>
          <tpl fld="6" item="18"/>
          <tpl hier="55" item="9"/>
          <tpl fld="13" item="0"/>
          <tpl hier="90" item="0"/>
          <tpl hier="155" item="1"/>
        </tpls>
      </n>
      <n v="1795510" in="0">
        <tpls c="6">
          <tpl fld="10" item="1"/>
          <tpl fld="6" item="29"/>
          <tpl hier="55" item="9"/>
          <tpl fld="13" item="0"/>
          <tpl hier="90" item="0"/>
          <tpl hier="155" item="1"/>
        </tpls>
      </n>
      <n v="30100" in="0">
        <tpls c="6">
          <tpl fld="11" item="0"/>
          <tpl fld="6" item="14"/>
          <tpl hier="55" item="9"/>
          <tpl fld="13" item="0"/>
          <tpl hier="90" item="0"/>
          <tpl hier="155" item="1"/>
        </tpls>
      </n>
      <m in="0">
        <tpls c="6">
          <tpl fld="9" item="3"/>
          <tpl fld="6" item="8"/>
          <tpl hier="55" item="9"/>
          <tpl fld="13" item="0"/>
          <tpl hier="90" item="0"/>
          <tpl hier="155" item="1"/>
        </tpls>
      </m>
      <n v="1835" in="0">
        <tpls c="6">
          <tpl fld="9" item="2"/>
          <tpl fld="6" item="10"/>
          <tpl hier="55" item="9"/>
          <tpl fld="13" item="0"/>
          <tpl hier="90" item="0"/>
          <tpl hier="155" item="1"/>
        </tpls>
      </n>
      <n v="21090700" in="0">
        <tpls c="6">
          <tpl fld="10" item="1"/>
          <tpl fld="3" item="0"/>
          <tpl hier="55" item="9"/>
          <tpl fld="13" item="0"/>
          <tpl hier="90" item="0"/>
          <tpl hier="155" item="1"/>
        </tpls>
      </n>
      <n v="1497681" in="0">
        <tpls c="6">
          <tpl fld="9" item="0"/>
          <tpl fld="6" item="6"/>
          <tpl hier="55" item="9"/>
          <tpl fld="13" item="0"/>
          <tpl hier="90" item="0"/>
          <tpl hier="155" item="1"/>
        </tpls>
      </n>
      <m in="0">
        <tpls c="6">
          <tpl fld="9" item="3"/>
          <tpl fld="6" item="12"/>
          <tpl hier="55" item="9"/>
          <tpl fld="13" item="0"/>
          <tpl hier="90" item="0"/>
          <tpl hier="155" item="1"/>
        </tpls>
      </m>
      <n v="47152" in="0">
        <tpls c="6">
          <tpl fld="11" item="2"/>
          <tpl fld="6" item="11"/>
          <tpl hier="55" item="9"/>
          <tpl fld="13" item="0"/>
          <tpl hier="90" item="0"/>
          <tpl hier="155" item="1"/>
        </tpls>
      </n>
      <n v="537660" in="0">
        <tpls c="6">
          <tpl hier="2" item="4294967295"/>
          <tpl fld="6" item="27"/>
          <tpl hier="55" item="9"/>
          <tpl fld="13" item="0"/>
          <tpl hier="90" item="0"/>
          <tpl hier="155" item="1"/>
        </tpls>
      </n>
      <n v="890" in="0">
        <tpls c="6">
          <tpl fld="9" item="5"/>
          <tpl fld="6" item="9"/>
          <tpl hier="55" item="9"/>
          <tpl fld="13" item="0"/>
          <tpl hier="90" item="0"/>
          <tpl hier="155" item="1"/>
        </tpls>
      </n>
      <n v="338" in="0">
        <tpls c="6">
          <tpl fld="8" item="1"/>
          <tpl fld="6" item="10"/>
          <tpl hier="55" item="9"/>
          <tpl fld="13" item="0"/>
          <tpl hier="90" item="0"/>
          <tpl hier="155" item="1"/>
        </tpls>
      </n>
      <m in="0">
        <tpls c="6">
          <tpl fld="9" item="3"/>
          <tpl fld="6" item="29"/>
          <tpl hier="55" item="9"/>
          <tpl fld="13" item="0"/>
          <tpl hier="90" item="0"/>
          <tpl hier="155" item="1"/>
        </tpls>
      </m>
      <n v="1622" in="0">
        <tpls c="6">
          <tpl fld="9" item="2"/>
          <tpl fld="6" item="14"/>
          <tpl hier="55" item="9"/>
          <tpl fld="13" item="0"/>
          <tpl hier="90" item="0"/>
          <tpl hier="155" item="1"/>
        </tpls>
      </n>
      <n v="1">
        <tpls c="6">
          <tpl fld="8" item="2"/>
          <tpl fld="3" item="0"/>
          <tpl hier="55" item="9"/>
          <tpl fld="13" item="1"/>
          <tpl hier="90" item="0"/>
          <tpl hier="155" item="1"/>
        </tpls>
      </n>
      <n v="1240914" in="0">
        <tpls c="6">
          <tpl fld="11" item="1"/>
          <tpl fld="6" item="1"/>
          <tpl hier="55" item="9"/>
          <tpl fld="13" item="0"/>
          <tpl hier="90" item="0"/>
          <tpl hier="155" item="1"/>
        </tpls>
      </n>
      <n v="5287" in="0">
        <tpls c="6">
          <tpl fld="11" item="2"/>
          <tpl fld="6" item="19"/>
          <tpl hier="55" item="9"/>
          <tpl fld="13" item="0"/>
          <tpl hier="90" item="0"/>
          <tpl hier="155" item="1"/>
        </tpls>
      </n>
      <n v="1564178.0963569968" in="0">
        <tpls c="6">
          <tpl fld="9" item="0"/>
          <tpl fld="6" item="12"/>
          <tpl hier="55" item="9"/>
          <tpl fld="13" item="0"/>
          <tpl hier="90" item="0"/>
          <tpl hier="155" item="1"/>
        </tpls>
      </n>
      <n v="3188074.3875476648" in="0">
        <tpls c="6">
          <tpl fld="9" item="4"/>
          <tpl fld="3" item="2"/>
          <tpl hier="55" item="9"/>
          <tpl fld="13" item="0"/>
          <tpl hier="90" item="0"/>
          <tpl hier="155" item="1"/>
        </tpls>
      </n>
      <n v="16093830.746694524" in="0">
        <tpls c="6">
          <tpl fld="10" item="1"/>
          <tpl fld="3" item="2"/>
          <tpl hier="55" item="9"/>
          <tpl fld="13" item="0"/>
          <tpl hier="90" item="0"/>
          <tpl hier="155" item="1"/>
        </tpls>
      </n>
      <n v="1">
        <tpls c="6">
          <tpl fld="10" item="0"/>
          <tpl fld="3" item="0"/>
          <tpl hier="55" item="9"/>
          <tpl fld="13" item="1"/>
          <tpl hier="90" item="0"/>
          <tpl hier="155" item="1"/>
        </tpls>
      </n>
      <n v="1229491" in="0">
        <tpls c="6">
          <tpl fld="8" item="0"/>
          <tpl fld="6" item="10"/>
          <tpl hier="55" item="9"/>
          <tpl fld="13" item="0"/>
          <tpl hier="90" item="0"/>
          <tpl hier="155" item="1"/>
        </tpls>
      </n>
      <n v="249" in="0">
        <tpls c="6">
          <tpl fld="8" item="1"/>
          <tpl fld="6" item="31"/>
          <tpl hier="55" item="9"/>
          <tpl fld="13" item="0"/>
          <tpl hier="90" item="0"/>
          <tpl hier="155" item="1"/>
        </tpls>
      </n>
      <n v="46430" in="0">
        <tpls c="6">
          <tpl fld="11" item="2"/>
          <tpl fld="6" item="15"/>
          <tpl hier="55" item="9"/>
          <tpl fld="13" item="0"/>
          <tpl hier="90" item="0"/>
          <tpl hier="155" item="1"/>
        </tpls>
      </n>
      <n v="834711" in="0">
        <tpls c="6">
          <tpl fld="11" item="0"/>
          <tpl fld="3" item="0"/>
          <tpl hier="55" item="9"/>
          <tpl fld="13" item="0"/>
          <tpl hier="90" item="0"/>
          <tpl hier="155" item="1"/>
        </tpls>
      </n>
      <n v="451776" in="0">
        <tpls c="6">
          <tpl fld="9" item="4"/>
          <tpl fld="6" item="15"/>
          <tpl hier="55" item="9"/>
          <tpl fld="13" item="0"/>
          <tpl hier="90" item="0"/>
          <tpl hier="155" item="1"/>
        </tpls>
      </n>
      <n v="57533" in="0">
        <tpls c="6">
          <tpl fld="11" item="0"/>
          <tpl fld="6" item="30"/>
          <tpl hier="55" item="9"/>
          <tpl fld="13" item="0"/>
          <tpl hier="90" item="0"/>
          <tpl hier="155" item="1"/>
        </tpls>
      </n>
      <n v="894381" in="0">
        <tpls c="6">
          <tpl fld="8" item="0"/>
          <tpl fld="6" item="18"/>
          <tpl hier="55" item="9"/>
          <tpl fld="13" item="0"/>
          <tpl hier="90" item="0"/>
          <tpl hier="155" item="1"/>
        </tpls>
      </n>
      <n v="1825" in="0">
        <tpls c="6">
          <tpl fld="9" item="1"/>
          <tpl fld="6" item="9"/>
          <tpl hier="55" item="9"/>
          <tpl fld="13" item="0"/>
          <tpl hier="90" item="0"/>
          <tpl hier="155" item="1"/>
        </tpls>
      </n>
      <n v="522423" in="0">
        <tpls c="6">
          <tpl fld="10" item="0"/>
          <tpl fld="6" item="2"/>
          <tpl hier="55" item="9"/>
          <tpl fld="13" item="0"/>
          <tpl hier="90" item="0"/>
          <tpl hier="155" item="1"/>
        </tpls>
      </n>
      <n v="1456" in="0">
        <tpls c="6">
          <tpl fld="9" item="1"/>
          <tpl fld="6" item="30"/>
          <tpl hier="55" item="9"/>
          <tpl fld="13" item="0"/>
          <tpl hier="90" item="0"/>
          <tpl hier="155" item="1"/>
        </tpls>
      </n>
      <n v="293851" in="0">
        <tpls c="6">
          <tpl fld="9" item="4"/>
          <tpl fld="6" item="1"/>
          <tpl hier="55" item="9"/>
          <tpl fld="13" item="0"/>
          <tpl hier="90" item="0"/>
          <tpl hier="155" item="1"/>
        </tpls>
      </n>
      <n v="1376" in="0">
        <tpls c="6">
          <tpl fld="9" item="1"/>
          <tpl fld="6" item="23"/>
          <tpl hier="55" item="9"/>
          <tpl fld="13" item="0"/>
          <tpl hier="90" item="0"/>
          <tpl hier="155" item="1"/>
        </tpls>
      </n>
      <n v="39701" in="0">
        <tpls c="6">
          <tpl fld="11" item="0"/>
          <tpl fld="6" item="18"/>
          <tpl hier="55" item="9"/>
          <tpl fld="13" item="0"/>
          <tpl hier="90" item="0"/>
          <tpl hier="155" item="1"/>
        </tpls>
      </n>
      <n v="679" in="0">
        <tpls c="6">
          <tpl fld="9" item="5"/>
          <tpl fld="6" item="5"/>
          <tpl hier="55" item="9"/>
          <tpl fld="13" item="0"/>
          <tpl hier="90" item="0"/>
          <tpl hier="155" item="1"/>
        </tpls>
      </n>
      <n v="1696" in="0">
        <tpls c="6">
          <tpl fld="9" item="1"/>
          <tpl fld="6" item="3"/>
          <tpl hier="55" item="9"/>
          <tpl fld="13" item="0"/>
          <tpl hier="90" item="0"/>
          <tpl hier="155" item="1"/>
        </tpls>
      </n>
      <n v="-893" in="0">
        <tpls c="6">
          <tpl fld="9" item="6"/>
          <tpl fld="6" item="17"/>
          <tpl hier="55" item="9"/>
          <tpl fld="13" item="0"/>
          <tpl hier="90" item="0"/>
          <tpl hier="155" item="1"/>
        </tpls>
      </n>
      <n v="335" in="0">
        <tpls c="6">
          <tpl fld="8" item="1"/>
          <tpl fld="6" item="26"/>
          <tpl hier="55" item="9"/>
          <tpl fld="13" item="0"/>
          <tpl hier="90" item="0"/>
          <tpl hier="155" item="1"/>
        </tpls>
      </n>
      <n v="1188" in="0">
        <tpls c="6">
          <tpl fld="9" item="5"/>
          <tpl fld="6" item="26"/>
          <tpl hier="55" item="9"/>
          <tpl fld="13" item="0"/>
          <tpl hier="90" item="0"/>
          <tpl hier="155" item="1"/>
        </tpls>
      </n>
      <n v="1422" in="0">
        <tpls c="6">
          <tpl fld="9" item="2"/>
          <tpl fld="6" item="16"/>
          <tpl hier="55" item="9"/>
          <tpl fld="13" item="0"/>
          <tpl hier="90" item="0"/>
          <tpl hier="155" item="1"/>
        </tpls>
      </n>
      <n v="925" in="0">
        <tpls c="6">
          <tpl fld="9" item="5"/>
          <tpl fld="6" item="16"/>
          <tpl hier="55" item="9"/>
          <tpl fld="13" item="0"/>
          <tpl hier="90" item="0"/>
          <tpl hier="155" item="1"/>
        </tpls>
      </n>
      <n v="1177536" in="0">
        <tpls c="6">
          <tpl fld="10" item="1"/>
          <tpl fld="6" item="28"/>
          <tpl hier="55" item="9"/>
          <tpl fld="13" item="0"/>
          <tpl hier="90" item="0"/>
          <tpl hier="155" item="1"/>
        </tpls>
      </n>
      <n v="381034" in="0">
        <tpls c="6">
          <tpl fld="9" item="4"/>
          <tpl fld="6" item="3"/>
          <tpl hier="55" item="9"/>
          <tpl fld="13" item="0"/>
          <tpl hier="90" item="0"/>
          <tpl hier="155" item="1"/>
        </tpls>
      </n>
      <n v="828" in="0">
        <tpls c="6">
          <tpl fld="9" item="5"/>
          <tpl fld="6" item="3"/>
          <tpl hier="55" item="9"/>
          <tpl fld="13" item="0"/>
          <tpl hier="90" item="0"/>
          <tpl hier="155" item="1"/>
        </tpls>
      </n>
      <n v="7" in="0">
        <tpls c="6">
          <tpl fld="11" item="2"/>
          <tpl fld="6" item="0"/>
          <tpl hier="55" item="9"/>
          <tpl fld="13" item="0"/>
          <tpl hier="90" item="0"/>
          <tpl hier="155" item="1"/>
        </tpls>
      </n>
      <n v="776649" in="0">
        <tpls c="6">
          <tpl hier="2" item="4294967295"/>
          <tpl fld="6" item="16"/>
          <tpl hier="55" item="9"/>
          <tpl fld="13" item="0"/>
          <tpl hier="90" item="0"/>
          <tpl hier="155" item="1"/>
        </tpls>
      </n>
      <n v="-1">
        <tpls c="6">
          <tpl fld="11" item="2"/>
          <tpl fld="3" item="0"/>
          <tpl hier="55" item="9"/>
          <tpl fld="13" item="1"/>
          <tpl hier="90" item="0"/>
          <tpl hier="155" item="1"/>
        </tpls>
      </n>
      <n v="342037" in="0">
        <tpls c="6">
          <tpl fld="9" item="4"/>
          <tpl fld="6" item="9"/>
          <tpl hier="55" item="9"/>
          <tpl fld="13" item="0"/>
          <tpl hier="90" item="0"/>
          <tpl hier="155" item="1"/>
        </tpls>
      </n>
      <n v="-946" in="0">
        <tpls c="6">
          <tpl fld="9" item="6"/>
          <tpl fld="6" item="1"/>
          <tpl hier="55" item="9"/>
          <tpl fld="13" item="0"/>
          <tpl hier="90" item="0"/>
          <tpl hier="155" item="1"/>
        </tpls>
      </n>
      <n v="-1">
        <tpls c="6">
          <tpl fld="11" item="2"/>
          <tpl fld="3" item="2"/>
          <tpl hier="55" item="9"/>
          <tpl fld="13" item="1"/>
          <tpl hier="90" item="0"/>
          <tpl hier="155" item="1"/>
        </tpls>
      </n>
      <m in="0">
        <tpls c="6">
          <tpl fld="9" item="3"/>
          <tpl fld="6" item="10"/>
          <tpl hier="55" item="9"/>
          <tpl fld="13" item="0"/>
          <tpl hier="90" item="0"/>
          <tpl hier="155" item="1"/>
        </tpls>
      </m>
      <n v="298288" in="0">
        <tpls c="6">
          <tpl fld="10" item="0"/>
          <tpl fld="6" item="0"/>
          <tpl hier="55" item="9"/>
          <tpl fld="13" item="0"/>
          <tpl hier="90" item="0"/>
          <tpl hier="155" item="1"/>
        </tpls>
      </n>
      <n v="1873" in="0">
        <tpls c="6">
          <tpl fld="11" item="2"/>
          <tpl fld="6" item="27"/>
          <tpl hier="55" item="9"/>
          <tpl fld="13" item="0"/>
          <tpl hier="90" item="0"/>
          <tpl hier="155" item="1"/>
        </tpls>
      </n>
      <n v="581920" in="0">
        <tpls c="6">
          <tpl fld="10" item="0"/>
          <tpl fld="6" item="24"/>
          <tpl hier="55" item="9"/>
          <tpl fld="13" item="0"/>
          <tpl hier="90" item="0"/>
          <tpl hier="155" item="1"/>
        </tpls>
      </n>
      <n v="-1">
        <tpls c="6">
          <tpl hier="2" item="4294967295"/>
          <tpl fld="3" item="2"/>
          <tpl hier="55" item="9"/>
          <tpl fld="13" item="1"/>
          <tpl hier="90" item="0"/>
          <tpl hier="155" item="1"/>
        </tpls>
      </n>
      <n v="201227" in="0">
        <tpls c="6">
          <tpl fld="8" item="2"/>
          <tpl fld="6" item="3"/>
          <tpl hier="55" item="9"/>
          <tpl fld="13" item="0"/>
          <tpl hier="90" item="0"/>
          <tpl hier="155" item="1"/>
        </tpls>
      </n>
      <m in="0">
        <tpls c="6">
          <tpl fld="9" item="3"/>
          <tpl fld="6" item="1"/>
          <tpl hier="55" item="9"/>
          <tpl fld="13" item="0"/>
          <tpl hier="90" item="0"/>
          <tpl hier="155" item="1"/>
        </tpls>
      </m>
      <n v="69318.153936464048" in="0">
        <tpls c="6">
          <tpl fld="11" item="0"/>
          <tpl fld="6" item="12"/>
          <tpl hier="55" item="9"/>
          <tpl fld="13" item="0"/>
          <tpl hier="90" item="0"/>
          <tpl hier="155" item="1"/>
        </tpls>
      </n>
      <n v="834" in="0">
        <tpls c="6">
          <tpl fld="9" item="5"/>
          <tpl fld="6" item="28"/>
          <tpl hier="55" item="9"/>
          <tpl fld="13" item="0"/>
          <tpl hier="90" item="0"/>
          <tpl hier="155" item="1"/>
        </tpls>
      </n>
      <n v="1">
        <tpls c="6">
          <tpl fld="8" item="1"/>
          <tpl fld="3" item="1"/>
          <tpl hier="55" item="9"/>
          <tpl fld="13" item="1"/>
          <tpl hier="90" item="0"/>
          <tpl hier="155" item="1"/>
        </tpls>
      </n>
      <n v="3117" in="0">
        <tpls c="6">
          <tpl fld="11" item="2"/>
          <tpl fld="6" item="13"/>
          <tpl hier="55" item="9"/>
          <tpl fld="13" item="0"/>
          <tpl hier="90" item="0"/>
          <tpl hier="155" item="1"/>
        </tpls>
      </n>
      <n v="137512" in="0">
        <tpls c="6">
          <tpl fld="8" item="2"/>
          <tpl fld="6" item="10"/>
          <tpl hier="55" item="9"/>
          <tpl fld="13" item="0"/>
          <tpl hier="90" item="0"/>
          <tpl hier="155" item="1"/>
        </tpls>
      </n>
      <m in="0">
        <tpls c="6">
          <tpl fld="9" item="3"/>
          <tpl fld="6" item="14"/>
          <tpl hier="55" item="9"/>
          <tpl fld="13" item="0"/>
          <tpl hier="90" item="0"/>
          <tpl hier="155" item="1"/>
        </tpls>
      </m>
      <n v="415636" in="0">
        <tpls c="6">
          <tpl fld="9" item="4"/>
          <tpl fld="6" item="6"/>
          <tpl hier="55" item="9"/>
          <tpl fld="13" item="0"/>
          <tpl hier="90" item="0"/>
          <tpl hier="155" item="1"/>
        </tpls>
      </n>
      <n v="1">
        <tpls c="6">
          <tpl fld="9" item="1"/>
          <tpl fld="3" item="1"/>
          <tpl hier="55" item="9"/>
          <tpl fld="13" item="1"/>
          <tpl hier="90" item="0"/>
          <tpl hier="155" item="1"/>
        </tpls>
      </n>
      <n v="429221" in="0">
        <tpls c="6">
          <tpl fld="9" item="4"/>
          <tpl fld="6" item="20"/>
          <tpl hier="55" item="9"/>
          <tpl fld="13" item="0"/>
          <tpl hier="90" item="0"/>
          <tpl hier="155" item="1"/>
        </tpls>
      </n>
      <n v="1200.936390513353" in="0">
        <tpls c="6">
          <tpl fld="9" item="5"/>
          <tpl fld="6" item="8"/>
          <tpl hier="55" item="9"/>
          <tpl fld="13" item="0"/>
          <tpl hier="90" item="0"/>
          <tpl hier="155" item="1"/>
        </tpls>
      </n>
      <n v="27819" in="0">
        <tpls c="6">
          <tpl fld="11" item="2"/>
          <tpl fld="6" item="6"/>
          <tpl hier="55" item="9"/>
          <tpl fld="13" item="0"/>
          <tpl hier="90" item="0"/>
          <tpl hier="155" item="1"/>
        </tpls>
      </n>
      <n v="-1694" in="0">
        <tpls c="6">
          <tpl fld="9" item="6"/>
          <tpl fld="6" item="6"/>
          <tpl hier="55" item="9"/>
          <tpl fld="13" item="0"/>
          <tpl hier="90" item="0"/>
          <tpl hier="155" item="1"/>
        </tpls>
      </n>
      <n v="1092317" in="0">
        <tpls c="6">
          <tpl hier="2" item="4294967295"/>
          <tpl fld="6" item="10"/>
          <tpl hier="55" item="9"/>
          <tpl fld="13" item="0"/>
          <tpl hier="90" item="0"/>
          <tpl hier="155" item="1"/>
        </tpls>
      </n>
      <n v="117043" in="0">
        <tpls c="6">
          <tpl fld="8" item="2"/>
          <tpl fld="6" item="7"/>
          <tpl hier="55" item="9"/>
          <tpl fld="13" item="0"/>
          <tpl hier="90" item="0"/>
          <tpl hier="155" item="1"/>
        </tpls>
      </n>
      <n v="1826" in="0">
        <tpls c="6">
          <tpl fld="9" item="2"/>
          <tpl fld="6" item="24"/>
          <tpl hier="55" item="9"/>
          <tpl fld="13" item="0"/>
          <tpl hier="90" item="0"/>
          <tpl hier="155" item="1"/>
        </tpls>
      </n>
      <n v="1841351" in="0">
        <tpls c="6">
          <tpl fld="11" item="1"/>
          <tpl fld="6" item="29"/>
          <tpl hier="55" item="9"/>
          <tpl fld="13" item="0"/>
          <tpl hier="90" item="0"/>
          <tpl hier="155" item="1"/>
        </tpls>
      </n>
      <n v="817712" in="0">
        <tpls c="6">
          <tpl hier="2" item="4294967295"/>
          <tpl fld="6" item="29"/>
          <tpl hier="55" item="9"/>
          <tpl fld="13" item="0"/>
          <tpl hier="90" item="0"/>
          <tpl hier="155" item="1"/>
        </tpls>
      </n>
      <n v="280" in="0">
        <tpls c="6">
          <tpl fld="8" item="1"/>
          <tpl fld="6" item="2"/>
          <tpl hier="55" item="9"/>
          <tpl fld="13" item="0"/>
          <tpl hier="90" item="0"/>
          <tpl hier="155" item="1"/>
        </tpls>
      </n>
      <n v="5712" in="0">
        <tpls c="6">
          <tpl fld="11" item="2"/>
          <tpl fld="6" item="22"/>
          <tpl hier="55" item="9"/>
          <tpl fld="13" item="0"/>
          <tpl hier="90" item="0"/>
          <tpl hier="155" item="1"/>
        </tpls>
      </n>
      <n v="104293" in="0">
        <tpls c="6">
          <tpl fld="8" item="2"/>
          <tpl fld="6" item="4"/>
          <tpl hier="55" item="9"/>
          <tpl fld="13" item="0"/>
          <tpl hier="90" item="0"/>
          <tpl hier="155" item="1"/>
        </tpls>
      </n>
      <n v="-11744" in="0">
        <tpls c="6">
          <tpl fld="9" item="6"/>
          <tpl fld="3" item="0"/>
          <tpl hier="55" item="9"/>
          <tpl fld="13" item="0"/>
          <tpl hier="90" item="0"/>
          <tpl hier="155" item="1"/>
        </tpls>
      </n>
      <n v="95479" in="0">
        <tpls c="6">
          <tpl fld="11" item="0"/>
          <tpl fld="6" item="11"/>
          <tpl hier="55" item="9"/>
          <tpl fld="13" item="0"/>
          <tpl hier="90" item="0"/>
          <tpl hier="155" item="1"/>
        </tpls>
      </n>
      <n v="2147" in="0">
        <tpls c="6">
          <tpl fld="11" item="2"/>
          <tpl fld="6" item="25"/>
          <tpl hier="55" item="9"/>
          <tpl fld="13" item="0"/>
          <tpl hier="90" item="0"/>
          <tpl hier="155" item="1"/>
        </tpls>
      </n>
      <m in="0">
        <tpls c="6">
          <tpl fld="9" item="3"/>
          <tpl fld="6" item="26"/>
          <tpl hier="55" item="9"/>
          <tpl fld="13" item="0"/>
          <tpl hier="90" item="0"/>
          <tpl hier="155" item="1"/>
        </tpls>
      </m>
      <n v="50347" in="0">
        <tpls c="6">
          <tpl fld="11" item="0"/>
          <tpl fld="6" item="23"/>
          <tpl hier="55" item="9"/>
          <tpl fld="13" item="0"/>
          <tpl hier="90" item="0"/>
          <tpl hier="155" item="1"/>
        </tpls>
      </n>
      <n v="-1086" in="0">
        <tpls c="6">
          <tpl fld="9" item="6"/>
          <tpl fld="6" item="11"/>
          <tpl hier="55" item="9"/>
          <tpl fld="13" item="0"/>
          <tpl hier="90" item="0"/>
          <tpl hier="155" item="1"/>
        </tpls>
      </n>
      <n v="1603514" in="0">
        <tpls c="6">
          <tpl fld="8" item="0"/>
          <tpl fld="6" item="15"/>
          <tpl hier="55" item="9"/>
          <tpl fld="13" item="0"/>
          <tpl hier="90" item="0"/>
          <tpl hier="155" item="1"/>
        </tpls>
      </n>
      <n v="890940" in="0">
        <tpls c="6">
          <tpl fld="8" item="0"/>
          <tpl fld="6" item="14"/>
          <tpl hier="55" item="9"/>
          <tpl fld="13" item="0"/>
          <tpl hier="90" item="0"/>
          <tpl hier="155" item="1"/>
        </tpls>
      </n>
      <n v="117660" in="0">
        <tpls c="6">
          <tpl fld="11" item="0"/>
          <tpl fld="6" item="24"/>
          <tpl hier="55" item="9"/>
          <tpl fld="13" item="0"/>
          <tpl hier="90" item="0"/>
          <tpl hier="155" item="1"/>
        </tpls>
      </n>
      <n v="464213" in="0">
        <tpls c="6">
          <tpl fld="10" item="0"/>
          <tpl fld="6" item="4"/>
          <tpl hier="55" item="9"/>
          <tpl fld="13" item="0"/>
          <tpl hier="90" item="0"/>
          <tpl hier="155" item="1"/>
        </tpls>
      </n>
      <n v="12105" in="0">
        <tpls c="6">
          <tpl fld="11" item="2"/>
          <tpl fld="6" item="29"/>
          <tpl hier="55" item="9"/>
          <tpl fld="13" item="0"/>
          <tpl hier="90" item="0"/>
          <tpl hier="155" item="1"/>
        </tpls>
      </n>
      <m in="0">
        <tpls c="6">
          <tpl fld="9" item="3"/>
          <tpl fld="6" item="18"/>
          <tpl hier="55" item="9"/>
          <tpl fld="13" item="0"/>
          <tpl hier="90" item="0"/>
          <tpl hier="155" item="1"/>
        </tpls>
      </m>
      <n v="333" in="0">
        <tpls c="6">
          <tpl fld="8" item="1"/>
          <tpl fld="6" item="20"/>
          <tpl hier="55" item="9"/>
          <tpl fld="13" item="0"/>
          <tpl hier="90" item="0"/>
          <tpl hier="155" item="1"/>
        </tpls>
      </n>
      <n v="-1061" in="0">
        <tpls c="6">
          <tpl fld="9" item="6"/>
          <tpl fld="6" item="21"/>
          <tpl hier="55" item="9"/>
          <tpl fld="13" item="0"/>
          <tpl hier="90" item="0"/>
          <tpl hier="155" item="1"/>
        </tpls>
      </n>
      <n v="1517631" in="0">
        <tpls c="6">
          <tpl fld="9" item="0"/>
          <tpl fld="6" item="26"/>
          <tpl hier="55" item="9"/>
          <tpl fld="13" item="0"/>
          <tpl hier="90" item="0"/>
          <tpl hier="155" item="1"/>
        </tpls>
      </n>
      <n v="6" in="0">
        <tpls c="6">
          <tpl fld="11" item="2"/>
          <tpl fld="6" item="30"/>
          <tpl hier="55" item="9"/>
          <tpl fld="13" item="0"/>
          <tpl hier="90" item="0"/>
          <tpl hier="155" item="1"/>
        </tpls>
      </n>
      <n v="1709" in="0">
        <tpls c="6">
          <tpl fld="9" item="1"/>
          <tpl fld="6" item="28"/>
          <tpl hier="55" item="9"/>
          <tpl fld="13" item="0"/>
          <tpl hier="90" item="0"/>
          <tpl hier="155" item="1"/>
        </tpls>
      </n>
      <n v="819356" in="0">
        <tpls c="6">
          <tpl fld="11" item="1"/>
          <tpl fld="6" item="0"/>
          <tpl hier="55" item="9"/>
          <tpl fld="13" item="0"/>
          <tpl hier="90" item="0"/>
          <tpl hier="155" item="1"/>
        </tpls>
      </n>
      <n v="-1">
        <tpls c="6">
          <tpl hier="2" item="4294967295"/>
          <tpl fld="3" item="0"/>
          <tpl hier="55" item="9"/>
          <tpl fld="13" item="1"/>
          <tpl hier="90" item="0"/>
          <tpl hier="155" item="1"/>
        </tpls>
      </n>
      <n v="1235668" in="0">
        <tpls c="6">
          <tpl fld="11" item="1"/>
          <tpl fld="6" item="28"/>
          <tpl hier="55" item="9"/>
          <tpl fld="13" item="0"/>
          <tpl hier="90" item="0"/>
          <tpl hier="155" item="1"/>
        </tpls>
      </n>
      <n v="-1">
        <tpls c="6">
          <tpl fld="8" item="0"/>
          <tpl fld="3" item="1"/>
          <tpl hier="55" item="9"/>
          <tpl fld="13" item="1"/>
          <tpl hier="90" item="0"/>
          <tpl hier="155" item="1"/>
        </tpls>
      </n>
      <n v="10879202.983422365" in="0">
        <tpls c="6">
          <tpl fld="9" item="0"/>
          <tpl fld="3" item="2"/>
          <tpl hier="55" item="9"/>
          <tpl fld="13" item="0"/>
          <tpl hier="90" item="0"/>
          <tpl hier="155" item="1"/>
        </tpls>
      </n>
      <n v="-1">
        <tpls c="6">
          <tpl fld="8" item="0"/>
          <tpl fld="3" item="2"/>
          <tpl hier="55" item="9"/>
          <tpl fld="13" item="1"/>
          <tpl hier="90" item="0"/>
          <tpl hier="155" item="1"/>
        </tpls>
      </n>
      <n v="794471" in="0">
        <tpls c="6">
          <tpl hier="2" item="4294967295"/>
          <tpl fld="6" item="18"/>
          <tpl hier="55" item="9"/>
          <tpl fld="13" item="0"/>
          <tpl hier="90" item="0"/>
          <tpl hier="155" item="1"/>
        </tpls>
      </n>
      <n v="6695638" in="0">
        <tpls c="6">
          <tpl fld="10" item="0"/>
          <tpl fld="3" item="0"/>
          <tpl hier="55" item="9"/>
          <tpl fld="13" item="0"/>
          <tpl hier="90" item="0"/>
          <tpl hier="155" item="1"/>
        </tpls>
      </n>
      <n v="741368" in="0">
        <tpls c="6">
          <tpl fld="10" item="0"/>
          <tpl fld="6" item="13"/>
          <tpl hier="55" item="9"/>
          <tpl fld="13" item="0"/>
          <tpl hier="90" item="0"/>
          <tpl hier="155" item="1"/>
        </tpls>
      </n>
      <n v="2791972" in="0">
        <tpls c="6">
          <tpl fld="10" item="1"/>
          <tpl fld="6" item="20"/>
          <tpl hier="55" item="9"/>
          <tpl fld="13" item="0"/>
          <tpl hier="90" item="0"/>
          <tpl hier="155" item="1"/>
        </tpls>
      </n>
      <n v="1056" in="0">
        <tpls c="6">
          <tpl fld="9" item="5"/>
          <tpl fld="6" item="14"/>
          <tpl hier="55" item="9"/>
          <tpl fld="13" item="0"/>
          <tpl hier="90" item="0"/>
          <tpl hier="155" item="1"/>
        </tpls>
      </n>
      <n v="1302732" in="0">
        <tpls c="6">
          <tpl fld="9" item="0"/>
          <tpl fld="6" item="29"/>
          <tpl hier="55" item="9"/>
          <tpl fld="13" item="0"/>
          <tpl hier="90" item="0"/>
          <tpl hier="155" item="1"/>
        </tpls>
      </n>
      <n v="2554946" in="0">
        <tpls c="6">
          <tpl fld="10" item="1"/>
          <tpl fld="6" item="22"/>
          <tpl hier="55" item="9"/>
          <tpl fld="13" item="0"/>
          <tpl hier="90" item="0"/>
          <tpl hier="155" item="1"/>
        </tpls>
      </n>
      <n v="399462" in="0">
        <tpls c="6">
          <tpl fld="9" item="4"/>
          <tpl fld="6" item="13"/>
          <tpl hier="55" item="9"/>
          <tpl fld="13" item="0"/>
          <tpl hier="90" item="0"/>
          <tpl hier="155" item="1"/>
        </tpls>
      </n>
      <n v="-1138" in="0">
        <tpls c="6">
          <tpl fld="9" item="6"/>
          <tpl fld="6" item="16"/>
          <tpl hier="55" item="9"/>
          <tpl fld="13" item="0"/>
          <tpl hier="90" item="0"/>
          <tpl hier="155" item="1"/>
        </tpls>
      </n>
      <m in="0">
        <tpls c="6">
          <tpl fld="9" item="3"/>
          <tpl fld="6" item="21"/>
          <tpl hier="55" item="9"/>
          <tpl fld="13" item="0"/>
          <tpl hier="90" item="0"/>
          <tpl hier="155" item="1"/>
        </tpls>
      </m>
      <n v="384737" in="0">
        <tpls c="6">
          <tpl fld="9" item="4"/>
          <tpl fld="6" item="24"/>
          <tpl hier="55" item="9"/>
          <tpl fld="13" item="0"/>
          <tpl hier="90" item="0"/>
          <tpl hier="155" item="1"/>
        </tpls>
      </n>
      <n v="762923" in="0">
        <tpls c="6">
          <tpl fld="10" item="0"/>
          <tpl fld="6" item="26"/>
          <tpl hier="55" item="9"/>
          <tpl fld="13" item="0"/>
          <tpl hier="90" item="0"/>
          <tpl hier="155" item="1"/>
        </tpls>
      </n>
      <n v="1326" in="0">
        <tpls c="6">
          <tpl fld="9" item="2"/>
          <tpl fld="6" item="21"/>
          <tpl hier="55" item="9"/>
          <tpl fld="13" item="0"/>
          <tpl hier="90" item="0"/>
          <tpl hier="155" item="1"/>
        </tpls>
      </n>
      <n v="4431171" in="0">
        <tpls c="6">
          <tpl fld="9" item="4"/>
          <tpl fld="3" item="1"/>
          <tpl hier="55" item="9"/>
          <tpl fld="13" item="0"/>
          <tpl hier="90" item="0"/>
          <tpl hier="155" item="1"/>
        </tpls>
      </n>
      <n v="667082" in="0">
        <tpls c="6">
          <tpl fld="10" item="1"/>
          <tpl fld="6" item="17"/>
          <tpl hier="55" item="9"/>
          <tpl fld="13" item="0"/>
          <tpl hier="90" item="0"/>
          <tpl hier="155" item="1"/>
        </tpls>
      </n>
      <n v="44798" in="0">
        <tpls c="6">
          <tpl fld="11" item="0"/>
          <tpl fld="6" item="27"/>
          <tpl hier="55" item="9"/>
          <tpl fld="13" item="0"/>
          <tpl hier="90" item="0"/>
          <tpl hier="155" item="1"/>
        </tpls>
      </n>
      <n v="693" in="0">
        <tpls c="6">
          <tpl fld="9" item="5"/>
          <tpl fld="6" item="0"/>
          <tpl hier="55" item="9"/>
          <tpl fld="13" item="0"/>
          <tpl hier="90" item="0"/>
          <tpl hier="155" item="1"/>
        </tpls>
      </n>
      <n v="120211.65327503756" in="0">
        <tpls c="6">
          <tpl fld="8" item="2"/>
          <tpl fld="6" item="12"/>
          <tpl hier="55" item="9"/>
          <tpl fld="13" item="0"/>
          <tpl hier="90" item="0"/>
          <tpl hier="155" item="1"/>
        </tpls>
      </n>
      <n v="-1037" in="0">
        <tpls c="6">
          <tpl fld="9" item="6"/>
          <tpl fld="6" item="22"/>
          <tpl hier="55" item="9"/>
          <tpl fld="13" item="0"/>
          <tpl hier="90" item="0"/>
          <tpl hier="155" item="1"/>
        </tpls>
      </n>
      <n v="44179" in="0">
        <tpls c="6">
          <tpl fld="8" item="2"/>
          <tpl fld="6" item="0"/>
          <tpl hier="55" item="9"/>
          <tpl fld="13" item="0"/>
          <tpl hier="90" item="0"/>
          <tpl hier="155" item="1"/>
        </tpls>
      </n>
      <m in="0">
        <tpls c="6">
          <tpl fld="9" item="3"/>
          <tpl fld="6" item="6"/>
          <tpl hier="55" item="9"/>
          <tpl fld="13" item="0"/>
          <tpl hier="90" item="0"/>
          <tpl hier="155" item="1"/>
        </tpls>
      </m>
      <n v="425251" in="0">
        <tpls c="6">
          <tpl fld="9" item="0"/>
          <tpl fld="6" item="17"/>
          <tpl hier="55" item="9"/>
          <tpl fld="13" item="0"/>
          <tpl hier="90" item="0"/>
          <tpl hier="155" item="1"/>
        </tpls>
      </n>
      <n v="1814785" in="0">
        <tpls c="6">
          <tpl fld="11" item="1"/>
          <tpl fld="6" item="18"/>
          <tpl hier="55" item="9"/>
          <tpl fld="13" item="0"/>
          <tpl hier="90" item="0"/>
          <tpl hier="155" item="1"/>
        </tpls>
      </n>
      <n v="2463888.520822078" in="0">
        <tpls c="6">
          <tpl fld="11" item="1"/>
          <tpl fld="6" item="12"/>
          <tpl hier="55" item="9"/>
          <tpl fld="13" item="0"/>
          <tpl hier="90" item="0"/>
          <tpl hier="155" item="1"/>
        </tpls>
      </n>
      <n v="464194" in="0">
        <tpls c="6">
          <tpl fld="10" item="0"/>
          <tpl fld="6" item="31"/>
          <tpl hier="55" item="9"/>
          <tpl fld="13" item="0"/>
          <tpl hier="90" item="0"/>
          <tpl hier="155" item="1"/>
        </tpls>
      </n>
      <n v="-1">
        <tpls c="6">
          <tpl fld="8" item="0"/>
          <tpl fld="3" item="0"/>
          <tpl hier="55" item="9"/>
          <tpl fld="13" item="1"/>
          <tpl hier="90" item="0"/>
          <tpl hier="155" item="1"/>
        </tpls>
      </n>
      <m in="0">
        <tpls c="6">
          <tpl fld="9" item="3"/>
          <tpl fld="6" item="2"/>
          <tpl hier="55" item="9"/>
          <tpl fld="13" item="0"/>
          <tpl hier="90" item="0"/>
          <tpl hier="155" item="1"/>
        </tpls>
      </m>
      <n v="513584" in="0">
        <tpls c="6">
          <tpl fld="10" item="0"/>
          <tpl fld="6" item="23"/>
          <tpl hier="55" item="9"/>
          <tpl fld="13" item="0"/>
          <tpl hier="90" item="0"/>
          <tpl hier="155" item="1"/>
        </tpls>
      </n>
      <n v="2434" in="0">
        <tpls c="6">
          <tpl fld="9" item="1"/>
          <tpl fld="6" item="7"/>
          <tpl hier="55" item="9"/>
          <tpl fld="13" item="0"/>
          <tpl hier="90" item="0"/>
          <tpl hier="155" item="1"/>
        </tpls>
      </n>
      <n v="-852" in="0">
        <tpls c="6">
          <tpl fld="9" item="6"/>
          <tpl fld="6" item="0"/>
          <tpl hier="55" item="9"/>
          <tpl fld="13" item="0"/>
          <tpl hier="90" item="0"/>
          <tpl hier="155" item="1"/>
        </tpls>
      </n>
      <n v="1192213" in="0">
        <tpls c="6">
          <tpl fld="9" item="0"/>
          <tpl fld="6" item="2"/>
          <tpl hier="55" item="9"/>
          <tpl fld="13" item="0"/>
          <tpl hier="90" item="0"/>
          <tpl hier="155" item="1"/>
        </tpls>
      </n>
      <n v="406870.36346725997" in="0">
        <tpls c="6">
          <tpl fld="9" item="4"/>
          <tpl fld="6" item="8"/>
          <tpl hier="55" item="9"/>
          <tpl fld="13" item="0"/>
          <tpl hier="90" item="0"/>
          <tpl hier="155" item="1"/>
        </tpls>
      </n>
      <n v="12074" in="0">
        <tpls c="6">
          <tpl fld="9" item="5"/>
          <tpl fld="3" item="1"/>
          <tpl hier="55" item="9"/>
          <tpl fld="13" item="0"/>
          <tpl hier="90" item="0"/>
          <tpl hier="155" item="1"/>
        </tpls>
      </n>
      <n v="937" in="0">
        <tpls c="6">
          <tpl fld="9" item="5"/>
          <tpl fld="6" item="19"/>
          <tpl hier="55" item="9"/>
          <tpl fld="13" item="0"/>
          <tpl hier="90" item="0"/>
          <tpl hier="155" item="1"/>
        </tpls>
      </n>
      <n v="2936122" in="0">
        <tpls c="6">
          <tpl fld="10" item="1"/>
          <tpl fld="6" item="3"/>
          <tpl hier="55" item="9"/>
          <tpl fld="13" item="0"/>
          <tpl hier="90" item="0"/>
          <tpl hier="155" item="1"/>
        </tpls>
      </n>
      <n v="1368" in="0">
        <tpls c="6">
          <tpl fld="9" item="2"/>
          <tpl fld="6" item="9"/>
          <tpl hier="55" item="9"/>
          <tpl fld="13" item="0"/>
          <tpl hier="90" item="0"/>
          <tpl hier="155" item="1"/>
        </tpls>
      </n>
      <n v="903606" in="0">
        <tpls c="6">
          <tpl fld="8" item="0"/>
          <tpl fld="6" item="16"/>
          <tpl hier="55" item="9"/>
          <tpl fld="13" item="0"/>
          <tpl hier="90" item="0"/>
          <tpl hier="155" item="1"/>
        </tpls>
      </n>
      <n v="235" in="0">
        <tpls c="6">
          <tpl fld="8" item="1"/>
          <tpl fld="6" item="28"/>
          <tpl hier="55" item="9"/>
          <tpl fld="13" item="0"/>
          <tpl hier="90" item="0"/>
          <tpl hier="155" item="1"/>
        </tpls>
      </n>
      <n v="1">
        <tpls c="6">
          <tpl fld="9" item="6"/>
          <tpl fld="3" item="0"/>
          <tpl hier="55" item="9"/>
          <tpl fld="13" item="1"/>
          <tpl hier="90" item="0"/>
          <tpl hier="155" item="1"/>
        </tpls>
      </n>
      <n v="123827" in="0">
        <tpls c="6">
          <tpl fld="8" item="2"/>
          <tpl fld="6" item="6"/>
          <tpl hier="55" item="9"/>
          <tpl fld="13" item="0"/>
          <tpl hier="90" item="0"/>
          <tpl hier="155" item="1"/>
        </tpls>
      </n>
      <n v="1413691" in="0">
        <tpls c="6">
          <tpl fld="11" item="1"/>
          <tpl fld="6" item="4"/>
          <tpl hier="55" item="9"/>
          <tpl fld="13" item="0"/>
          <tpl hier="90" item="0"/>
          <tpl hier="155" item="1"/>
        </tpls>
      </n>
      <n v="18785" in="0">
        <tpls c="6">
          <tpl fld="11" item="0"/>
          <tpl fld="6" item="0"/>
          <tpl hier="55" item="9"/>
          <tpl fld="13" item="0"/>
          <tpl hier="90" item="0"/>
          <tpl hier="155" item="1"/>
        </tpls>
      </n>
      <m in="0">
        <tpls c="6">
          <tpl fld="9" item="3"/>
          <tpl fld="6" item="7"/>
          <tpl hier="55" item="9"/>
          <tpl fld="13" item="0"/>
          <tpl hier="90" item="0"/>
          <tpl hier="155" item="1"/>
        </tpls>
      </m>
      <m in="0">
        <tpls c="6">
          <tpl fld="9" item="3"/>
          <tpl fld="3" item="1"/>
          <tpl hier="55" item="9"/>
          <tpl fld="13" item="0"/>
          <tpl hier="90" item="0"/>
          <tpl hier="155" item="1"/>
        </tpls>
      </m>
      <n v="1">
        <tpls c="6">
          <tpl fld="9" item="5"/>
          <tpl fld="3" item="0"/>
          <tpl hier="55" item="9"/>
          <tpl fld="13" item="1"/>
          <tpl hier="90" item="0"/>
          <tpl hier="155" item="1"/>
        </tpls>
      </n>
      <n v="207" in="0">
        <tpls c="6">
          <tpl fld="8" item="1"/>
          <tpl fld="6" item="17"/>
          <tpl hier="55" item="9"/>
          <tpl fld="13" item="0"/>
          <tpl hier="90" item="0"/>
          <tpl hier="155" item="1"/>
        </tpls>
      </n>
      <n v="2851" in="0">
        <tpls c="6">
          <tpl fld="11" item="2"/>
          <tpl fld="6" item="14"/>
          <tpl hier="55" item="9"/>
          <tpl fld="13" item="0"/>
          <tpl hier="90" item="0"/>
          <tpl hier="155" item="1"/>
        </tpls>
      </n>
      <n v="2340602.7480442589" in="0">
        <tpls c="6">
          <tpl fld="10" item="1"/>
          <tpl fld="6" item="8"/>
          <tpl hier="55" item="9"/>
          <tpl fld="13" item="0"/>
          <tpl hier="90" item="0"/>
          <tpl hier="155" item="1"/>
        </tpls>
      </n>
      <n v="881" in="0">
        <tpls c="6">
          <tpl fld="9" item="5"/>
          <tpl fld="6" item="31"/>
          <tpl hier="55" item="9"/>
          <tpl fld="13" item="0"/>
          <tpl hier="90" item="0"/>
          <tpl hier="155" item="1"/>
        </tpls>
      </n>
      <n v="141717" in="0">
        <tpls c="6">
          <tpl fld="8" item="2"/>
          <tpl fld="6" item="2"/>
          <tpl hier="55" item="9"/>
          <tpl fld="13" item="0"/>
          <tpl hier="90" item="0"/>
          <tpl hier="155" item="1"/>
        </tpls>
      </n>
      <n v="1824" in="0">
        <tpls c="6">
          <tpl fld="9" item="2"/>
          <tpl fld="6" item="26"/>
          <tpl hier="55" item="9"/>
          <tpl fld="13" item="0"/>
          <tpl hier="90" item="0"/>
          <tpl hier="155" item="1"/>
        </tpls>
      </n>
      <n v="198" in="0">
        <tpls c="6">
          <tpl fld="8" item="1"/>
          <tpl fld="6" item="0"/>
          <tpl hier="55" item="9"/>
          <tpl fld="13" item="0"/>
          <tpl hier="90" item="0"/>
          <tpl hier="155" item="1"/>
        </tpls>
      </n>
      <n v="243932" in="0">
        <tpls c="6">
          <tpl fld="9" item="4"/>
          <tpl fld="6" item="30"/>
          <tpl hier="55" item="9"/>
          <tpl fld="13" item="0"/>
          <tpl hier="90" item="0"/>
          <tpl hier="155" item="1"/>
        </tpls>
      </n>
      <n v="1440" in="0">
        <tpls c="6">
          <tpl fld="9" item="2"/>
          <tpl fld="6" item="19"/>
          <tpl hier="55" item="9"/>
          <tpl fld="13" item="0"/>
          <tpl hier="90" item="0"/>
          <tpl hier="155" item="1"/>
        </tpls>
      </n>
      <n v="144250" in="0">
        <tpls c="6">
          <tpl fld="8" item="2"/>
          <tpl fld="6" item="5"/>
          <tpl hier="55" item="9"/>
          <tpl fld="13" item="0"/>
          <tpl hier="90" item="0"/>
          <tpl hier="155" item="1"/>
        </tpls>
      </n>
      <n v="583642" in="0">
        <tpls c="6">
          <tpl fld="10" item="0"/>
          <tpl fld="6" item="11"/>
          <tpl hier="55" item="9"/>
          <tpl fld="13" item="0"/>
          <tpl hier="90" item="0"/>
          <tpl hier="155" item="1"/>
        </tpls>
      </n>
      <n v="67491" in="0">
        <tpls c="6">
          <tpl fld="11" item="0"/>
          <tpl fld="6" item="7"/>
          <tpl hier="55" item="9"/>
          <tpl fld="13" item="0"/>
          <tpl hier="90" item="0"/>
          <tpl hier="155" item="1"/>
        </tpls>
      </n>
      <n v="4540" in="0">
        <tpls c="6">
          <tpl fld="11" item="2"/>
          <tpl fld="6" item="1"/>
          <tpl hier="55" item="9"/>
          <tpl fld="13" item="0"/>
          <tpl hier="90" item="0"/>
          <tpl hier="155" item="1"/>
        </tpls>
      </n>
      <n v="-1084" in="0">
        <tpls c="6">
          <tpl fld="9" item="6"/>
          <tpl fld="6" item="31"/>
          <tpl hier="55" item="9"/>
          <tpl fld="13" item="0"/>
          <tpl hier="90" item="0"/>
          <tpl hier="155" item="1"/>
        </tpls>
      </n>
      <n v="51999" in="0">
        <tpls c="6">
          <tpl fld="8" item="2"/>
          <tpl fld="6" item="23"/>
          <tpl hier="55" item="9"/>
          <tpl fld="13" item="0"/>
          <tpl hier="90" item="0"/>
          <tpl hier="155" item="1"/>
        </tpls>
      </n>
      <n v="-1">
        <tpls c="6">
          <tpl fld="9" item="0"/>
          <tpl fld="3" item="2"/>
          <tpl hier="55" item="9"/>
          <tpl fld="13" item="1"/>
          <tpl hier="90" item="0"/>
          <tpl hier="155" item="1"/>
        </tpls>
      </n>
      <n v="1282" in="0">
        <tpls c="6">
          <tpl fld="9" item="5"/>
          <tpl fld="6" item="27"/>
          <tpl hier="55" item="9"/>
          <tpl fld="13" item="0"/>
          <tpl hier="90" item="0"/>
          <tpl hier="155" item="1"/>
        </tpls>
      </n>
      <n v="1746" in="0">
        <tpls c="6">
          <tpl fld="9" item="2"/>
          <tpl fld="6" item="25"/>
          <tpl hier="55" item="9"/>
          <tpl fld="13" item="0"/>
          <tpl hier="90" item="0"/>
          <tpl hier="155" item="1"/>
        </tpls>
      </n>
      <n v="1193" in="0">
        <tpls c="6">
          <tpl fld="9" item="5"/>
          <tpl fld="6" item="10"/>
          <tpl hier="55" item="9"/>
          <tpl fld="13" item="0"/>
          <tpl hier="90" item="0"/>
          <tpl hier="155" item="1"/>
        </tpls>
      </n>
      <n v="1">
        <tpls c="6">
          <tpl fld="9" item="6"/>
          <tpl fld="3" item="1"/>
          <tpl hier="55" item="9"/>
          <tpl fld="13" item="1"/>
          <tpl hier="90" item="0"/>
          <tpl hier="155" item="1"/>
        </tpls>
      </n>
      <n v="-1467" in="0">
        <tpls c="6">
          <tpl fld="9" item="6"/>
          <tpl fld="6" item="10"/>
          <tpl hier="55" item="9"/>
          <tpl fld="13" item="0"/>
          <tpl hier="90" item="0"/>
          <tpl hier="155" item="1"/>
        </tpls>
      </n>
      <n v="1296" in="0">
        <tpls c="6">
          <tpl fld="9" item="2"/>
          <tpl fld="6" item="22"/>
          <tpl hier="55" item="9"/>
          <tpl fld="13" item="0"/>
          <tpl hier="90" item="0"/>
          <tpl hier="155" item="1"/>
        </tpls>
      </n>
      <n v="-1459" in="0">
        <tpls c="6">
          <tpl fld="9" item="6"/>
          <tpl fld="6" item="7"/>
          <tpl hier="55" item="9"/>
          <tpl fld="13" item="0"/>
          <tpl hier="90" item="0"/>
          <tpl hier="155" item="1"/>
        </tpls>
      </n>
      <n v="1640" in="0">
        <tpls c="6">
          <tpl fld="9" item="2"/>
          <tpl fld="6" item="29"/>
          <tpl hier="55" item="9"/>
          <tpl fld="13" item="0"/>
          <tpl hier="90" item="0"/>
          <tpl hier="155" item="1"/>
        </tpls>
      </n>
      <n v="1459082" in="0">
        <tpls c="6">
          <tpl fld="8" item="0"/>
          <tpl fld="6" item="22"/>
          <tpl hier="55" item="9"/>
          <tpl fld="13" item="0"/>
          <tpl hier="90" item="0"/>
          <tpl hier="155" item="1"/>
        </tpls>
      </n>
      <n v="201" in="0">
        <tpls c="6">
          <tpl fld="8" item="1"/>
          <tpl fld="6" item="4"/>
          <tpl hier="55" item="9"/>
          <tpl fld="13" item="0"/>
          <tpl hier="90" item="0"/>
          <tpl hier="155" item="1"/>
        </tpls>
      </n>
      <n v="-1461" in="0">
        <tpls c="6">
          <tpl fld="9" item="6"/>
          <tpl fld="6" item="24"/>
          <tpl hier="55" item="9"/>
          <tpl fld="13" item="0"/>
          <tpl hier="90" item="0"/>
          <tpl hier="155" item="1"/>
        </tpls>
      </n>
      <n v="71943" in="0">
        <tpls c="6">
          <tpl fld="11" item="0"/>
          <tpl fld="6" item="10"/>
          <tpl hier="55" item="9"/>
          <tpl fld="13" item="0"/>
          <tpl hier="90" item="0"/>
          <tpl hier="155" item="1"/>
        </tpls>
      </n>
      <n v="1286990" in="0">
        <tpls c="6">
          <tpl fld="9" item="0"/>
          <tpl fld="6" item="14"/>
          <tpl hier="55" item="9"/>
          <tpl fld="13" item="0"/>
          <tpl hier="90" item="0"/>
          <tpl hier="155" item="1"/>
        </tpls>
      </n>
      <n v="241525" in="0">
        <tpls c="6">
          <tpl fld="9" item="4"/>
          <tpl fld="6" item="23"/>
          <tpl hier="55" item="9"/>
          <tpl fld="13" item="0"/>
          <tpl hier="90" item="0"/>
          <tpl hier="155" item="1"/>
        </tpls>
      </n>
      <n v="1072580" in="0">
        <tpls c="6">
          <tpl fld="9" item="0"/>
          <tpl fld="6" item="31"/>
          <tpl hier="55" item="9"/>
          <tpl fld="13" item="0"/>
          <tpl hier="90" item="0"/>
          <tpl hier="155" item="1"/>
        </tpls>
      </n>
      <n v="2337346" in="0">
        <tpls c="6">
          <tpl fld="11" item="1"/>
          <tpl fld="6" item="26"/>
          <tpl hier="55" item="9"/>
          <tpl fld="13" item="0"/>
          <tpl hier="90" item="0"/>
          <tpl hier="155" item="1"/>
        </tpls>
      </n>
      <n v="97308" in="0">
        <tpls c="6">
          <tpl fld="8" item="2"/>
          <tpl fld="6" item="29"/>
          <tpl hier="55" item="9"/>
          <tpl fld="13" item="0"/>
          <tpl hier="90" item="0"/>
          <tpl hier="155" item="1"/>
        </tpls>
      </n>
      <n v="388013" in="0">
        <tpls c="6">
          <tpl fld="9" item="4"/>
          <tpl fld="6" item="29"/>
          <tpl hier="55" item="9"/>
          <tpl fld="13" item="0"/>
          <tpl hier="90" item="0"/>
          <tpl hier="155" item="1"/>
        </tpls>
      </n>
      <n v="493650" in="0">
        <tpls c="6">
          <tpl hier="2" item="4294967295"/>
          <tpl fld="6" item="1"/>
          <tpl hier="55" item="9"/>
          <tpl fld="13" item="0"/>
          <tpl hier="90" item="0"/>
          <tpl hier="155" item="1"/>
        </tpls>
      </n>
      <n v="121737" in="0">
        <tpls c="6">
          <tpl fld="8" item="2"/>
          <tpl fld="6" item="26"/>
          <tpl hier="55" item="9"/>
          <tpl fld="13" item="0"/>
          <tpl hier="90" item="0"/>
          <tpl hier="155" item="1"/>
        </tpls>
      </n>
      <n v="323744" in="0">
        <tpls c="6">
          <tpl fld="9" item="4"/>
          <tpl fld="6" item="28"/>
          <tpl hier="55" item="9"/>
          <tpl fld="13" item="0"/>
          <tpl hier="90" item="0"/>
          <tpl hier="155" item="1"/>
        </tpls>
      </n>
      <n v="192969" in="0">
        <tpls c="6">
          <tpl fld="8" item="2"/>
          <tpl fld="6" item="22"/>
          <tpl hier="55" item="9"/>
          <tpl fld="13" item="0"/>
          <tpl hier="90" item="0"/>
          <tpl hier="155" item="1"/>
        </tpls>
      </n>
      <n v="1270754" in="0">
        <tpls c="6">
          <tpl fld="9" item="0"/>
          <tpl fld="6" item="24"/>
          <tpl hier="55" item="9"/>
          <tpl fld="13" item="0"/>
          <tpl hier="90" item="0"/>
          <tpl hier="155" item="1"/>
        </tpls>
      </n>
      <n v="1446" in="0">
        <tpls c="6">
          <tpl fld="9" item="1"/>
          <tpl fld="6" item="4"/>
          <tpl hier="55" item="9"/>
          <tpl fld="13" item="0"/>
          <tpl hier="90" item="0"/>
          <tpl hier="155" item="1"/>
        </tpls>
      </n>
      <n v="19960" in="0">
        <tpls c="6">
          <tpl fld="11" item="2"/>
          <tpl fld="6" item="7"/>
          <tpl hier="55" item="9"/>
          <tpl fld="13" item="0"/>
          <tpl hier="90" item="0"/>
          <tpl hier="155" item="1"/>
        </tpls>
      </n>
      <n v="189233" in="0">
        <tpls c="6">
          <tpl fld="8" item="2"/>
          <tpl fld="6" item="13"/>
          <tpl hier="55" item="9"/>
          <tpl fld="13" item="0"/>
          <tpl hier="90" item="0"/>
          <tpl hier="155" item="1"/>
        </tpls>
      </n>
      <n v="322371" in="0">
        <tpls c="6">
          <tpl fld="9" item="4"/>
          <tpl fld="6" item="21"/>
          <tpl hier="55" item="9"/>
          <tpl fld="13" item="0"/>
          <tpl hier="90" item="0"/>
          <tpl hier="155" item="1"/>
        </tpls>
      </n>
      <n v="1372476" in="0">
        <tpls c="6">
          <tpl fld="11" item="1"/>
          <tpl fld="6" item="23"/>
          <tpl hier="55" item="9"/>
          <tpl fld="13" item="0"/>
          <tpl hier="90" item="0"/>
          <tpl hier="155" item="1"/>
        </tpls>
      </n>
      <n v="2628" in="0">
        <tpls c="6">
          <tpl fld="9" item="1"/>
          <tpl fld="6" item="27"/>
          <tpl hier="55" item="9"/>
          <tpl fld="13" item="0"/>
          <tpl hier="90" item="0"/>
          <tpl hier="155" item="1"/>
        </tpls>
      </n>
      <n v="342922" in="0">
        <tpls c="6">
          <tpl hier="2" item="4294967295"/>
          <tpl fld="6" item="28"/>
          <tpl hier="55" item="9"/>
          <tpl fld="13" item="0"/>
          <tpl hier="90" item="0"/>
          <tpl hier="155" item="1"/>
        </tpls>
      </n>
      <n v="7691128.5958747007" in="0">
        <tpls c="6">
          <tpl fld="8" item="0"/>
          <tpl fld="3" item="2"/>
          <tpl hier="55" item="9"/>
          <tpl fld="13" item="0"/>
          <tpl hier="90" item="0"/>
          <tpl hier="155" item="1"/>
        </tpls>
      </n>
      <n v="2294765" in="0">
        <tpls c="6">
          <tpl fld="11" item="1"/>
          <tpl fld="6" item="6"/>
          <tpl hier="55" item="9"/>
          <tpl fld="13" item="0"/>
          <tpl hier="90" item="0"/>
          <tpl hier="155" item="1"/>
        </tpls>
      </n>
      <n v="301" in="0">
        <tpls c="6">
          <tpl fld="8" item="1"/>
          <tpl fld="6" item="29"/>
          <tpl hier="55" item="9"/>
          <tpl fld="13" item="0"/>
          <tpl hier="90" item="0"/>
          <tpl hier="155" item="1"/>
        </tpls>
      </n>
      <n v="1">
        <tpls c="6">
          <tpl fld="8" item="2"/>
          <tpl fld="3" item="2"/>
          <tpl hier="55" item="9"/>
          <tpl fld="13" item="1"/>
          <tpl hier="90" item="0"/>
          <tpl hier="155" item="1"/>
        </tpls>
      </n>
      <n v="-1">
        <tpls c="6">
          <tpl fld="10" item="1"/>
          <tpl fld="3" item="2"/>
          <tpl hier="55" item="9"/>
          <tpl fld="13" item="1"/>
          <tpl hier="90" item="0"/>
          <tpl hier="155" item="1"/>
        </tpls>
      </n>
      <n v="23676" in="0">
        <tpls c="6">
          <tpl fld="11" item="0"/>
          <tpl fld="6" item="17"/>
          <tpl hier="55" item="9"/>
          <tpl fld="13" item="0"/>
          <tpl hier="90" item="0"/>
          <tpl hier="155" item="1"/>
        </tpls>
      </n>
      <n v="2008599" in="0">
        <tpls c="6">
          <tpl fld="9" item="0"/>
          <tpl fld="6" item="3"/>
          <tpl hier="55" item="9"/>
          <tpl fld="13" item="0"/>
          <tpl hier="90" item="0"/>
          <tpl hier="155" item="1"/>
        </tpls>
      </n>
      <n v="253" in="0">
        <tpls c="6">
          <tpl fld="8" item="1"/>
          <tpl fld="6" item="9"/>
          <tpl hier="55" item="9"/>
          <tpl fld="13" item="0"/>
          <tpl hier="90" item="0"/>
          <tpl hier="155" item="1"/>
        </tpls>
      </n>
      <n v="481798" in="0">
        <tpls c="6">
          <tpl fld="10" item="0"/>
          <tpl fld="6" item="18"/>
          <tpl hier="55" item="9"/>
          <tpl fld="13" item="0"/>
          <tpl hier="90" item="0"/>
          <tpl hier="155" item="1"/>
        </tpls>
      </n>
      <n v="843" in="0">
        <tpls c="6">
          <tpl fld="9" item="5"/>
          <tpl fld="6" item="22"/>
          <tpl hier="55" item="9"/>
          <tpl fld="13" item="0"/>
          <tpl hier="90" item="0"/>
          <tpl hier="155" item="1"/>
        </tpls>
      </n>
      <n v="2697933" in="0">
        <tpls c="6">
          <tpl fld="10" item="1"/>
          <tpl fld="6" item="13"/>
          <tpl hier="55" item="9"/>
          <tpl fld="13" item="0"/>
          <tpl hier="90" item="0"/>
          <tpl hier="155" item="1"/>
        </tpls>
      </n>
      <n v="299" in="0">
        <tpls c="6">
          <tpl fld="8" item="1"/>
          <tpl fld="6" item="14"/>
          <tpl hier="55" item="9"/>
          <tpl fld="13" item="0"/>
          <tpl hier="90" item="0"/>
          <tpl hier="155" item="1"/>
        </tpls>
      </n>
      <n v="1">
        <tpls c="6">
          <tpl fld="9" item="2"/>
          <tpl fld="3" item="2"/>
          <tpl hier="55" item="9"/>
          <tpl fld="13" item="1"/>
          <tpl hier="90" item="0"/>
          <tpl hier="155" item="1"/>
        </tpls>
      </n>
      <n v="1941971" in="0">
        <tpls c="6">
          <tpl fld="9" item="0"/>
          <tpl fld="6" item="20"/>
          <tpl hier="55" item="9"/>
          <tpl fld="13" item="0"/>
          <tpl hier="90" item="0"/>
          <tpl hier="155" item="1"/>
        </tpls>
      </n>
      <m in="0">
        <tpls c="6">
          <tpl fld="9" item="3"/>
          <tpl fld="6" item="23"/>
          <tpl hier="55" item="9"/>
          <tpl fld="13" item="0"/>
          <tpl hier="90" item="0"/>
          <tpl hier="155" item="1"/>
        </tpls>
      </m>
      <n v="1">
        <tpls c="6">
          <tpl fld="9" item="3"/>
          <tpl fld="3" item="2"/>
          <tpl hier="55" item="9"/>
          <tpl fld="13" item="1"/>
          <tpl hier="90" item="0"/>
          <tpl hier="155" item="1"/>
        </tpls>
      </n>
      <n v="708830" in="0">
        <tpls c="6">
          <tpl fld="8" item="0"/>
          <tpl fld="6" item="9"/>
          <tpl hier="55" item="9"/>
          <tpl fld="13" item="0"/>
          <tpl hier="90" item="0"/>
          <tpl hier="155" item="1"/>
        </tpls>
      </n>
      <m in="0">
        <tpls c="6">
          <tpl fld="9" item="3"/>
          <tpl fld="6" item="0"/>
          <tpl hier="55" item="9"/>
          <tpl fld="13" item="0"/>
          <tpl hier="90" item="0"/>
          <tpl hier="155" item="1"/>
        </tpls>
      </m>
      <n v="2447" in="0">
        <tpls c="6">
          <tpl fld="9" item="1"/>
          <tpl fld="6" item="10"/>
          <tpl hier="55" item="9"/>
          <tpl fld="13" item="0"/>
          <tpl hier="90" item="0"/>
          <tpl hier="155" item="1"/>
        </tpls>
      </n>
      <n v="1370537" in="0">
        <tpls c="6">
          <tpl fld="10" item="1"/>
          <tpl fld="6" item="4"/>
          <tpl hier="55" item="9"/>
          <tpl fld="13" item="0"/>
          <tpl hier="90" item="0"/>
          <tpl hier="155" item="1"/>
        </tpls>
      </n>
      <n v="770" in="0">
        <tpls c="6">
          <tpl fld="9" item="5"/>
          <tpl fld="6" item="1"/>
          <tpl hier="55" item="9"/>
          <tpl fld="13" item="0"/>
          <tpl hier="90" item="0"/>
          <tpl hier="155" item="1"/>
        </tpls>
      </n>
      <n v="-1">
        <tpls c="6">
          <tpl fld="9" item="4"/>
          <tpl fld="3" item="2"/>
          <tpl hier="55" item="9"/>
          <tpl fld="13" item="1"/>
          <tpl hier="90" item="0"/>
          <tpl hier="155" item="1"/>
        </tpls>
      </n>
      <n v="1890372" in="0">
        <tpls c="6">
          <tpl fld="10" item="1"/>
          <tpl fld="6" item="14"/>
          <tpl hier="55" item="9"/>
          <tpl fld="13" item="0"/>
          <tpl hier="90" item="0"/>
          <tpl hier="155" item="1"/>
        </tpls>
      </n>
      <n v="-874" in="0">
        <tpls c="6">
          <tpl fld="9" item="6"/>
          <tpl fld="6" item="30"/>
          <tpl hier="55" item="9"/>
          <tpl fld="13" item="0"/>
          <tpl hier="90" item="0"/>
          <tpl hier="155" item="1"/>
        </tpls>
      </n>
      <n v="694379" in="0">
        <tpls c="6">
          <tpl fld="10" item="0"/>
          <tpl fld="6" item="5"/>
          <tpl hier="55" item="9"/>
          <tpl fld="13" item="0"/>
          <tpl hier="90" item="0"/>
          <tpl hier="155" item="1"/>
        </tpls>
      </n>
      <n v="1728" in="0">
        <tpls c="6">
          <tpl fld="9" item="1"/>
          <tpl fld="6" item="22"/>
          <tpl hier="55" item="9"/>
          <tpl fld="13" item="0"/>
          <tpl hier="90" item="0"/>
          <tpl hier="155" item="1"/>
        </tpls>
      </n>
      <n v="1266351" in="0">
        <tpls c="6">
          <tpl hier="2" item="4294967295"/>
          <tpl fld="6" item="22"/>
          <tpl hier="55" item="9"/>
          <tpl fld="13" item="0"/>
          <tpl hier="90" item="0"/>
          <tpl hier="155" item="1"/>
        </tpls>
      </n>
      <n v="1100763" in="0">
        <tpls c="6">
          <tpl fld="9" item="0"/>
          <tpl fld="6" item="21"/>
          <tpl hier="55" item="9"/>
          <tpl fld="13" item="0"/>
          <tpl hier="90" item="0"/>
          <tpl hier="155" item="1"/>
        </tpls>
      </n>
      <n v="700023" in="0">
        <tpls c="6">
          <tpl fld="10" item="0"/>
          <tpl fld="6" item="10"/>
          <tpl hier="55" item="9"/>
          <tpl fld="13" item="0"/>
          <tpl hier="90" item="0"/>
          <tpl hier="155" item="1"/>
        </tpls>
      </n>
      <n v="1641958" in="0">
        <tpls c="6">
          <tpl fld="11" item="1"/>
          <tpl fld="6" item="31"/>
          <tpl hier="55" item="9"/>
          <tpl fld="13" item="0"/>
          <tpl hier="90" item="0"/>
          <tpl hier="155" item="1"/>
        </tpls>
      </n>
      <n v="-1">
        <tpls c="6">
          <tpl fld="11" item="1"/>
          <tpl fld="3" item="0"/>
          <tpl hier="55" item="9"/>
          <tpl fld="13" item="1"/>
          <tpl hier="90" item="0"/>
          <tpl hier="155" item="1"/>
        </tpls>
      </n>
      <n v="1066" in="0">
        <tpls c="6">
          <tpl fld="9" item="5"/>
          <tpl fld="6" item="29"/>
          <tpl hier="55" item="9"/>
          <tpl fld="13" item="0"/>
          <tpl hier="90" item="0"/>
          <tpl hier="155" item="1"/>
        </tpls>
      </n>
      <n v="3634" in="0">
        <tpls c="6">
          <tpl fld="11" item="2"/>
          <tpl fld="6" item="26"/>
          <tpl hier="55" item="9"/>
          <tpl fld="13" item="0"/>
          <tpl hier="90" item="0"/>
          <tpl hier="155" item="1"/>
        </tpls>
      </n>
      <n v="1050867" in="0">
        <tpls c="6">
          <tpl fld="9" item="0"/>
          <tpl fld="6" item="9"/>
          <tpl hier="55" item="9"/>
          <tpl fld="13" item="0"/>
          <tpl hier="90" item="0"/>
          <tpl hier="155" item="1"/>
        </tpls>
      </n>
      <n v="788544" in="0">
        <tpls c="6">
          <tpl fld="10" item="0"/>
          <tpl fld="6" item="7"/>
          <tpl hier="55" item="9"/>
          <tpl fld="13" item="0"/>
          <tpl hier="90" item="0"/>
          <tpl hier="155" item="1"/>
        </tpls>
      </n>
      <n v="1">
        <tpls c="6">
          <tpl fld="9" item="1"/>
          <tpl fld="3" item="2"/>
          <tpl hier="55" item="9"/>
          <tpl fld="13" item="1"/>
          <tpl hier="90" item="0"/>
          <tpl hier="155" item="1"/>
        </tpls>
      </n>
      <n v="-1">
        <tpls c="6">
          <tpl fld="11" item="2"/>
          <tpl fld="3" item="1"/>
          <tpl hier="55" item="9"/>
          <tpl fld="13" item="1"/>
          <tpl hier="90" item="0"/>
          <tpl hier="155" item="1"/>
        </tpls>
      </n>
      <m in="0">
        <tpls c="6">
          <tpl fld="9" item="3"/>
          <tpl fld="6" item="27"/>
          <tpl hier="55" item="9"/>
          <tpl fld="13" item="0"/>
          <tpl hier="90" item="0"/>
          <tpl hier="155" item="1"/>
        </tpls>
      </m>
      <n v="1632267" in="0">
        <tpls c="6">
          <tpl fld="9" item="0"/>
          <tpl fld="6" item="10"/>
          <tpl hier="55" item="9"/>
          <tpl fld="13" item="0"/>
          <tpl hier="90" item="0"/>
          <tpl hier="155" item="1"/>
        </tpls>
      </n>
      <n v="69352" in="0">
        <tpls c="6">
          <tpl fld="11" item="0"/>
          <tpl fld="6" item="9"/>
          <tpl hier="55" item="9"/>
          <tpl fld="13" item="0"/>
          <tpl hier="90" item="0"/>
          <tpl hier="155" item="1"/>
        </tpls>
      </n>
      <n v="2339998" in="0">
        <tpls c="6">
          <tpl fld="11" item="1"/>
          <tpl fld="6" item="5"/>
          <tpl hier="55" item="9"/>
          <tpl fld="13" item="0"/>
          <tpl hier="90" item="0"/>
          <tpl hier="155" item="1"/>
        </tpls>
      </n>
      <n v="1186" in="0">
        <tpls c="6">
          <tpl fld="9" item="5"/>
          <tpl fld="6" item="7"/>
          <tpl hier="55" item="9"/>
          <tpl fld="13" item="0"/>
          <tpl hier="90" item="0"/>
          <tpl hier="155" item="1"/>
        </tpls>
      </n>
      <m in="0">
        <tpls c="6">
          <tpl fld="11" item="2"/>
          <tpl fld="6" item="17"/>
          <tpl hier="55" item="9"/>
          <tpl fld="13" item="0"/>
          <tpl hier="90" item="0"/>
          <tpl hier="155" item="1"/>
        </tpls>
      </m>
      <n v="1187" in="0">
        <tpls c="6">
          <tpl fld="9" item="5"/>
          <tpl fld="6" item="24"/>
          <tpl hier="55" item="9"/>
          <tpl fld="13" item="0"/>
          <tpl hier="90" item="0"/>
          <tpl hier="155" item="1"/>
        </tpls>
      </n>
      <n v="-1046" in="0">
        <tpls c="6">
          <tpl fld="9" item="6"/>
          <tpl fld="6" item="13"/>
          <tpl hier="55" item="9"/>
          <tpl fld="13" item="0"/>
          <tpl hier="90" item="0"/>
          <tpl hier="155" item="1"/>
        </tpls>
      </n>
      <n v="7427265" in="0">
        <tpls c="6">
          <tpl fld="10" item="0"/>
          <tpl fld="3" item="1"/>
          <tpl hier="55" item="9"/>
          <tpl fld="13" item="0"/>
          <tpl hier="90" item="0"/>
          <tpl hier="155" item="1"/>
        </tpls>
      </n>
      <n v="2116" in="0">
        <tpls c="6">
          <tpl fld="9" item="2"/>
          <tpl fld="6" item="6"/>
          <tpl hier="55" item="9"/>
          <tpl fld="13" item="0"/>
          <tpl hier="90" item="0"/>
          <tpl hier="155" item="1"/>
        </tpls>
      </n>
      <n v="843871" in="0">
        <tpls c="6">
          <tpl fld="8" item="0"/>
          <tpl fld="6" item="2"/>
          <tpl hier="55" item="9"/>
          <tpl fld="13" item="0"/>
          <tpl hier="90" item="0"/>
          <tpl hier="155" item="1"/>
        </tpls>
      </n>
      <n v="3414" in="0">
        <tpls c="6">
          <tpl fld="8" item="1"/>
          <tpl fld="3" item="1"/>
          <tpl hier="55" item="9"/>
          <tpl fld="13" item="0"/>
          <tpl hier="90" item="0"/>
          <tpl hier="155" item="1"/>
        </tpls>
      </n>
      <n v="390" in="0">
        <tpls c="6">
          <tpl fld="8" item="1"/>
          <tpl fld="6" item="6"/>
          <tpl hier="55" item="9"/>
          <tpl fld="13" item="0"/>
          <tpl hier="90" item="0"/>
          <tpl hier="155" item="1"/>
        </tpls>
      </n>
      <n v="1378" in="0">
        <tpls c="6">
          <tpl fld="9" item="5"/>
          <tpl fld="6" item="6"/>
          <tpl hier="55" item="9"/>
          <tpl fld="13" item="0"/>
          <tpl hier="90" item="0"/>
          <tpl hier="155" item="1"/>
        </tpls>
      </n>
      <n v="1">
        <tpls c="6">
          <tpl fld="9" item="5"/>
          <tpl fld="3" item="1"/>
          <tpl hier="55" item="9"/>
          <tpl fld="13" item="1"/>
          <tpl hier="90" item="0"/>
          <tpl hier="155" item="1"/>
        </tpls>
      </n>
      <n v="1368111" in="0">
        <tpls c="6">
          <tpl hier="2" item="4294967295"/>
          <tpl fld="6" item="13"/>
          <tpl hier="55" item="9"/>
          <tpl fld="13" item="0"/>
          <tpl hier="90" item="0"/>
          <tpl hier="155" item="1"/>
        </tpls>
      </n>
      <n v="99722" in="0">
        <tpls c="6">
          <tpl fld="11" item="0"/>
          <tpl fld="6" item="13"/>
          <tpl hier="55" item="9"/>
          <tpl fld="13" item="0"/>
          <tpl hier="90" item="0"/>
          <tpl hier="155" item="1"/>
        </tpls>
      </n>
      <n v="1310400" in="0">
        <tpls c="6">
          <tpl fld="9" item="0"/>
          <tpl fld="6" item="30"/>
          <tpl hier="55" item="9"/>
          <tpl fld="13" item="0"/>
          <tpl hier="90" item="0"/>
          <tpl hier="155" item="1"/>
        </tpls>
      </n>
      <m in="0">
        <tpls c="6">
          <tpl fld="9" item="3"/>
          <tpl fld="6" item="9"/>
          <tpl hier="55" item="9"/>
          <tpl fld="13" item="0"/>
          <tpl hier="90" item="0"/>
          <tpl hier="155" item="1"/>
        </tpls>
      </m>
      <n v="-1016" in="0">
        <tpls c="6">
          <tpl fld="9" item="6"/>
          <tpl fld="6" item="3"/>
          <tpl hier="55" item="9"/>
          <tpl fld="13" item="0"/>
          <tpl hier="90" item="0"/>
          <tpl hier="155" item="1"/>
        </tpls>
      </n>
      <m in="0">
        <tpls c="6">
          <tpl fld="9" item="3"/>
          <tpl fld="6" item="25"/>
          <tpl hier="55" item="9"/>
          <tpl fld="13" item="0"/>
          <tpl hier="90" item="0"/>
          <tpl hier="155" item="1"/>
        </tpls>
      </m>
      <n v="1897" in="0">
        <tpls c="6">
          <tpl fld="9" item="1"/>
          <tpl fld="6" item="16"/>
          <tpl hier="55" item="9"/>
          <tpl fld="13" item="0"/>
          <tpl hier="90" item="0"/>
          <tpl hier="155" item="1"/>
        </tpls>
      </n>
      <n v="2029" in="0">
        <tpls c="6">
          <tpl fld="11" item="2"/>
          <tpl fld="6" item="28"/>
          <tpl hier="55" item="9"/>
          <tpl fld="13" item="0"/>
          <tpl hier="90" item="0"/>
          <tpl hier="155" item="1"/>
        </tpls>
      </n>
      <n v="14087" in="0">
        <tpls c="6">
          <tpl fld="11" item="2"/>
          <tpl fld="6" item="21"/>
          <tpl hier="55" item="9"/>
          <tpl fld="13" item="0"/>
          <tpl hier="90" item="0"/>
          <tpl hier="155" item="1"/>
        </tpls>
      </n>
      <n v="1369456" in="0">
        <tpls c="6">
          <tpl hier="2" item="4294967295"/>
          <tpl fld="6" item="20"/>
          <tpl hier="55" item="9"/>
          <tpl fld="13" item="0"/>
          <tpl hier="90" item="0"/>
          <tpl hier="155" item="1"/>
        </tpls>
      </n>
      <n v="2429155.0990449195" in="0">
        <tpls c="6">
          <tpl fld="11" item="1"/>
          <tpl fld="6" item="8"/>
          <tpl hier="55" item="9"/>
          <tpl fld="13" item="0"/>
          <tpl hier="90" item="0"/>
          <tpl hier="155" item="1"/>
        </tpls>
      </n>
      <m in="0">
        <tpls c="6">
          <tpl fld="9" item="3"/>
          <tpl fld="6" item="5"/>
          <tpl hier="55" item="9"/>
          <tpl fld="13" item="0"/>
          <tpl hier="90" item="0"/>
          <tpl hier="155" item="1"/>
        </tpls>
      </m>
      <n v="1426575" in="0">
        <tpls c="6">
          <tpl hier="2" item="4294967295"/>
          <tpl fld="6" item="3"/>
          <tpl hier="55" item="9"/>
          <tpl fld="13" item="0"/>
          <tpl hier="90" item="0"/>
          <tpl hier="155" item="1"/>
        </tpls>
      </n>
      <n v="1">
        <tpls c="6">
          <tpl fld="8" item="2"/>
          <tpl fld="3" item="1"/>
          <tpl hier="55" item="9"/>
          <tpl fld="13" item="1"/>
          <tpl hier="90" item="0"/>
          <tpl hier="155" item="1"/>
        </tpls>
      </n>
      <n v="1424324" in="0">
        <tpls c="6">
          <tpl fld="11" item="1"/>
          <tpl fld="6" item="27"/>
          <tpl hier="55" item="9"/>
          <tpl fld="13" item="0"/>
          <tpl hier="90" item="0"/>
          <tpl hier="155" item="1"/>
        </tpls>
      </n>
      <n v="1390" in="0">
        <tpls c="6">
          <tpl fld="9" item="1"/>
          <tpl fld="6" item="5"/>
          <tpl hier="55" item="9"/>
          <tpl fld="13" item="0"/>
          <tpl hier="90" item="0"/>
          <tpl hier="155" item="1"/>
        </tpls>
      </n>
      <n v="2499.8946034486594" in="0">
        <tpls c="6">
          <tpl fld="9" item="1"/>
          <tpl fld="6" item="12"/>
          <tpl hier="55" item="9"/>
          <tpl fld="13" item="0"/>
          <tpl hier="90" item="0"/>
          <tpl hier="155" item="1"/>
        </tpls>
      </n>
      <n v="665930" in="0">
        <tpls c="6">
          <tpl fld="10" item="0"/>
          <tpl fld="6" item="30"/>
          <tpl hier="55" item="9"/>
          <tpl fld="13" item="0"/>
          <tpl hier="90" item="0"/>
          <tpl hier="155" item="1"/>
        </tpls>
      </n>
      <m in="0">
        <tpls c="6">
          <tpl fld="9" item="3"/>
          <tpl fld="6" item="31"/>
          <tpl hier="55" item="9"/>
          <tpl fld="13" item="0"/>
          <tpl hier="90" item="0"/>
          <tpl hier="155" item="1"/>
        </tpls>
      </m>
      <n v="-1">
        <tpls c="6">
          <tpl fld="9" item="4"/>
          <tpl fld="3" item="0"/>
          <tpl hier="55" item="9"/>
          <tpl fld="13" item="1"/>
          <tpl hier="90" item="0"/>
          <tpl hier="155" item="1"/>
        </tpls>
      </n>
      <n v="-1498.4988604895623" in="0">
        <tpls c="6">
          <tpl fld="9" item="6"/>
          <tpl fld="6" item="12"/>
          <tpl hier="55" item="9"/>
          <tpl fld="13" item="0"/>
          <tpl hier="90" item="0"/>
          <tpl hier="155" item="1"/>
        </tpls>
      </n>
      <n v="1">
        <tpls c="6">
          <tpl fld="9" item="2"/>
          <tpl fld="3" item="0"/>
          <tpl hier="55" item="9"/>
          <tpl fld="13" item="1"/>
          <tpl hier="90" item="0"/>
          <tpl hier="155" item="1"/>
        </tpls>
      </n>
      <n v="220" in="0">
        <tpls c="6">
          <tpl fld="8" item="1"/>
          <tpl fld="6" item="1"/>
          <tpl hier="55" item="9"/>
          <tpl fld="13" item="0"/>
          <tpl hier="90" item="0"/>
          <tpl hier="155" item="1"/>
        </tpls>
      </n>
      <n v="1821463" in="0">
        <tpls c="6">
          <tpl fld="10" item="1"/>
          <tpl fld="6" item="16"/>
          <tpl hier="55" item="9"/>
          <tpl fld="13" item="0"/>
          <tpl hier="90" item="0"/>
          <tpl hier="155" item="1"/>
        </tpls>
      </n>
      <n v="707" in="0">
        <tpls c="6">
          <tpl fld="9" item="5"/>
          <tpl fld="6" item="4"/>
          <tpl hier="55" item="9"/>
          <tpl fld="13" item="0"/>
          <tpl hier="90" item="0"/>
          <tpl hier="155" item="1"/>
        </tpls>
      </n>
      <n v="16664028.619866997" in="0">
        <tpls c="6">
          <tpl fld="11" item="1"/>
          <tpl fld="3" item="2"/>
          <tpl hier="55" item="9"/>
          <tpl fld="13" item="0"/>
          <tpl hier="90" item="0"/>
          <tpl hier="155" item="1"/>
        </tpls>
      </n>
      <n v="102925" in="0">
        <tpls c="6">
          <tpl fld="8" item="2"/>
          <tpl fld="6" item="14"/>
          <tpl hier="55" item="9"/>
          <tpl fld="13" item="0"/>
          <tpl hier="90" item="0"/>
          <tpl hier="155" item="1"/>
        </tpls>
      </n>
      <n v="339270" in="0">
        <tpls c="6">
          <tpl fld="9" item="4"/>
          <tpl fld="6" item="31"/>
          <tpl hier="55" item="9"/>
          <tpl fld="13" item="0"/>
          <tpl hier="90" item="0"/>
          <tpl hier="155" item="1"/>
        </tpls>
      </n>
      <n v="401810" in="0">
        <tpls c="6">
          <tpl fld="9" item="4"/>
          <tpl fld="6" item="7"/>
          <tpl hier="55" item="9"/>
          <tpl fld="13" item="0"/>
          <tpl hier="90" item="0"/>
          <tpl hier="155" item="1"/>
        </tpls>
      </n>
      <n v="77890" in="0">
        <tpls c="6">
          <tpl fld="8" item="2"/>
          <tpl fld="6" item="27"/>
          <tpl hier="55" item="9"/>
          <tpl fld="13" item="0"/>
          <tpl hier="90" item="0"/>
          <tpl hier="155" item="1"/>
        </tpls>
      </n>
      <n v="2332290" in="0">
        <tpls c="6">
          <tpl fld="10" item="1"/>
          <tpl fld="6" item="10"/>
          <tpl hier="55" item="9"/>
          <tpl fld="13" item="0"/>
          <tpl hier="90" item="0"/>
          <tpl hier="155" item="1"/>
        </tpls>
      </n>
      <n v="1745" in="0">
        <tpls c="6">
          <tpl fld="9" item="1"/>
          <tpl fld="6" item="13"/>
          <tpl hier="55" item="9"/>
          <tpl fld="13" item="0"/>
          <tpl hier="90" item="0"/>
          <tpl hier="155" item="1"/>
        </tpls>
      </n>
      <n v="3577163" in="0">
        <tpls c="6">
          <tpl fld="9" item="4"/>
          <tpl fld="3" item="0"/>
          <tpl hier="55" item="9"/>
          <tpl fld="13" item="0"/>
          <tpl hier="90" item="0"/>
          <tpl hier="155" item="1"/>
        </tpls>
      </n>
      <n v="568727" in="0">
        <tpls c="6">
          <tpl fld="8" item="0"/>
          <tpl fld="6" item="1"/>
          <tpl hier="55" item="9"/>
          <tpl fld="13" item="0"/>
          <tpl hier="90" item="0"/>
          <tpl hier="155" item="1"/>
        </tpls>
      </n>
      <n v="1812" in="0">
        <tpls c="6">
          <tpl fld="9" item="1"/>
          <tpl fld="6" item="11"/>
          <tpl hier="55" item="9"/>
          <tpl fld="13" item="0"/>
          <tpl hier="90" item="0"/>
          <tpl hier="155" item="1"/>
        </tpls>
      </n>
      <n v="9362715" in="0">
        <tpls c="6">
          <tpl hier="2" item="4294967295"/>
          <tpl fld="3" item="0"/>
          <tpl hier="55" item="9"/>
          <tpl fld="13" item="0"/>
          <tpl hier="90" item="0"/>
          <tpl hier="155" item="1"/>
        </tpls>
      </n>
      <n v="1">
        <tpls c="6">
          <tpl fld="9" item="1"/>
          <tpl fld="3" item="0"/>
          <tpl hier="55" item="9"/>
          <tpl fld="13" item="1"/>
          <tpl hier="90" item="0"/>
          <tpl hier="155" item="1"/>
        </tpls>
      </n>
      <n v="1167" in="0">
        <tpls c="6">
          <tpl fld="9" item="5"/>
          <tpl fld="6" item="18"/>
          <tpl hier="55" item="9"/>
          <tpl fld="13" item="0"/>
          <tpl hier="90" item="0"/>
          <tpl hier="155" item="1"/>
        </tpls>
      </n>
      <n v="938977" in="0">
        <tpls c="6">
          <tpl hier="2" item="4294967295"/>
          <tpl fld="6" item="30"/>
          <tpl hier="55" item="9"/>
          <tpl fld="13" item="0"/>
          <tpl hier="90" item="0"/>
          <tpl hier="155" item="1"/>
        </tpls>
      </n>
      <n v="431287" in="0">
        <tpls c="6">
          <tpl fld="10" item="0"/>
          <tpl fld="6" item="28"/>
          <tpl hier="55" item="9"/>
          <tpl fld="13" item="0"/>
          <tpl hier="90" item="0"/>
          <tpl hier="155" item="1"/>
        </tpls>
      </n>
      <n v="127690" in="0">
        <tpls c="6">
          <tpl fld="8" item="2"/>
          <tpl fld="6" item="30"/>
          <tpl hier="55" item="9"/>
          <tpl fld="13" item="0"/>
          <tpl hier="90" item="0"/>
          <tpl hier="155" item="1"/>
        </tpls>
      </n>
      <n v="106982" in="0">
        <tpls c="6">
          <tpl fld="11" item="0"/>
          <tpl fld="6" item="16"/>
          <tpl hier="55" item="9"/>
          <tpl fld="13" item="0"/>
          <tpl hier="90" item="0"/>
          <tpl hier="155" item="1"/>
        </tpls>
      </n>
      <n v="386937" in="0">
        <tpls c="6">
          <tpl fld="9" item="4"/>
          <tpl fld="6" item="11"/>
          <tpl hier="55" item="9"/>
          <tpl fld="13" item="0"/>
          <tpl hier="90" item="0"/>
          <tpl hier="155" item="1"/>
        </tpls>
      </n>
      <n v="4699364.383016509" in="0">
        <tpls c="4">
          <tpl fld="11" item="3"/>
          <tpl fld="3" item="2"/>
          <tpl fld="13" item="0"/>
          <tpl hier="155" item="4294967295"/>
        </tpls>
      </n>
      <n v="4296742.8909320375" in="0">
        <tpls c="4">
          <tpl fld="9" item="0"/>
          <tpl fld="3" item="2"/>
          <tpl fld="13" item="0"/>
          <tpl fld="1" item="1"/>
        </tpls>
      </n>
      <n v="29756.408970504552" in="0">
        <tpls c="4">
          <tpl fld="9" item="5"/>
          <tpl fld="3" item="2"/>
          <tpl fld="13" item="0"/>
          <tpl hier="155" item="4294967295"/>
        </tpls>
      </n>
      <n v="611904.32900898799" in="0">
        <tpls c="4">
          <tpl fld="12" item="0"/>
          <tpl fld="3" item="2"/>
          <tpl fld="13" item="0"/>
          <tpl hier="155" item="4294967295"/>
        </tpls>
      </n>
      <n v="486026.39640615234" in="0">
        <tpls c="4">
          <tpl fld="12" item="0"/>
          <tpl fld="3" item="2"/>
          <tpl fld="13" item="0"/>
          <tpl fld="1" item="1"/>
        </tpls>
      </n>
      <n v="173294.42558044827" in="0">
        <tpls c="4">
          <tpl fld="9" item="3"/>
          <tpl fld="3" item="2"/>
          <tpl fld="13" item="0"/>
          <tpl hier="155" item="4294967295"/>
        </tpls>
      </n>
      <n v="2509297.2412913069" in="0">
        <tpls c="4">
          <tpl hier="2" item="4294967295"/>
          <tpl fld="3" item="2"/>
          <tpl fld="13" item="0"/>
          <tpl hier="155" item="4294967295"/>
        </tpls>
      </n>
      <n v="12030206.227855582" in="0">
        <tpls c="4">
          <tpl fld="12" item="1"/>
          <tpl fld="3" item="2"/>
          <tpl fld="13" item="0"/>
          <tpl fld="1" item="1"/>
        </tpls>
      </n>
      <n v="4850661.3628153736" in="0">
        <tpls c="4">
          <tpl fld="9" item="4"/>
          <tpl fld="3" item="2"/>
          <tpl fld="13" item="0"/>
          <tpl fld="1" item="1"/>
        </tpls>
      </n>
      <n v="16052124.29085801" in="0">
        <tpls c="4">
          <tpl fld="12" item="1"/>
          <tpl fld="3" item="2"/>
          <tpl fld="13" item="0"/>
          <tpl hier="155" item="4294967295"/>
        </tpls>
      </n>
      <n v="4482898.581756575" in="0">
        <tpls c="4">
          <tpl fld="11" item="3"/>
          <tpl fld="3" item="2"/>
          <tpl fld="13" item="0"/>
          <tpl fld="1" item="1"/>
        </tpls>
      </n>
      <n v="16664028.619866995" in="0">
        <tpls c="4">
          <tpl fld="11" item="1"/>
          <tpl fld="3" item="2"/>
          <tpl fld="13" item="0"/>
          <tpl hier="155" item="4294967295"/>
        </tpls>
      </n>
      <n v="4857736.9637335902" in="0">
        <tpls c="4">
          <tpl fld="10" item="0"/>
          <tpl fld="3" item="2"/>
          <tpl fld="13" item="0"/>
          <tpl fld="1" item="1"/>
        </tpls>
      </n>
      <n v="475918.39509441279" in="0">
        <tpls c="4">
          <tpl fld="11" item="0"/>
          <tpl fld="3" item="2"/>
          <tpl fld="13" item="0"/>
          <tpl fld="1" item="1"/>
        </tpls>
      </n>
      <n v="7539607.542788242" in="0">
        <tpls c="4">
          <tpl fld="9" item="4"/>
          <tpl fld="3" item="2"/>
          <tpl fld="13" item="0"/>
          <tpl hier="155" item="4294967295"/>
        </tpls>
      </n>
      <n v="374838.38197701535" in="0">
        <tpls c="4">
          <tpl fld="11" item="4"/>
          <tpl fld="3" item="2"/>
          <tpl fld="13" item="0"/>
          <tpl fld="1" item="1"/>
        </tpls>
      </n>
      <n v="-36599.125476852118" in="0">
        <tpls c="4">
          <tpl fld="9" item="6"/>
          <tpl fld="3" item="2"/>
          <tpl fld="13" item="0"/>
          <tpl hier="155" item="4294967295"/>
        </tpls>
      </n>
      <n v="468360.13027047471" in="0">
        <tpls c="4">
          <tpl fld="11" item="0"/>
          <tpl fld="3" item="2"/>
          <tpl fld="13" item="0"/>
          <tpl hier="155" item="4294967295"/>
        </tpls>
      </n>
      <n v="16093830.746694522" in="0">
        <tpls c="4">
          <tpl fld="10" item="1"/>
          <tpl fld="3" item="2"/>
          <tpl fld="13" item="0"/>
          <tpl hier="155" item="4294967295"/>
        </tpls>
      </n>
      <n v="3339595.440634123" in="0">
        <tpls c="4">
          <tpl fld="8" item="0"/>
          <tpl fld="3" item="2"/>
          <tpl fld="13" item="0"/>
          <tpl hier="155" item="4294967295"/>
        </tpls>
      </n>
      <n v="515263.3802556491" in="0">
        <tpls c="4">
          <tpl fld="11" item="4"/>
          <tpl fld="3" item="2"/>
          <tpl fld="13" item="0"/>
          <tpl hier="155" item="4294967295"/>
        </tpls>
      </n>
      <n v="5214627.7632721579" in="0">
        <tpls c="4">
          <tpl fld="10" item="0"/>
          <tpl fld="3" item="2"/>
          <tpl fld="13" item="0"/>
          <tpl hier="155" item="4294967295"/>
        </tpls>
      </n>
      <n v="12516232.624261737" in="0">
        <tpls c="4">
          <tpl fld="11" item="1"/>
          <tpl fld="3" item="2"/>
          <tpl fld="13" item="0"/>
          <tpl fld="1" item="1"/>
        </tpls>
      </n>
      <n v="9154479.8546656277" in="0">
        <tpls c="4">
          <tpl fld="10" item="1"/>
          <tpl fld="3" item="2"/>
          <tpl fld="13" item="0"/>
          <tpl fld="1" item="1"/>
        </tpls>
      </n>
      <n v="-553918.47188333608" in="0">
        <tpls c="4">
          <tpl fld="8" item="0"/>
          <tpl fld="3" item="2"/>
          <tpl fld="13" item="0"/>
          <tpl fld="1" item="1"/>
        </tpls>
      </n>
      <n v="-94947.628450563745" in="0">
        <tpls c="4">
          <tpl fld="9" item="1"/>
          <tpl fld="3" item="2"/>
          <tpl fld="13" item="0"/>
          <tpl hier="155" item="4294967295"/>
        </tpls>
      </n>
      <n v="101837.74290199696" in="0">
        <tpls c="4">
          <tpl fld="11" item="2"/>
          <tpl fld="3" item="2"/>
          <tpl fld="13" item="0"/>
          <tpl hier="155" item="4294967295"/>
        </tpls>
      </n>
      <n v="25761.933694091364" in="0">
        <tpls c="4">
          <tpl fld="8" item="1"/>
          <tpl fld="3" item="2"/>
          <tpl fld="13" item="0"/>
          <tpl hier="155" item="4294967295"/>
        </tpls>
      </n>
      <n v="10879202.983422365" in="0">
        <tpls c="4">
          <tpl fld="9" item="0"/>
          <tpl fld="3" item="2"/>
          <tpl fld="13" item="0"/>
          <tpl hier="155" item="4294967295"/>
        </tpls>
      </n>
      <n v="856060.1330369073" in="0">
        <tpls c="4">
          <tpl fld="8" item="2"/>
          <tpl fld="3" item="2"/>
          <tpl fld="13" item="0"/>
          <tpl hier="155" item="4294967295"/>
        </tpls>
      </n>
      <n v="45742.146929445604" in="0">
        <tpls c="4">
          <tpl fld="9" item="2"/>
          <tpl fld="3" item="2"/>
          <tpl fld="13" item="0"/>
          <tpl hier="155" item="4294967295"/>
        </tpls>
      </n>
      <n v="2885834.3745016959" in="0">
        <tpls c="4">
          <tpl fld="11" item="2"/>
          <tpl fld="3" item="2"/>
          <tpl fld="13" item="0"/>
          <tpl fld="1" item="1"/>
        </tpls>
      </n>
      <n v="5735065" in="0">
        <tpls c="4">
          <tpl fld="11" item="3"/>
          <tpl fld="18" item="0"/>
          <tpl fld="13" item="0"/>
          <tpl hier="155" item="4294967295"/>
        </tpls>
      </n>
      <n v="6205875.4636947438" in="0">
        <tpls c="4">
          <tpl fld="9" item="0"/>
          <tpl fld="18" item="0"/>
          <tpl fld="13" item="0"/>
          <tpl fld="1" item="1"/>
        </tpls>
      </n>
      <n v="31330" in="0">
        <tpls c="4">
          <tpl fld="9" item="5"/>
          <tpl fld="18" item="0"/>
          <tpl fld="13" item="0"/>
          <tpl hier="155" item="4294967295"/>
        </tpls>
      </n>
      <n v="1064601" in="0">
        <tpls c="4">
          <tpl fld="12" item="0"/>
          <tpl fld="18" item="0"/>
          <tpl fld="13" item="0"/>
          <tpl hier="155" item="4294967295"/>
        </tpls>
      </n>
      <n v="701978.07146674651" in="0">
        <tpls c="4">
          <tpl fld="12" item="0"/>
          <tpl fld="18" item="0"/>
          <tpl fld="13" item="0"/>
          <tpl fld="1" item="1"/>
        </tpls>
      </n>
      <n v="72749" in="0">
        <tpls c="4">
          <tpl fld="9" item="3"/>
          <tpl fld="18" item="0"/>
          <tpl fld="13" item="0"/>
          <tpl hier="155" item="4294967295"/>
        </tpls>
      </n>
      <n v="4606605" in="0">
        <tpls c="4">
          <tpl hier="2" item="4294967295"/>
          <tpl fld="18" item="0"/>
          <tpl fld="13" item="0"/>
          <tpl hier="155" item="4294967295"/>
        </tpls>
      </n>
      <n v="17375478.018523518" in="0">
        <tpls c="4">
          <tpl fld="12" item="1"/>
          <tpl fld="18" item="0"/>
          <tpl fld="13" item="0"/>
          <tpl fld="1" item="1"/>
        </tpls>
      </n>
      <n v="7005911.4772069436" in="0">
        <tpls c="4">
          <tpl fld="9" item="4"/>
          <tpl fld="18" item="0"/>
          <tpl fld="13" item="0"/>
          <tpl fld="1" item="1"/>
        </tpls>
      </n>
      <n v="23488837" in="0">
        <tpls c="4">
          <tpl fld="12" item="1"/>
          <tpl fld="18" item="0"/>
          <tpl fld="13" item="0"/>
          <tpl hier="155" item="4294967295"/>
        </tpls>
      </n>
      <n v="6474744.0144645143" in="0">
        <tpls c="4">
          <tpl fld="11" item="3"/>
          <tpl fld="18" item="0"/>
          <tpl fld="13" item="0"/>
          <tpl fld="1" item="1"/>
        </tpls>
      </n>
      <n v="24553438" in="0">
        <tpls c="4">
          <tpl fld="11" item="1"/>
          <tpl fld="18" item="0"/>
          <tpl fld="13" item="0"/>
          <tpl hier="155" item="4294967295"/>
        </tpls>
      </n>
      <n v="7016130.9153357483" in="0">
        <tpls c="4">
          <tpl fld="10" item="0"/>
          <tpl fld="18" item="0"/>
          <tpl fld="13" item="0"/>
          <tpl fld="1" item="1"/>
        </tpls>
      </n>
      <n v="687378.87413988181" in="0">
        <tpls c="4">
          <tpl fld="11" item="0"/>
          <tpl fld="18" item="0"/>
          <tpl fld="13" item="0"/>
          <tpl fld="1" item="1"/>
        </tpls>
      </n>
      <n v="9901447.9000000004" in="0">
        <tpls c="4">
          <tpl fld="9" item="4"/>
          <tpl fld="18" item="0"/>
          <tpl fld="13" item="0"/>
          <tpl hier="155" item="4294967295"/>
        </tpls>
      </n>
      <n v="541386.90087123425" in="0">
        <tpls c="4">
          <tpl fld="11" item="4"/>
          <tpl fld="18" item="0"/>
          <tpl fld="13" item="0"/>
          <tpl fld="1" item="1"/>
        </tpls>
      </n>
      <n v="-38526" in="0">
        <tpls c="4">
          <tpl fld="9" item="6"/>
          <tpl fld="18" item="0"/>
          <tpl fld="13" item="0"/>
          <tpl hier="155" item="4294967295"/>
        </tpls>
      </n>
      <n v="1034362" in="0">
        <tpls c="4">
          <tpl fld="11" item="0"/>
          <tpl fld="18" item="0"/>
          <tpl fld="13" item="0"/>
          <tpl hier="155" item="4294967295"/>
        </tpls>
      </n>
      <n v="23193105" in="0">
        <tpls c="4">
          <tpl fld="10" item="1"/>
          <tpl fld="18" item="0"/>
          <tpl fld="13" item="0"/>
          <tpl hier="155" item="4294967295"/>
        </tpls>
      </n>
      <n v="6280927.0999999996" in="0">
        <tpls c="4">
          <tpl fld="8" item="0"/>
          <tpl fld="18" item="0"/>
          <tpl fld="13" item="0"/>
          <tpl hier="155" item="4294967295"/>
        </tpls>
      </n>
      <n v="1275665" in="0">
        <tpls c="4">
          <tpl fld="11" item="4"/>
          <tpl fld="18" item="0"/>
          <tpl fld="13" item="0"/>
          <tpl hier="155" item="4294967295"/>
        </tpls>
      </n>
      <n v="7010730" in="0">
        <tpls c="4">
          <tpl fld="10" item="0"/>
          <tpl fld="18" item="0"/>
          <tpl fld="13" item="0"/>
          <tpl hier="155" item="4294967295"/>
        </tpls>
      </n>
      <n v="18077456.089990258" in="0">
        <tpls c="4">
          <tpl fld="11" item="1"/>
          <tpl fld="18" item="0"/>
          <tpl fld="13" item="0"/>
          <tpl fld="1" item="1"/>
        </tpls>
      </n>
      <n v="13222006.379030492" in="0">
        <tpls c="4">
          <tpl fld="10" item="1"/>
          <tpl fld="18" item="0"/>
          <tpl fld="13" item="0"/>
          <tpl fld="1" item="1"/>
        </tpls>
      </n>
      <n v="-800036.01351219974" in="0">
        <tpls c="4">
          <tpl fld="8" item="0"/>
          <tpl fld="18" item="0"/>
          <tpl fld="13" item="0"/>
          <tpl fld="1" item="1"/>
        </tpls>
      </n>
      <n v="-1233.100000000004" in="0">
        <tpls c="4">
          <tpl fld="9" item="1"/>
          <tpl fld="18" item="0"/>
          <tpl fld="13" item="0"/>
          <tpl hier="155" item="4294967295"/>
        </tpls>
      </n>
      <n v="325971" in="0">
        <tpls c="4">
          <tpl fld="11" item="2"/>
          <tpl fld="18" item="0"/>
          <tpl fld="13" item="0"/>
          <tpl hier="155" item="4294967295"/>
        </tpls>
      </n>
      <n v="16157.899999999994" in="0">
        <tpls c="4">
          <tpl fld="8" item="1"/>
          <tpl fld="18" item="0"/>
          <tpl fld="13" item="0"/>
          <tpl hier="155" item="4294967295"/>
        </tpls>
      </n>
      <n v="16182375" in="0">
        <tpls c="4">
          <tpl fld="9" item="0"/>
          <tpl fld="18" item="0"/>
          <tpl fld="13" item="0"/>
          <tpl hier="155" item="4294967295"/>
        </tpls>
      </n>
      <n v="1690480" in="0">
        <tpls c="4">
          <tpl fld="8" item="2"/>
          <tpl fld="18" item="0"/>
          <tpl fld="13" item="0"/>
          <tpl hier="155" item="4294967295"/>
        </tpls>
      </n>
      <n v="48162" in="0">
        <tpls c="4">
          <tpl fld="9" item="2"/>
          <tpl fld="18" item="0"/>
          <tpl fld="13" item="0"/>
          <tpl hier="155" item="4294967295"/>
        </tpls>
      </n>
      <n v="4168070.8368198844" in="0">
        <tpls c="4">
          <tpl fld="11" item="2"/>
          <tpl fld="18" item="0"/>
          <tpl fld="13" item="0"/>
          <tpl fld="1" item="1"/>
        </tpls>
      </n>
      <n v="672072" in="0">
        <tpls c="4">
          <tpl fld="12" item="0"/>
          <tpl fld="18" item="1"/>
          <tpl fld="13" item="0"/>
          <tpl hier="155" item="4294967295"/>
        </tpls>
      </n>
      <n v="3250075" in="0">
        <tpls c="4">
          <tpl hier="2" item="4294967295"/>
          <tpl fld="18" item="1"/>
          <tpl fld="13" item="0"/>
          <tpl hier="155" item="4294967295"/>
        </tpls>
      </n>
      <n v="380010" in="0">
        <tpls c="4">
          <tpl fld="11" item="4"/>
          <tpl fld="18" item="1"/>
          <tpl fld="13" item="0"/>
          <tpl hier="155" item="4294967295"/>
        </tpls>
      </n>
      <n v="25383" in="0">
        <tpls c="4">
          <tpl fld="9" item="5"/>
          <tpl fld="18" item="1"/>
          <tpl fld="13" item="0"/>
          <tpl hier="155" item="4294967295"/>
        </tpls>
      </n>
      <n v="6429107.5" in="0">
        <tpls c="4">
          <tpl fld="9" item="4"/>
          <tpl fld="18" item="1"/>
          <tpl fld="13" item="0"/>
          <tpl hier="155" item="4294967295"/>
        </tpls>
      </n>
      <n v="16210053" in="0">
        <tpls c="4">
          <tpl fld="12" item="1"/>
          <tpl fld="18" item="1"/>
          <tpl fld="13" item="0"/>
          <tpl hier="155" item="4294967295"/>
        </tpls>
      </n>
      <n v="311657" in="0">
        <tpls c="4">
          <tpl fld="11" item="2"/>
          <tpl fld="18" item="1"/>
          <tpl fld="13" item="0"/>
          <tpl hier="155" item="4294967295"/>
        </tpls>
      </n>
      <n v="16099612" in="0">
        <tpls c="4">
          <tpl fld="10" item="1"/>
          <tpl fld="18" item="1"/>
          <tpl fld="13" item="0"/>
          <tpl hier="155" item="4294967295"/>
        </tpls>
      </n>
      <n v="38992" in="0">
        <tpls c="4">
          <tpl fld="9" item="2"/>
          <tpl fld="18" item="1"/>
          <tpl fld="13" item="0"/>
          <tpl hier="155" item="4294967295"/>
        </tpls>
      </n>
      <n v="10714186" in="0">
        <tpls c="4">
          <tpl fld="9" item="0"/>
          <tpl fld="18" item="1"/>
          <tpl fld="13" item="0"/>
          <tpl hier="155" item="4294967295"/>
        </tpls>
      </n>
      <n v="470856" in="0">
        <tpls c="4">
          <tpl fld="11" item="0"/>
          <tpl fld="18" item="1"/>
          <tpl fld="13" item="0"/>
          <tpl hier="155" item="4294967295"/>
        </tpls>
      </n>
      <n v="84865" in="0">
        <tpls c="4">
          <tpl fld="9" item="3"/>
          <tpl fld="18" item="1"/>
          <tpl fld="13" item="0"/>
          <tpl hier="155" item="4294967295"/>
        </tpls>
      </n>
      <n v="-31185" in="0">
        <tpls c="4">
          <tpl fld="9" item="6"/>
          <tpl fld="18" item="1"/>
          <tpl fld="13" item="0"/>
          <tpl hier="155" item="4294967295"/>
        </tpls>
      </n>
      <n v="5385426" in="0">
        <tpls c="4">
          <tpl fld="10" item="0"/>
          <tpl fld="18" item="1"/>
          <tpl fld="13" item="0"/>
          <tpl hier="155" item="4294967295"/>
        </tpls>
      </n>
      <n v="15702.5" in="0">
        <tpls c="4">
          <tpl fld="8" item="1"/>
          <tpl fld="18" item="1"/>
          <tpl fld="13" item="0"/>
          <tpl hier="155" item="4294967295"/>
        </tpls>
      </n>
      <n v="-24368.5" in="0">
        <tpls c="4">
          <tpl fld="9" item="1"/>
          <tpl fld="18" item="1"/>
          <tpl fld="13" item="0"/>
          <tpl hier="155" item="4294967295"/>
        </tpls>
      </n>
      <n v="1050706" in="0">
        <tpls c="4">
          <tpl fld="8" item="2"/>
          <tpl fld="18" item="1"/>
          <tpl fld="13" item="0"/>
          <tpl hier="155" item="4294967295"/>
        </tpls>
      </n>
      <n v="5005416" in="0">
        <tpls c="4">
          <tpl fld="11" item="3"/>
          <tpl fld="18" item="1"/>
          <tpl fld="13" item="0"/>
          <tpl hier="155" item="4294967295"/>
        </tpls>
      </n>
      <n v="16882125" in="0">
        <tpls c="4">
          <tpl fld="11" item="1"/>
          <tpl fld="18" item="1"/>
          <tpl fld="13" item="0"/>
          <tpl hier="155" item="4294967295"/>
        </tpls>
      </n>
      <n v="4285078.5" in="0">
        <tpls c="4">
          <tpl fld="8" item="0"/>
          <tpl fld="18" item="1"/>
          <tpl fld="13" item="0"/>
          <tpl hier="155" item="4294967295"/>
        </tpls>
      </n>
      <n v="7000402" in="0">
        <tpls c="4">
          <tpl fld="11" item="3"/>
          <tpl fld="18" item="2"/>
          <tpl fld="13" item="0"/>
          <tpl hier="155" item="4294967295"/>
        </tpls>
      </n>
      <n v="6375972.4300741795" in="0">
        <tpls c="4">
          <tpl fld="9" item="0"/>
          <tpl fld="18" item="2"/>
          <tpl fld="13" item="0"/>
          <tpl fld="1" item="1"/>
        </tpls>
      </n>
      <n v="43974" in="0">
        <tpls c="4">
          <tpl fld="9" item="5"/>
          <tpl fld="18" item="2"/>
          <tpl fld="13" item="0"/>
          <tpl hier="155" item="4294967295"/>
        </tpls>
      </n>
      <n v="1130357" in="0">
        <tpls c="4">
          <tpl fld="12" item="0"/>
          <tpl fld="18" item="2"/>
          <tpl fld="13" item="0"/>
          <tpl hier="155" item="4294967295"/>
        </tpls>
      </n>
      <n v="721218.60265689017" in="0">
        <tpls c="4">
          <tpl fld="12" item="0"/>
          <tpl fld="18" item="2"/>
          <tpl fld="13" item="0"/>
          <tpl fld="1" item="1"/>
        </tpls>
      </n>
      <n v="57011" in="0">
        <tpls c="4">
          <tpl fld="9" item="3"/>
          <tpl fld="18" item="2"/>
          <tpl fld="13" item="0"/>
          <tpl hier="155" item="4294967295"/>
        </tpls>
      </n>
      <n v="4752823" in="0">
        <tpls c="4">
          <tpl hier="2" item="4294967295"/>
          <tpl fld="18" item="2"/>
          <tpl fld="13" item="0"/>
          <tpl hier="155" item="4294967295"/>
        </tpls>
      </n>
      <n v="17851722.847739521" in="0">
        <tpls c="4">
          <tpl fld="12" item="1"/>
          <tpl fld="18" item="2"/>
          <tpl fld="13" item="0"/>
          <tpl fld="1" item="1"/>
        </tpls>
      </n>
      <n v="7197936.6468976885" in="0">
        <tpls c="4">
          <tpl fld="9" item="4"/>
          <tpl fld="18" item="2"/>
          <tpl fld="13" item="0"/>
          <tpl fld="1" item="1"/>
        </tpls>
      </n>
      <n v="25504299" in="0">
        <tpls c="4">
          <tpl fld="12" item="1"/>
          <tpl fld="18" item="2"/>
          <tpl fld="13" item="0"/>
          <tpl hier="155" item="4294967295"/>
        </tpls>
      </n>
      <n v="6652210.404402025" in="0">
        <tpls c="4">
          <tpl fld="11" item="3"/>
          <tpl fld="18" item="2"/>
          <tpl fld="13" item="0"/>
          <tpl fld="1" item="1"/>
        </tpls>
      </n>
      <n v="26634656" in="0">
        <tpls c="4">
          <tpl fld="11" item="1"/>
          <tpl fld="18" item="2"/>
          <tpl fld="13" item="0"/>
          <tpl hier="155" item="4294967295"/>
        </tpls>
      </n>
      <n v="7208436.1898133177" in="0">
        <tpls c="4">
          <tpl fld="10" item="0"/>
          <tpl fld="18" item="2"/>
          <tpl fld="13" item="0"/>
          <tpl fld="1" item="1"/>
        </tpls>
      </n>
      <n v="706219.25563456304" in="0">
        <tpls c="4">
          <tpl fld="11" item="0"/>
          <tpl fld="18" item="2"/>
          <tpl fld="13" item="0"/>
          <tpl fld="1" item="1"/>
        </tpls>
      </n>
      <n v="11331313.1" in="0">
        <tpls c="4">
          <tpl fld="9" item="4"/>
          <tpl fld="18" item="2"/>
          <tpl fld="13" item="0"/>
          <tpl hier="155" item="4294967295"/>
        </tpls>
      </n>
      <n v="556225.78541129292" in="0">
        <tpls c="4">
          <tpl fld="11" item="4"/>
          <tpl fld="18" item="2"/>
          <tpl fld="13" item="0"/>
          <tpl fld="1" item="1"/>
        </tpls>
      </n>
      <n v="-54084" in="0">
        <tpls c="4">
          <tpl fld="9" item="6"/>
          <tpl fld="18" item="2"/>
          <tpl fld="13" item="0"/>
          <tpl hier="155" item="4294967295"/>
        </tpls>
      </n>
      <n v="759713" in="0">
        <tpls c="4">
          <tpl fld="11" item="0"/>
          <tpl fld="18" item="2"/>
          <tpl fld="13" item="0"/>
          <tpl hier="155" item="4294967295"/>
        </tpls>
      </n>
      <n v="25333751" in="0">
        <tpls c="4">
          <tpl fld="10" item="1"/>
          <tpl fld="18" item="2"/>
          <tpl fld="13" item="0"/>
          <tpl hier="155" item="4294967295"/>
        </tpls>
      </n>
      <n v="6162228.9000000004" in="0">
        <tpls c="4">
          <tpl fld="8" item="0"/>
          <tpl fld="18" item="2"/>
          <tpl fld="13" item="0"/>
          <tpl hier="155" item="4294967295"/>
        </tpls>
      </n>
      <n v="839807" in="0">
        <tpls c="4">
          <tpl fld="11" item="4"/>
          <tpl fld="18" item="2"/>
          <tpl fld="13" item="0"/>
          <tpl hier="155" item="4294967295"/>
        </tpls>
      </n>
      <n v="7840209" in="0">
        <tpls c="4">
          <tpl fld="10" item="0"/>
          <tpl fld="18" item="2"/>
          <tpl fld="13" item="0"/>
          <tpl hier="155" item="4294967295"/>
        </tpls>
      </n>
      <n v="18572941.450396419" in="0">
        <tpls c="4">
          <tpl fld="11" item="1"/>
          <tpl fld="18" item="2"/>
          <tpl fld="13" item="0"/>
          <tpl fld="1" item="1"/>
        </tpls>
      </n>
      <n v="13584408.619887497" in="0">
        <tpls c="4">
          <tpl fld="10" item="1"/>
          <tpl fld="18" item="2"/>
          <tpl fld="13" item="0"/>
          <tpl fld="1" item="1"/>
        </tpls>
      </n>
      <n v="-821964.21682350896" in="0">
        <tpls c="4">
          <tpl fld="8" item="0"/>
          <tpl fld="18" item="2"/>
          <tpl fld="13" item="0"/>
          <tpl fld="1" item="1"/>
        </tpls>
      </n>
      <n v="38852.100000000006" in="0">
        <tpls c="4">
          <tpl fld="9" item="1"/>
          <tpl fld="18" item="2"/>
          <tpl fld="13" item="0"/>
          <tpl hier="155" item="4294967295"/>
        </tpls>
      </n>
      <n v="541192" in="0">
        <tpls c="4">
          <tpl fld="11" item="2"/>
          <tpl fld="18" item="2"/>
          <tpl fld="13" item="0"/>
          <tpl hier="155" item="4294967295"/>
        </tpls>
      </n>
      <n v="18157.100000000006" in="0">
        <tpls c="4">
          <tpl fld="8" item="1"/>
          <tpl fld="18" item="2"/>
          <tpl fld="13" item="0"/>
          <tpl hier="155" item="4294967295"/>
        </tpls>
      </n>
      <n v="17493542" in="0">
        <tpls c="4">
          <tpl fld="9" item="0"/>
          <tpl fld="18" item="2"/>
          <tpl fld="13" item="0"/>
          <tpl hier="155" item="4294967295"/>
        </tpls>
      </n>
      <n v="1427563" in="0">
        <tpls c="4">
          <tpl fld="8" item="2"/>
          <tpl fld="18" item="2"/>
          <tpl fld="13" item="0"/>
          <tpl hier="155" item="4294967295"/>
        </tpls>
      </n>
      <n v="67596" in="0">
        <tpls c="4">
          <tpl fld="9" item="2"/>
          <tpl fld="18" item="2"/>
          <tpl fld="13" item="0"/>
          <tpl hier="155" item="4294967295"/>
        </tpls>
      </n>
      <n v="4282313.5748743592" in="0">
        <tpls c="4">
          <tpl fld="11" item="2"/>
          <tpl fld="18" item="2"/>
          <tpl fld="13" item="0"/>
          <tpl fld="1" item="1"/>
        </tpls>
      </n>
      <m in="0">
        <tpls c="6">
          <tpl fld="8" item="2"/>
          <tpl fld="6" item="17"/>
          <tpl hier="55" item="8"/>
          <tpl fld="13" item="0"/>
          <tpl hier="90" item="3"/>
          <tpl hier="155" item="1"/>
        </tpls>
      </m>
      <m in="0">
        <tpls c="6">
          <tpl fld="9" item="4"/>
          <tpl fld="6" item="4"/>
          <tpl hier="55" item="8"/>
          <tpl fld="13" item="0"/>
          <tpl hier="90" item="3"/>
          <tpl hier="155" item="1"/>
        </tpls>
      </m>
      <m in="0">
        <tpls c="6">
          <tpl fld="11" item="1"/>
          <tpl fld="6" item="17"/>
          <tpl hier="55" item="8"/>
          <tpl fld="13" item="0"/>
          <tpl hier="90" item="3"/>
          <tpl hier="155" item="1"/>
        </tpls>
      </m>
      <m in="0">
        <tpls c="6">
          <tpl fld="8" item="0"/>
          <tpl fld="6" item="29"/>
          <tpl hier="55" item="8"/>
          <tpl fld="13" item="0"/>
          <tpl hier="90" item="3"/>
          <tpl hier="155" item="1"/>
        </tpls>
      </m>
      <m in="0">
        <tpls c="6">
          <tpl fld="8" item="1"/>
          <tpl fld="6" item="30"/>
          <tpl hier="55" item="8"/>
          <tpl fld="13" item="0"/>
          <tpl hier="90" item="3"/>
          <tpl hier="155" item="1"/>
        </tpls>
      </m>
      <m in="0">
        <tpls c="6">
          <tpl fld="9" item="6"/>
          <tpl fld="6" item="9"/>
          <tpl hier="55" item="8"/>
          <tpl fld="13" item="0"/>
          <tpl hier="90" item="3"/>
          <tpl hier="155" item="1"/>
        </tpls>
      </m>
      <m in="0">
        <tpls c="6">
          <tpl fld="10" item="1"/>
          <tpl fld="6" item="1"/>
          <tpl hier="55" item="8"/>
          <tpl fld="13" item="0"/>
          <tpl hier="90" item="3"/>
          <tpl hier="155" item="1"/>
        </tpls>
      </m>
      <m in="0">
        <tpls c="6">
          <tpl fld="8" item="0"/>
          <tpl fld="6" item="3"/>
          <tpl hier="55" item="8"/>
          <tpl fld="13" item="0"/>
          <tpl hier="90" item="3"/>
          <tpl hier="155" item="1"/>
        </tpls>
      </m>
      <m in="0">
        <tpls c="6">
          <tpl fld="9" item="6"/>
          <tpl fld="6" item="15"/>
          <tpl hier="55" item="8"/>
          <tpl fld="13" item="0"/>
          <tpl hier="90" item="3"/>
          <tpl hier="155" item="1"/>
        </tpls>
      </m>
      <m in="0">
        <tpls c="6">
          <tpl fld="10" item="0"/>
          <tpl fld="6" item="9"/>
          <tpl hier="55" item="8"/>
          <tpl fld="13" item="0"/>
          <tpl hier="90" item="3"/>
          <tpl hier="155" item="1"/>
        </tpls>
      </m>
      <m in="0">
        <tpls c="6">
          <tpl fld="11" item="0"/>
          <tpl fld="6" item="19"/>
          <tpl hier="55" item="8"/>
          <tpl fld="13" item="0"/>
          <tpl hier="90" item="3"/>
          <tpl hier="155" item="1"/>
        </tpls>
      </m>
      <m in="0">
        <tpls c="6">
          <tpl fld="11" item="1"/>
          <tpl fld="6" item="16"/>
          <tpl hier="55" item="8"/>
          <tpl fld="13" item="0"/>
          <tpl hier="90" item="3"/>
          <tpl hier="155" item="1"/>
        </tpls>
      </m>
      <m in="0">
        <tpls c="6">
          <tpl hier="2" item="4294967295"/>
          <tpl fld="6" item="17"/>
          <tpl hier="55" item="8"/>
          <tpl fld="13" item="0"/>
          <tpl hier="90" item="3"/>
          <tpl hier="155" item="1"/>
        </tpls>
      </m>
      <m in="0">
        <tpls c="6">
          <tpl fld="11" item="2"/>
          <tpl fld="6" item="5"/>
          <tpl hier="55" item="8"/>
          <tpl fld="13" item="0"/>
          <tpl hier="90" item="3"/>
          <tpl hier="155" item="1"/>
        </tpls>
      </m>
      <m in="0">
        <tpls c="6">
          <tpl fld="9" item="2"/>
          <tpl fld="6" item="11"/>
          <tpl hier="55" item="8"/>
          <tpl fld="13" item="0"/>
          <tpl hier="90" item="3"/>
          <tpl hier="155" item="1"/>
        </tpls>
      </m>
      <m in="0">
        <tpls c="6">
          <tpl fld="9" item="4"/>
          <tpl fld="6" item="2"/>
          <tpl hier="55" item="8"/>
          <tpl fld="13" item="0"/>
          <tpl hier="90" item="3"/>
          <tpl hier="155" item="1"/>
        </tpls>
      </m>
      <m in="0">
        <tpls c="6">
          <tpl fld="10" item="1"/>
          <tpl fld="6" item="9"/>
          <tpl hier="55" item="8"/>
          <tpl fld="13" item="0"/>
          <tpl hier="90" item="3"/>
          <tpl hier="155" item="1"/>
        </tpls>
      </m>
      <m in="0">
        <tpls c="6">
          <tpl hier="2" item="4294967295"/>
          <tpl fld="6" item="12"/>
          <tpl hier="55" item="8"/>
          <tpl fld="13" item="0"/>
          <tpl hier="90" item="3"/>
          <tpl hier="155" item="1"/>
        </tpls>
      </m>
      <m in="0">
        <tpls c="6">
          <tpl fld="11" item="0"/>
          <tpl fld="6" item="2"/>
          <tpl hier="55" item="8"/>
          <tpl fld="13" item="0"/>
          <tpl hier="90" item="3"/>
          <tpl hier="155" item="1"/>
        </tpls>
      </m>
      <m in="0">
        <tpls c="6">
          <tpl fld="9" item="6"/>
          <tpl fld="6" item="19"/>
          <tpl hier="55" item="8"/>
          <tpl fld="13" item="0"/>
          <tpl hier="90" item="3"/>
          <tpl hier="155" item="1"/>
        </tpls>
      </m>
      <n v="1">
        <tpls c="6">
          <tpl fld="10" item="0"/>
          <tpl fld="3" item="2"/>
          <tpl hier="55" item="8"/>
          <tpl fld="13" item="1"/>
          <tpl hier="90" item="3"/>
          <tpl hier="155" item="1"/>
        </tpls>
      </n>
      <m in="0">
        <tpls c="6">
          <tpl fld="9" item="3"/>
          <tpl fld="6" item="19"/>
          <tpl hier="55" item="8"/>
          <tpl fld="13" item="0"/>
          <tpl hier="90" item="3"/>
          <tpl hier="155" item="1"/>
        </tpls>
      </m>
      <m in="0">
        <tpls c="6">
          <tpl fld="11" item="0"/>
          <tpl fld="6" item="22"/>
          <tpl hier="55" item="8"/>
          <tpl fld="13" item="0"/>
          <tpl hier="90" item="3"/>
          <tpl hier="155" item="1"/>
        </tpls>
      </m>
      <m in="0">
        <tpls c="6">
          <tpl fld="9" item="1"/>
          <tpl fld="3" item="0"/>
          <tpl hier="55" item="8"/>
          <tpl fld="13" item="0"/>
          <tpl hier="90" item="3"/>
          <tpl hier="155" item="1"/>
        </tpls>
      </m>
      <m in="0">
        <tpls c="6">
          <tpl hier="2" item="4294967295"/>
          <tpl fld="6" item="8"/>
          <tpl hier="55" item="8"/>
          <tpl fld="13" item="0"/>
          <tpl hier="90" item="3"/>
          <tpl hier="155" item="1"/>
        </tpls>
      </m>
      <m in="0">
        <tpls c="6">
          <tpl fld="9" item="2"/>
          <tpl fld="6" item="4"/>
          <tpl hier="55" item="8"/>
          <tpl fld="13" item="0"/>
          <tpl hier="90" item="3"/>
          <tpl hier="155" item="1"/>
        </tpls>
      </m>
      <m in="0">
        <tpls c="6">
          <tpl fld="9" item="6"/>
          <tpl fld="6" item="2"/>
          <tpl hier="55" item="8"/>
          <tpl fld="13" item="0"/>
          <tpl hier="90" item="3"/>
          <tpl hier="155" item="1"/>
        </tpls>
      </m>
      <m in="0">
        <tpls c="6">
          <tpl fld="11" item="0"/>
          <tpl fld="6" item="15"/>
          <tpl hier="55" item="8"/>
          <tpl fld="13" item="0"/>
          <tpl hier="90" item="3"/>
          <tpl hier="155" item="1"/>
        </tpls>
      </m>
      <m in="0">
        <tpls c="6">
          <tpl fld="8" item="0"/>
          <tpl fld="6" item="26"/>
          <tpl hier="55" item="8"/>
          <tpl fld="13" item="0"/>
          <tpl hier="90" item="3"/>
          <tpl hier="155" item="1"/>
        </tpls>
      </m>
      <m in="0">
        <tpls c="6">
          <tpl fld="8" item="1"/>
          <tpl fld="6" item="15"/>
          <tpl hier="55" item="8"/>
          <tpl fld="13" item="0"/>
          <tpl hier="90" item="3"/>
          <tpl hier="155" item="1"/>
        </tpls>
      </m>
      <n v="1">
        <tpls c="6">
          <tpl fld="10" item="1"/>
          <tpl fld="3" item="1"/>
          <tpl hier="55" item="8"/>
          <tpl fld="13" item="1"/>
          <tpl hier="90" item="3"/>
          <tpl hier="155" item="1"/>
        </tpls>
      </n>
      <m in="0">
        <tpls c="6">
          <tpl fld="11" item="2"/>
          <tpl fld="3" item="0"/>
          <tpl hier="55" item="8"/>
          <tpl fld="13" item="0"/>
          <tpl hier="90" item="3"/>
          <tpl hier="155" item="1"/>
        </tpls>
      </m>
      <m in="0">
        <tpls c="6">
          <tpl fld="11" item="1"/>
          <tpl fld="6" item="10"/>
          <tpl hier="55" item="8"/>
          <tpl fld="13" item="0"/>
          <tpl hier="90" item="3"/>
          <tpl hier="155" item="1"/>
        </tpls>
      </m>
      <m in="0">
        <tpls c="6">
          <tpl fld="9" item="1"/>
          <tpl fld="6" item="14"/>
          <tpl hier="55" item="8"/>
          <tpl fld="13" item="0"/>
          <tpl hier="90" item="3"/>
          <tpl hier="155" item="1"/>
        </tpls>
      </m>
      <m in="0">
        <tpls c="6">
          <tpl hier="2" item="4294967295"/>
          <tpl fld="6" item="0"/>
          <tpl hier="55" item="8"/>
          <tpl fld="13" item="0"/>
          <tpl hier="90" item="3"/>
          <tpl hier="155" item="1"/>
        </tpls>
      </m>
      <m in="0">
        <tpls c="6">
          <tpl fld="9" item="1"/>
          <tpl fld="6" item="6"/>
          <tpl hier="55" item="8"/>
          <tpl fld="13" item="0"/>
          <tpl hier="90" item="3"/>
          <tpl hier="155" item="1"/>
        </tpls>
      </m>
      <m in="0">
        <tpls c="6">
          <tpl fld="8" item="0"/>
          <tpl fld="6" item="21"/>
          <tpl hier="55" item="8"/>
          <tpl fld="13" item="0"/>
          <tpl hier="90" item="3"/>
          <tpl hier="155" item="1"/>
        </tpls>
      </m>
      <m in="0">
        <tpls c="6">
          <tpl fld="8" item="1"/>
          <tpl fld="6" item="24"/>
          <tpl hier="55" item="8"/>
          <tpl fld="13" item="0"/>
          <tpl hier="90" item="3"/>
          <tpl hier="155" item="1"/>
        </tpls>
      </m>
      <m in="0">
        <tpls c="6">
          <tpl fld="9" item="1"/>
          <tpl fld="6" item="8"/>
          <tpl hier="55" item="8"/>
          <tpl fld="13" item="0"/>
          <tpl hier="90" item="3"/>
          <tpl hier="155" item="1"/>
        </tpls>
      </m>
      <m in="0">
        <tpls c="6">
          <tpl fld="11" item="0"/>
          <tpl fld="6" item="4"/>
          <tpl hier="55" item="8"/>
          <tpl fld="13" item="0"/>
          <tpl hier="90" item="3"/>
          <tpl hier="155" item="1"/>
        </tpls>
      </m>
      <m in="0">
        <tpls c="6">
          <tpl fld="9" item="1"/>
          <tpl fld="6" item="29"/>
          <tpl hier="55" item="8"/>
          <tpl fld="13" item="0"/>
          <tpl hier="90" item="3"/>
          <tpl hier="155" item="1"/>
        </tpls>
      </m>
      <m in="0">
        <tpls c="6">
          <tpl fld="11" item="1"/>
          <tpl fld="6" item="2"/>
          <tpl hier="55" item="8"/>
          <tpl fld="13" item="0"/>
          <tpl hier="90" item="3"/>
          <tpl hier="155" item="1"/>
        </tpls>
      </m>
      <m in="0">
        <tpls c="6">
          <tpl fld="8" item="2"/>
          <tpl fld="6" item="16"/>
          <tpl hier="55" item="8"/>
          <tpl fld="13" item="0"/>
          <tpl hier="90" item="3"/>
          <tpl hier="155" item="1"/>
        </tpls>
      </m>
      <m in="0">
        <tpls c="6">
          <tpl fld="9" item="6"/>
          <tpl fld="3" item="1"/>
          <tpl hier="55" item="8"/>
          <tpl fld="13" item="0"/>
          <tpl hier="90" item="3"/>
          <tpl hier="155" item="1"/>
        </tpls>
      </m>
      <m in="0">
        <tpls c="6">
          <tpl fld="9" item="1"/>
          <tpl fld="6" item="18"/>
          <tpl hier="55" item="8"/>
          <tpl fld="13" item="0"/>
          <tpl hier="90" item="3"/>
          <tpl hier="155" item="1"/>
        </tpls>
      </m>
      <m in="0">
        <tpls c="6">
          <tpl fld="9" item="0"/>
          <tpl fld="6" item="4"/>
          <tpl hier="55" item="8"/>
          <tpl fld="13" item="0"/>
          <tpl hier="90" item="3"/>
          <tpl hier="155" item="1"/>
        </tpls>
      </m>
      <n v="1">
        <tpls c="6">
          <tpl fld="10" item="1"/>
          <tpl fld="3" item="0"/>
          <tpl hier="55" item="8"/>
          <tpl fld="13" item="1"/>
          <tpl hier="90" item="3"/>
          <tpl hier="155" item="1"/>
        </tpls>
      </n>
      <m in="0">
        <tpls c="6">
          <tpl fld="8" item="0"/>
          <tpl fld="3" item="0"/>
          <tpl hier="55" item="8"/>
          <tpl fld="13" item="0"/>
          <tpl hier="90" item="3"/>
          <tpl hier="155" item="1"/>
        </tpls>
      </m>
      <m in="0">
        <tpls c="6">
          <tpl fld="8" item="1"/>
          <tpl fld="6" item="23"/>
          <tpl hier="55" item="8"/>
          <tpl fld="13" item="0"/>
          <tpl hier="90" item="3"/>
          <tpl hier="155" item="1"/>
        </tpls>
      </m>
      <m in="0">
        <tpls c="6">
          <tpl fld="9" item="1"/>
          <tpl fld="6" item="1"/>
          <tpl hier="55" item="8"/>
          <tpl fld="13" item="0"/>
          <tpl hier="90" item="3"/>
          <tpl hier="155" item="1"/>
        </tpls>
      </m>
      <m in="0">
        <tpls c="6">
          <tpl fld="11" item="2"/>
          <tpl fld="6" item="31"/>
          <tpl hier="55" item="8"/>
          <tpl fld="13" item="0"/>
          <tpl hier="90" item="3"/>
          <tpl hier="155" item="1"/>
        </tpls>
      </m>
      <n v="1">
        <tpls c="6">
          <tpl fld="11" item="0"/>
          <tpl fld="3" item="2"/>
          <tpl hier="55" item="8"/>
          <tpl fld="13" item="1"/>
          <tpl hier="90" item="3"/>
          <tpl hier="155" item="1"/>
        </tpls>
      </n>
      <m in="0">
        <tpls c="6">
          <tpl fld="10" item="0"/>
          <tpl fld="6" item="19"/>
          <tpl hier="55" item="8"/>
          <tpl fld="13" item="0"/>
          <tpl hier="90" item="3"/>
          <tpl hier="155" item="1"/>
        </tpls>
      </m>
      <m in="0">
        <tpls c="6">
          <tpl fld="9" item="5"/>
          <tpl fld="6" item="20"/>
          <tpl hier="55" item="8"/>
          <tpl fld="13" item="0"/>
          <tpl hier="90" item="3"/>
          <tpl hier="155" item="1"/>
        </tpls>
      </m>
      <m in="0">
        <tpls c="6">
          <tpl fld="11" item="1"/>
          <tpl fld="6" item="13"/>
          <tpl hier="55" item="8"/>
          <tpl fld="13" item="0"/>
          <tpl hier="90" item="3"/>
          <tpl hier="155" item="1"/>
        </tpls>
      </m>
      <m in="0">
        <tpls c="6">
          <tpl hier="2" item="4294967295"/>
          <tpl fld="6" item="19"/>
          <tpl hier="55" item="8"/>
          <tpl fld="13" item="0"/>
          <tpl hier="90" item="3"/>
          <tpl hier="155" item="1"/>
        </tpls>
      </m>
      <m in="0">
        <tpls c="6">
          <tpl fld="10" item="0"/>
          <tpl fld="6" item="25"/>
          <tpl hier="55" item="8"/>
          <tpl fld="13" item="0"/>
          <tpl hier="90" item="3"/>
          <tpl hier="155" item="1"/>
        </tpls>
      </m>
      <m in="0">
        <tpls c="6">
          <tpl fld="8" item="0"/>
          <tpl fld="6" item="6"/>
          <tpl hier="55" item="8"/>
          <tpl fld="13" item="0"/>
          <tpl hier="90" item="3"/>
          <tpl hier="155" item="1"/>
        </tpls>
      </m>
      <m in="0">
        <tpls c="6">
          <tpl fld="11" item="1"/>
          <tpl fld="6" item="9"/>
          <tpl hier="55" item="8"/>
          <tpl fld="13" item="0"/>
          <tpl hier="90" item="3"/>
          <tpl hier="155" item="1"/>
        </tpls>
      </m>
      <m in="0">
        <tpls c="6">
          <tpl fld="8" item="2"/>
          <tpl fld="6" item="1"/>
          <tpl hier="55" item="8"/>
          <tpl fld="13" item="0"/>
          <tpl hier="90" item="3"/>
          <tpl hier="155" item="1"/>
        </tpls>
      </m>
      <n v="1">
        <tpls c="6">
          <tpl fld="9" item="6"/>
          <tpl fld="3" item="2"/>
          <tpl hier="55" item="8"/>
          <tpl fld="13" item="1"/>
          <tpl hier="90" item="3"/>
          <tpl hier="155" item="1"/>
        </tpls>
      </n>
      <m in="0">
        <tpls c="6">
          <tpl fld="9" item="2"/>
          <tpl fld="6" item="3"/>
          <tpl hier="55" item="8"/>
          <tpl fld="13" item="0"/>
          <tpl hier="90" item="3"/>
          <tpl hier="155" item="1"/>
        </tpls>
      </m>
      <m in="0">
        <tpls c="6">
          <tpl hier="2" item="4294967295"/>
          <tpl fld="6" item="4"/>
          <tpl hier="55" item="8"/>
          <tpl fld="13" item="0"/>
          <tpl hier="90" item="3"/>
          <tpl hier="155" item="1"/>
        </tpls>
      </m>
      <m in="0">
        <tpls c="6">
          <tpl fld="10" item="0"/>
          <tpl fld="6" item="12"/>
          <tpl hier="55" item="8"/>
          <tpl fld="13" item="0"/>
          <tpl hier="90" item="3"/>
          <tpl hier="155" item="1"/>
        </tpls>
      </m>
      <m in="0">
        <tpls c="6">
          <tpl fld="10" item="1"/>
          <tpl fld="6" item="5"/>
          <tpl hier="55" item="8"/>
          <tpl fld="13" item="0"/>
          <tpl hier="90" item="3"/>
          <tpl hier="155" item="1"/>
        </tpls>
      </m>
      <m in="0">
        <tpls c="6">
          <tpl fld="9" item="3"/>
          <tpl fld="6" item="22"/>
          <tpl hier="55" item="8"/>
          <tpl fld="13" item="0"/>
          <tpl hier="90" item="3"/>
          <tpl hier="155" item="1"/>
        </tpls>
      </m>
      <m in="0">
        <tpls c="6">
          <tpl fld="9" item="0"/>
          <tpl fld="6" item="8"/>
          <tpl hier="55" item="8"/>
          <tpl fld="13" item="0"/>
          <tpl hier="90" item="3"/>
          <tpl hier="155" item="1"/>
        </tpls>
      </m>
      <m in="0">
        <tpls c="6">
          <tpl fld="11" item="0"/>
          <tpl fld="6" item="29"/>
          <tpl hier="55" item="8"/>
          <tpl fld="13" item="0"/>
          <tpl hier="90" item="3"/>
          <tpl hier="155" item="1"/>
        </tpls>
      </m>
      <m in="0">
        <tpls c="6">
          <tpl fld="9" item="0"/>
          <tpl fld="6" item="0"/>
          <tpl hier="55" item="8"/>
          <tpl fld="13" item="0"/>
          <tpl hier="90" item="3"/>
          <tpl hier="155" item="1"/>
        </tpls>
      </m>
      <m in="0">
        <tpls c="6">
          <tpl fld="10" item="1"/>
          <tpl fld="6" item="7"/>
          <tpl hier="55" item="8"/>
          <tpl fld="13" item="0"/>
          <tpl hier="90" item="3"/>
          <tpl hier="155" item="1"/>
        </tpls>
      </m>
      <m in="0">
        <tpls c="6">
          <tpl hier="2" item="4294967295"/>
          <tpl fld="6" item="5"/>
          <tpl hier="55" item="8"/>
          <tpl fld="13" item="0"/>
          <tpl hier="90" item="3"/>
          <tpl hier="155" item="1"/>
        </tpls>
      </m>
      <m in="0">
        <tpls c="6">
          <tpl fld="9" item="2"/>
          <tpl fld="6" item="23"/>
          <tpl hier="55" item="8"/>
          <tpl fld="13" item="0"/>
          <tpl hier="90" item="3"/>
          <tpl hier="155" item="1"/>
        </tpls>
      </m>
      <m in="0">
        <tpls c="6">
          <tpl fld="11" item="2"/>
          <tpl fld="3" item="1"/>
          <tpl hier="55" item="8"/>
          <tpl fld="13" item="0"/>
          <tpl hier="90" item="3"/>
          <tpl hier="155" item="1"/>
        </tpls>
      </m>
      <m in="0">
        <tpls c="6">
          <tpl fld="9" item="3"/>
          <tpl fld="6" item="3"/>
          <tpl hier="55" item="8"/>
          <tpl fld="13" item="0"/>
          <tpl hier="90" item="3"/>
          <tpl hier="155" item="1"/>
        </tpls>
      </m>
      <m in="0">
        <tpls c="6">
          <tpl fld="10" item="1"/>
          <tpl fld="6" item="19"/>
          <tpl hier="55" item="8"/>
          <tpl fld="13" item="0"/>
          <tpl hier="90" item="3"/>
          <tpl hier="155" item="1"/>
        </tpls>
      </m>
      <m in="0">
        <tpls c="6">
          <tpl fld="9" item="5"/>
          <tpl fld="6" item="21"/>
          <tpl hier="55" item="8"/>
          <tpl fld="13" item="0"/>
          <tpl hier="90" item="3"/>
          <tpl hier="155" item="1"/>
        </tpls>
      </m>
      <m in="0">
        <tpls c="6">
          <tpl fld="9" item="0"/>
          <tpl fld="6" item="25"/>
          <tpl hier="55" item="8"/>
          <tpl fld="13" item="0"/>
          <tpl hier="90" item="3"/>
          <tpl hier="155" item="1"/>
        </tpls>
      </m>
      <m in="0">
        <tpls c="6">
          <tpl fld="9" item="1"/>
          <tpl fld="6" item="17"/>
          <tpl hier="55" item="8"/>
          <tpl fld="13" item="0"/>
          <tpl hier="90" item="3"/>
          <tpl hier="155" item="1"/>
        </tpls>
      </m>
      <m in="0">
        <tpls c="6">
          <tpl fld="9" item="3"/>
          <tpl fld="6" item="17"/>
          <tpl hier="55" item="8"/>
          <tpl fld="13" item="0"/>
          <tpl hier="90" item="3"/>
          <tpl hier="155" item="1"/>
        </tpls>
      </m>
      <m in="0">
        <tpls c="6">
          <tpl fld="8" item="0"/>
          <tpl fld="6" item="8"/>
          <tpl hier="55" item="8"/>
          <tpl fld="13" item="0"/>
          <tpl hier="90" item="3"/>
          <tpl hier="155" item="1"/>
        </tpls>
      </m>
      <m in="0">
        <tpls c="6">
          <tpl fld="8" item="2"/>
          <tpl fld="6" item="9"/>
          <tpl hier="55" item="8"/>
          <tpl fld="13" item="0"/>
          <tpl hier="90" item="3"/>
          <tpl hier="155" item="1"/>
        </tpls>
      </m>
      <m in="0">
        <tpls c="6">
          <tpl fld="10" item="1"/>
          <tpl fld="6" item="24"/>
          <tpl hier="55" item="8"/>
          <tpl fld="13" item="0"/>
          <tpl hier="90" item="3"/>
          <tpl hier="155" item="1"/>
        </tpls>
      </m>
      <m in="0">
        <tpls c="6">
          <tpl fld="8" item="0"/>
          <tpl fld="6" item="11"/>
          <tpl hier="55" item="8"/>
          <tpl fld="13" item="0"/>
          <tpl hier="90" item="3"/>
          <tpl hier="155" item="1"/>
        </tpls>
      </m>
      <m in="0">
        <tpls c="6">
          <tpl fld="9" item="0"/>
          <tpl fld="6" item="6"/>
          <tpl hier="55" item="8"/>
          <tpl fld="13" item="0"/>
          <tpl hier="90" item="3"/>
          <tpl hier="155" item="1"/>
        </tpls>
      </m>
      <m in="0">
        <tpls c="6">
          <tpl fld="9" item="5"/>
          <tpl fld="6" item="9"/>
          <tpl hier="55" item="8"/>
          <tpl fld="13" item="0"/>
          <tpl hier="90" item="3"/>
          <tpl hier="155" item="1"/>
        </tpls>
      </m>
      <n v="1">
        <tpls c="6">
          <tpl fld="8" item="2"/>
          <tpl fld="3" item="0"/>
          <tpl hier="55" item="8"/>
          <tpl fld="13" item="1"/>
          <tpl hier="90" item="3"/>
          <tpl hier="155" item="1"/>
        </tpls>
      </n>
      <m in="0">
        <tpls c="6">
          <tpl fld="9" item="4"/>
          <tpl fld="3" item="2"/>
          <tpl hier="55" item="8"/>
          <tpl fld="13" item="0"/>
          <tpl hier="90" item="3"/>
          <tpl hier="155" item="1"/>
        </tpls>
      </m>
      <m in="0">
        <tpls c="6">
          <tpl fld="8" item="1"/>
          <tpl fld="6" item="31"/>
          <tpl hier="55" item="8"/>
          <tpl fld="13" item="0"/>
          <tpl hier="90" item="3"/>
          <tpl hier="155" item="1"/>
        </tpls>
      </m>
      <m in="0">
        <tpls c="6">
          <tpl fld="9" item="4"/>
          <tpl fld="6" item="15"/>
          <tpl hier="55" item="8"/>
          <tpl fld="13" item="0"/>
          <tpl hier="90" item="3"/>
          <tpl hier="155" item="1"/>
        </tpls>
      </m>
      <m in="0">
        <tpls c="6">
          <tpl fld="10" item="0"/>
          <tpl fld="6" item="2"/>
          <tpl hier="55" item="8"/>
          <tpl fld="13" item="0"/>
          <tpl hier="90" item="3"/>
          <tpl hier="155" item="1"/>
        </tpls>
      </m>
      <m in="0">
        <tpls c="6">
          <tpl fld="9" item="1"/>
          <tpl fld="6" item="23"/>
          <tpl hier="55" item="8"/>
          <tpl fld="13" item="0"/>
          <tpl hier="90" item="3"/>
          <tpl hier="155" item="1"/>
        </tpls>
      </m>
      <m in="0">
        <tpls c="6">
          <tpl fld="9" item="1"/>
          <tpl fld="6" item="3"/>
          <tpl hier="55" item="8"/>
          <tpl fld="13" item="0"/>
          <tpl hier="90" item="3"/>
          <tpl hier="155" item="1"/>
        </tpls>
      </m>
      <m in="0">
        <tpls c="6">
          <tpl fld="9" item="2"/>
          <tpl fld="6" item="16"/>
          <tpl hier="55" item="8"/>
          <tpl fld="13" item="0"/>
          <tpl hier="90" item="3"/>
          <tpl hier="155" item="1"/>
        </tpls>
      </m>
      <m in="0">
        <tpls c="6">
          <tpl fld="9" item="5"/>
          <tpl fld="6" item="3"/>
          <tpl hier="55" item="8"/>
          <tpl fld="13" item="0"/>
          <tpl hier="90" item="3"/>
          <tpl hier="155" item="1"/>
        </tpls>
      </m>
      <n v="1">
        <tpls c="6">
          <tpl fld="11" item="2"/>
          <tpl fld="3" item="0"/>
          <tpl hier="55" item="8"/>
          <tpl fld="13" item="1"/>
          <tpl hier="90" item="3"/>
          <tpl hier="155" item="1"/>
        </tpls>
      </n>
      <m in="0">
        <tpls c="6">
          <tpl fld="9" item="3"/>
          <tpl fld="6" item="10"/>
          <tpl hier="55" item="8"/>
          <tpl fld="13" item="0"/>
          <tpl hier="90" item="3"/>
          <tpl hier="155" item="1"/>
        </tpls>
      </m>
      <n v="1">
        <tpls c="6">
          <tpl hier="2" item="4294967295"/>
          <tpl fld="3" item="2"/>
          <tpl hier="55" item="8"/>
          <tpl fld="13" item="1"/>
          <tpl hier="90" item="3"/>
          <tpl hier="155" item="1"/>
        </tpls>
      </n>
      <m in="0">
        <tpls c="6">
          <tpl fld="11" item="0"/>
          <tpl fld="6" item="12"/>
          <tpl hier="55" item="8"/>
          <tpl fld="13" item="0"/>
          <tpl hier="90" item="3"/>
          <tpl hier="155" item="1"/>
        </tpls>
      </m>
      <m in="0">
        <tpls c="6">
          <tpl fld="9" item="4"/>
          <tpl fld="6" item="6"/>
          <tpl hier="55" item="8"/>
          <tpl fld="13" item="0"/>
          <tpl hier="90" item="3"/>
          <tpl hier="155" item="1"/>
        </tpls>
      </m>
      <m in="0">
        <tpls c="6">
          <tpl fld="8" item="2"/>
          <tpl fld="6" item="7"/>
          <tpl hier="55" item="8"/>
          <tpl fld="13" item="0"/>
          <tpl hier="90" item="3"/>
          <tpl hier="155" item="1"/>
        </tpls>
      </m>
      <m in="0">
        <tpls c="6">
          <tpl fld="8" item="1"/>
          <tpl fld="6" item="2"/>
          <tpl hier="55" item="8"/>
          <tpl fld="13" item="0"/>
          <tpl hier="90" item="3"/>
          <tpl hier="155" item="1"/>
        </tpls>
      </m>
      <m in="0">
        <tpls c="6">
          <tpl fld="11" item="0"/>
          <tpl fld="6" item="11"/>
          <tpl hier="55" item="8"/>
          <tpl fld="13" item="0"/>
          <tpl hier="90" item="3"/>
          <tpl hier="155" item="1"/>
        </tpls>
      </m>
      <m in="0">
        <tpls c="6">
          <tpl fld="9" item="6"/>
          <tpl fld="6" item="11"/>
          <tpl hier="55" item="8"/>
          <tpl fld="13" item="0"/>
          <tpl hier="90" item="3"/>
          <tpl hier="155" item="1"/>
        </tpls>
      </m>
      <m in="0">
        <tpls c="6">
          <tpl fld="10" item="0"/>
          <tpl fld="6" item="4"/>
          <tpl hier="55" item="8"/>
          <tpl fld="13" item="0"/>
          <tpl hier="90" item="3"/>
          <tpl hier="155" item="1"/>
        </tpls>
      </m>
      <m in="0">
        <tpls c="6">
          <tpl fld="9" item="6"/>
          <tpl fld="6" item="21"/>
          <tpl hier="55" item="8"/>
          <tpl fld="13" item="0"/>
          <tpl hier="90" item="3"/>
          <tpl hier="155" item="1"/>
        </tpls>
      </m>
      <m in="0">
        <tpls c="6">
          <tpl fld="11" item="2"/>
          <tpl fld="6" item="30"/>
          <tpl hier="55" item="8"/>
          <tpl fld="13" item="0"/>
          <tpl hier="90" item="3"/>
          <tpl hier="155" item="1"/>
        </tpls>
      </m>
      <m in="0">
        <tpls c="6">
          <tpl fld="11" item="1"/>
          <tpl fld="6" item="28"/>
          <tpl hier="55" item="8"/>
          <tpl fld="13" item="0"/>
          <tpl hier="90" item="3"/>
          <tpl hier="155" item="1"/>
        </tpls>
      </m>
      <m in="0">
        <tpls c="6">
          <tpl hier="2" item="4294967295"/>
          <tpl fld="6" item="18"/>
          <tpl hier="55" item="8"/>
          <tpl fld="13" item="0"/>
          <tpl hier="90" item="3"/>
          <tpl hier="155" item="1"/>
        </tpls>
      </m>
      <m in="0">
        <tpls c="6">
          <tpl fld="9" item="5"/>
          <tpl fld="6" item="14"/>
          <tpl hier="55" item="8"/>
          <tpl fld="13" item="0"/>
          <tpl hier="90" item="3"/>
          <tpl hier="155" item="1"/>
        </tpls>
      </m>
      <m in="0">
        <tpls c="6">
          <tpl fld="9" item="6"/>
          <tpl fld="6" item="16"/>
          <tpl hier="55" item="8"/>
          <tpl fld="13" item="0"/>
          <tpl hier="90" item="3"/>
          <tpl hier="155" item="1"/>
        </tpls>
      </m>
      <m in="0">
        <tpls c="6">
          <tpl fld="9" item="4"/>
          <tpl fld="6" item="24"/>
          <tpl hier="55" item="8"/>
          <tpl fld="13" item="0"/>
          <tpl hier="90" item="3"/>
          <tpl hier="155" item="1"/>
        </tpls>
      </m>
      <m in="0">
        <tpls c="6">
          <tpl fld="10" item="1"/>
          <tpl fld="6" item="17"/>
          <tpl hier="55" item="8"/>
          <tpl fld="13" item="0"/>
          <tpl hier="90" item="3"/>
          <tpl hier="155" item="1"/>
        </tpls>
      </m>
      <m in="0">
        <tpls c="6">
          <tpl fld="9" item="6"/>
          <tpl fld="6" item="22"/>
          <tpl hier="55" item="8"/>
          <tpl fld="13" item="0"/>
          <tpl hier="90" item="3"/>
          <tpl hier="155" item="1"/>
        </tpls>
      </m>
      <m in="0">
        <tpls c="6">
          <tpl fld="11" item="1"/>
          <tpl fld="6" item="18"/>
          <tpl hier="55" item="8"/>
          <tpl fld="13" item="0"/>
          <tpl hier="90" item="3"/>
          <tpl hier="155" item="1"/>
        </tpls>
      </m>
      <n v="1">
        <tpls c="6">
          <tpl fld="8" item="0"/>
          <tpl fld="3" item="0"/>
          <tpl hier="55" item="8"/>
          <tpl fld="13" item="1"/>
          <tpl hier="90" item="3"/>
          <tpl hier="155" item="1"/>
        </tpls>
      </n>
      <m in="0">
        <tpls c="6">
          <tpl fld="9" item="1"/>
          <tpl fld="6" item="7"/>
          <tpl hier="55" item="8"/>
          <tpl fld="13" item="0"/>
          <tpl hier="90" item="3"/>
          <tpl hier="155" item="1"/>
        </tpls>
      </m>
      <m in="0">
        <tpls c="6">
          <tpl fld="9" item="5"/>
          <tpl fld="3" item="1"/>
          <tpl hier="55" item="8"/>
          <tpl fld="13" item="0"/>
          <tpl hier="90" item="3"/>
          <tpl hier="155" item="1"/>
        </tpls>
      </m>
      <m in="0">
        <tpls c="6">
          <tpl fld="8" item="0"/>
          <tpl fld="6" item="16"/>
          <tpl hier="55" item="8"/>
          <tpl fld="13" item="0"/>
          <tpl hier="90" item="3"/>
          <tpl hier="155" item="1"/>
        </tpls>
      </m>
      <m in="0">
        <tpls c="6">
          <tpl fld="11" item="1"/>
          <tpl fld="6" item="4"/>
          <tpl hier="55" item="8"/>
          <tpl fld="13" item="0"/>
          <tpl hier="90" item="3"/>
          <tpl hier="155" item="1"/>
        </tpls>
      </m>
      <m in="0">
        <tpls c="6">
          <tpl fld="8" item="0"/>
          <tpl fld="6" item="0"/>
          <tpl hier="55" item="8"/>
          <tpl fld="13" item="0"/>
          <tpl hier="90" item="3"/>
          <tpl hier="155" item="1"/>
        </tpls>
      </m>
      <m in="0">
        <tpls c="6">
          <tpl fld="8" item="2"/>
          <tpl fld="6" item="11"/>
          <tpl hier="55" item="8"/>
          <tpl fld="13" item="0"/>
          <tpl hier="90" item="3"/>
          <tpl hier="155" item="1"/>
        </tpls>
      </m>
      <m in="0">
        <tpls c="6">
          <tpl fld="8" item="2"/>
          <tpl fld="6" item="28"/>
          <tpl hier="55" item="8"/>
          <tpl fld="13" item="0"/>
          <tpl hier="90" item="3"/>
          <tpl hier="155" item="1"/>
        </tpls>
      </m>
      <m in="0">
        <tpls c="6">
          <tpl hier="2" item="4294967295"/>
          <tpl fld="3" item="1"/>
          <tpl hier="55" item="8"/>
          <tpl fld="13" item="0"/>
          <tpl hier="90" item="3"/>
          <tpl hier="155" item="1"/>
        </tpls>
      </m>
      <m in="0">
        <tpls c="6">
          <tpl fld="9" item="2"/>
          <tpl fld="3" item="2"/>
          <tpl hier="55" item="8"/>
          <tpl fld="13" item="0"/>
          <tpl hier="90" item="3"/>
          <tpl hier="155" item="1"/>
        </tpls>
      </m>
      <m in="0">
        <tpls c="6">
          <tpl fld="9" item="4"/>
          <tpl fld="6" item="5"/>
          <tpl hier="55" item="8"/>
          <tpl fld="13" item="0"/>
          <tpl hier="90" item="3"/>
          <tpl hier="155" item="1"/>
        </tpls>
      </m>
      <m in="0">
        <tpls c="6">
          <tpl fld="10" item="0"/>
          <tpl fld="3" item="2"/>
          <tpl hier="55" item="8"/>
          <tpl fld="13" item="0"/>
          <tpl hier="90" item="3"/>
          <tpl hier="155" item="1"/>
        </tpls>
      </m>
      <m in="0">
        <tpls c="6">
          <tpl fld="11" item="1"/>
          <tpl fld="6" item="11"/>
          <tpl hier="55" item="8"/>
          <tpl fld="13" item="0"/>
          <tpl hier="90" item="3"/>
          <tpl hier="155" item="1"/>
        </tpls>
      </m>
      <m in="0">
        <tpls c="6">
          <tpl fld="9" item="5"/>
          <tpl fld="6" item="11"/>
          <tpl hier="55" item="8"/>
          <tpl fld="13" item="0"/>
          <tpl hier="90" item="3"/>
          <tpl hier="155" item="1"/>
        </tpls>
      </m>
      <m in="0">
        <tpls c="6">
          <tpl fld="8" item="2"/>
          <tpl fld="3" item="1"/>
          <tpl hier="55" item="8"/>
          <tpl fld="13" item="0"/>
          <tpl hier="90" item="3"/>
          <tpl hier="155" item="1"/>
        </tpls>
      </m>
      <m in="0">
        <tpls c="6">
          <tpl fld="10" item="0"/>
          <tpl fld="6" item="16"/>
          <tpl hier="55" item="8"/>
          <tpl fld="13" item="0"/>
          <tpl hier="90" item="3"/>
          <tpl hier="155" item="1"/>
        </tpls>
      </m>
      <m in="0">
        <tpls c="6">
          <tpl fld="11" item="2"/>
          <tpl fld="6" item="24"/>
          <tpl hier="55" item="8"/>
          <tpl fld="13" item="0"/>
          <tpl hier="90" item="3"/>
          <tpl hier="155" item="1"/>
        </tpls>
      </m>
      <m in="0">
        <tpls c="6">
          <tpl fld="9" item="2"/>
          <tpl fld="6" item="17"/>
          <tpl hier="55" item="8"/>
          <tpl fld="13" item="0"/>
          <tpl hier="90" item="3"/>
          <tpl hier="155" item="1"/>
        </tpls>
      </m>
      <m in="0">
        <tpls c="6">
          <tpl hier="2" item="4294967295"/>
          <tpl fld="6" item="25"/>
          <tpl hier="55" item="8"/>
          <tpl fld="13" item="0"/>
          <tpl hier="90" item="3"/>
          <tpl hier="155" item="1"/>
        </tpls>
      </m>
      <m in="0">
        <tpls c="6">
          <tpl fld="9" item="4"/>
          <tpl fld="6" item="10"/>
          <tpl hier="55" item="8"/>
          <tpl fld="13" item="0"/>
          <tpl hier="90" item="3"/>
          <tpl hier="155" item="1"/>
        </tpls>
      </m>
      <m in="0">
        <tpls c="6">
          <tpl fld="9" item="2"/>
          <tpl fld="6" item="2"/>
          <tpl hier="55" item="8"/>
          <tpl fld="13" item="0"/>
          <tpl hier="90" item="3"/>
          <tpl hier="155" item="1"/>
        </tpls>
      </m>
      <m in="0">
        <tpls c="6">
          <tpl fld="9" item="4"/>
          <tpl fld="6" item="0"/>
          <tpl hier="55" item="8"/>
          <tpl fld="13" item="0"/>
          <tpl hier="90" item="3"/>
          <tpl hier="155" item="1"/>
        </tpls>
      </m>
      <n v="1">
        <tpls c="6">
          <tpl fld="9" item="0"/>
          <tpl fld="3" item="0"/>
          <tpl hier="55" item="8"/>
          <tpl fld="13" item="1"/>
          <tpl hier="90" item="3"/>
          <tpl hier="155" item="1"/>
        </tpls>
      </n>
      <m in="0">
        <tpls c="6">
          <tpl fld="10" item="1"/>
          <tpl fld="6" item="26"/>
          <tpl hier="55" item="8"/>
          <tpl fld="13" item="0"/>
          <tpl hier="90" item="3"/>
          <tpl hier="155" item="1"/>
        </tpls>
      </m>
      <n v="1">
        <tpls c="6">
          <tpl fld="9" item="0"/>
          <tpl fld="3" item="1"/>
          <tpl hier="55" item="8"/>
          <tpl fld="13" item="1"/>
          <tpl hier="90" item="3"/>
          <tpl hier="155" item="1"/>
        </tpls>
      </n>
      <m in="0">
        <tpls c="6">
          <tpl fld="8" item="2"/>
          <tpl fld="6" item="19"/>
          <tpl hier="55" item="8"/>
          <tpl fld="13" item="0"/>
          <tpl hier="90" item="3"/>
          <tpl hier="155" item="1"/>
        </tpls>
      </m>
      <m in="0">
        <tpls c="6">
          <tpl fld="9" item="4"/>
          <tpl fld="6" item="14"/>
          <tpl hier="55" item="8"/>
          <tpl fld="13" item="0"/>
          <tpl hier="90" item="3"/>
          <tpl hier="155" item="1"/>
        </tpls>
      </m>
      <m in="0">
        <tpls c="6">
          <tpl fld="9" item="1"/>
          <tpl fld="6" item="31"/>
          <tpl hier="55" item="8"/>
          <tpl fld="13" item="0"/>
          <tpl hier="90" item="3"/>
          <tpl hier="155" item="1"/>
        </tpls>
      </m>
      <m in="0">
        <tpls c="6">
          <tpl fld="11" item="2"/>
          <tpl fld="6" item="10"/>
          <tpl hier="55" item="8"/>
          <tpl fld="13" item="0"/>
          <tpl hier="90" item="3"/>
          <tpl hier="155" item="1"/>
        </tpls>
      </m>
      <n v="1">
        <tpls c="6">
          <tpl fld="11" item="1"/>
          <tpl fld="3" item="1"/>
          <tpl hier="55" item="8"/>
          <tpl fld="13" item="1"/>
          <tpl hier="90" item="3"/>
          <tpl hier="155" item="1"/>
        </tpls>
      </n>
      <m in="0">
        <tpls c="6">
          <tpl fld="8" item="0"/>
          <tpl fld="6" item="25"/>
          <tpl hier="55" item="8"/>
          <tpl fld="13" item="0"/>
          <tpl hier="90" item="3"/>
          <tpl hier="155" item="1"/>
        </tpls>
      </m>
      <m in="0">
        <tpls c="6">
          <tpl fld="8" item="2"/>
          <tpl fld="6" item="25"/>
          <tpl hier="55" item="8"/>
          <tpl fld="13" item="0"/>
          <tpl hier="90" item="3"/>
          <tpl hier="155" item="1"/>
        </tpls>
      </m>
      <m in="0">
        <tpls c="6">
          <tpl fld="9" item="5"/>
          <tpl fld="3" item="2"/>
          <tpl hier="55" item="8"/>
          <tpl fld="13" item="0"/>
          <tpl hier="90" item="3"/>
          <tpl hier="155" item="1"/>
        </tpls>
      </m>
      <m in="0">
        <tpls c="6">
          <tpl fld="11" item="1"/>
          <tpl fld="6" item="30"/>
          <tpl hier="55" item="8"/>
          <tpl fld="13" item="0"/>
          <tpl hier="90" item="3"/>
          <tpl hier="155" item="1"/>
        </tpls>
      </m>
      <m in="0">
        <tpls c="6">
          <tpl fld="9" item="3"/>
          <tpl fld="6" item="15"/>
          <tpl hier="55" item="8"/>
          <tpl fld="13" item="0"/>
          <tpl hier="90" item="3"/>
          <tpl hier="155" item="1"/>
        </tpls>
      </m>
      <m in="0">
        <tpls c="6">
          <tpl fld="9" item="5"/>
          <tpl fld="6" item="30"/>
          <tpl hier="55" item="8"/>
          <tpl fld="13" item="0"/>
          <tpl hier="90" item="3"/>
          <tpl hier="155" item="1"/>
        </tpls>
      </m>
      <m in="0">
        <tpls c="6">
          <tpl fld="8" item="0"/>
          <tpl fld="6" item="20"/>
          <tpl hier="55" item="8"/>
          <tpl fld="13" item="0"/>
          <tpl hier="90" item="3"/>
          <tpl hier="155" item="1"/>
        </tpls>
      </m>
      <m in="0">
        <tpls c="6">
          <tpl fld="9" item="2"/>
          <tpl fld="6" item="5"/>
          <tpl hier="55" item="8"/>
          <tpl fld="13" item="0"/>
          <tpl hier="90" item="3"/>
          <tpl hier="155" item="1"/>
        </tpls>
      </m>
      <m in="0">
        <tpls c="6">
          <tpl hier="2" item="4294967295"/>
          <tpl fld="6" item="26"/>
          <tpl hier="55" item="8"/>
          <tpl fld="13" item="0"/>
          <tpl hier="90" item="3"/>
          <tpl hier="155" item="1"/>
        </tpls>
      </m>
      <m in="0">
        <tpls c="6">
          <tpl fld="9" item="2"/>
          <tpl fld="6" item="13"/>
          <tpl hier="55" item="8"/>
          <tpl fld="13" item="0"/>
          <tpl hier="90" item="3"/>
          <tpl hier="155" item="1"/>
        </tpls>
      </m>
      <m in="0">
        <tpls c="6">
          <tpl fld="9" item="2"/>
          <tpl fld="6" item="18"/>
          <tpl hier="55" item="8"/>
          <tpl fld="13" item="0"/>
          <tpl hier="90" item="3"/>
          <tpl hier="155" item="1"/>
        </tpls>
      </m>
      <m in="0">
        <tpls c="6">
          <tpl fld="8" item="0"/>
          <tpl fld="6" item="23"/>
          <tpl hier="55" item="8"/>
          <tpl fld="13" item="0"/>
          <tpl hier="90" item="3"/>
          <tpl hier="155" item="1"/>
        </tpls>
      </m>
      <m in="0">
        <tpls c="6">
          <tpl fld="9" item="4"/>
          <tpl fld="6" item="26"/>
          <tpl hier="55" item="8"/>
          <tpl fld="13" item="0"/>
          <tpl hier="90" item="3"/>
          <tpl hier="155" item="1"/>
        </tpls>
      </m>
      <m in="0">
        <tpls c="6">
          <tpl fld="9" item="6"/>
          <tpl fld="6" item="20"/>
          <tpl hier="55" item="8"/>
          <tpl fld="13" item="0"/>
          <tpl hier="90" item="3"/>
          <tpl hier="155" item="1"/>
        </tpls>
      </m>
      <m in="0">
        <tpls c="6">
          <tpl fld="11" item="2"/>
          <tpl fld="6" item="12"/>
          <tpl hier="55" item="8"/>
          <tpl fld="13" item="0"/>
          <tpl hier="90" item="3"/>
          <tpl hier="155" item="1"/>
        </tpls>
      </m>
      <m in="0">
        <tpls c="6">
          <tpl fld="9" item="0"/>
          <tpl fld="6" item="5"/>
          <tpl hier="55" item="8"/>
          <tpl fld="13" item="0"/>
          <tpl hier="90" item="3"/>
          <tpl hier="155" item="1"/>
        </tpls>
      </m>
      <m in="0">
        <tpls c="6">
          <tpl fld="8" item="1"/>
          <tpl fld="6" item="27"/>
          <tpl hier="55" item="8"/>
          <tpl fld="13" item="0"/>
          <tpl hier="90" item="3"/>
          <tpl hier="155" item="1"/>
        </tpls>
      </m>
      <m in="0">
        <tpls c="6">
          <tpl fld="9" item="0"/>
          <tpl fld="6" item="13"/>
          <tpl hier="55" item="8"/>
          <tpl fld="13" item="0"/>
          <tpl hier="90" item="3"/>
          <tpl hier="155" item="1"/>
        </tpls>
      </m>
      <m in="0">
        <tpls c="6">
          <tpl fld="9" item="2"/>
          <tpl fld="3" item="1"/>
          <tpl hier="55" item="8"/>
          <tpl fld="13" item="0"/>
          <tpl hier="90" item="3"/>
          <tpl hier="155" item="1"/>
        </tpls>
      </m>
      <m in="0">
        <tpls c="6">
          <tpl fld="9" item="3"/>
          <tpl fld="6" item="28"/>
          <tpl hier="55" item="8"/>
          <tpl fld="13" item="0"/>
          <tpl hier="90" item="3"/>
          <tpl hier="155" item="1"/>
        </tpls>
      </m>
      <m in="0">
        <tpls c="6">
          <tpl fld="8" item="1"/>
          <tpl fld="6" item="11"/>
          <tpl hier="55" item="8"/>
          <tpl fld="13" item="0"/>
          <tpl hier="90" item="3"/>
          <tpl hier="155" item="1"/>
        </tpls>
      </m>
      <m in="0">
        <tpls c="6">
          <tpl fld="9" item="4"/>
          <tpl fld="6" item="22"/>
          <tpl hier="55" item="8"/>
          <tpl fld="13" item="0"/>
          <tpl hier="90" item="3"/>
          <tpl hier="155" item="1"/>
        </tpls>
      </m>
      <m in="0">
        <tpls c="6">
          <tpl hier="2" item="4294967295"/>
          <tpl fld="6" item="9"/>
          <tpl hier="55" item="8"/>
          <tpl fld="13" item="0"/>
          <tpl hier="90" item="3"/>
          <tpl hier="155" item="1"/>
        </tpls>
      </m>
      <m in="0">
        <tpls c="6">
          <tpl fld="11" item="1"/>
          <tpl fld="6" item="3"/>
          <tpl hier="55" item="8"/>
          <tpl fld="13" item="0"/>
          <tpl hier="90" item="3"/>
          <tpl hier="155" item="1"/>
        </tpls>
      </m>
      <m in="0">
        <tpls c="6">
          <tpl fld="8" item="0"/>
          <tpl fld="3" item="1"/>
          <tpl hier="55" item="8"/>
          <tpl fld="13" item="0"/>
          <tpl hier="90" item="3"/>
          <tpl hier="155" item="1"/>
        </tpls>
      </m>
      <m in="0">
        <tpls c="6">
          <tpl fld="9" item="4"/>
          <tpl fld="6" item="18"/>
          <tpl hier="55" item="8"/>
          <tpl fld="13" item="0"/>
          <tpl hier="90" item="3"/>
          <tpl hier="155" item="1"/>
        </tpls>
      </m>
      <m in="0">
        <tpls c="6">
          <tpl fld="9" item="0"/>
          <tpl fld="6" item="27"/>
          <tpl hier="55" item="8"/>
          <tpl fld="13" item="0"/>
          <tpl hier="90" item="3"/>
          <tpl hier="155" item="1"/>
        </tpls>
      </m>
      <m in="0">
        <tpls c="6">
          <tpl fld="9" item="5"/>
          <tpl fld="6" item="12"/>
          <tpl hier="55" item="8"/>
          <tpl fld="13" item="0"/>
          <tpl hier="90" item="3"/>
          <tpl hier="155" item="1"/>
        </tpls>
      </m>
      <m in="0">
        <tpls c="6">
          <tpl fld="8" item="1"/>
          <tpl fld="6" item="5"/>
          <tpl hier="55" item="8"/>
          <tpl fld="13" item="0"/>
          <tpl hier="90" item="3"/>
          <tpl hier="155" item="1"/>
        </tpls>
      </m>
      <m in="0">
        <tpls c="6">
          <tpl fld="10" item="1"/>
          <tpl fld="6" item="31"/>
          <tpl hier="55" item="8"/>
          <tpl fld="13" item="0"/>
          <tpl hier="90" item="3"/>
          <tpl hier="155" item="1"/>
        </tpls>
      </m>
      <m in="0">
        <tpls c="6">
          <tpl fld="9" item="0"/>
          <tpl fld="6" item="28"/>
          <tpl hier="55" item="8"/>
          <tpl fld="13" item="0"/>
          <tpl hier="90" item="3"/>
          <tpl hier="155" item="1"/>
        </tpls>
      </m>
      <m in="0">
        <tpls c="6">
          <tpl fld="8" item="1"/>
          <tpl fld="6" item="7"/>
          <tpl hier="55" item="8"/>
          <tpl fld="13" item="0"/>
          <tpl hier="90" item="3"/>
          <tpl hier="155" item="1"/>
        </tpls>
      </m>
      <m in="0">
        <tpls c="6">
          <tpl fld="9" item="6"/>
          <tpl fld="3" item="2"/>
          <tpl hier="55" item="8"/>
          <tpl fld="13" item="0"/>
          <tpl hier="90" item="3"/>
          <tpl hier="155" item="1"/>
        </tpls>
      </m>
      <m in="0">
        <tpls c="6">
          <tpl fld="9" item="1"/>
          <tpl fld="3" item="1"/>
          <tpl hier="55" item="8"/>
          <tpl fld="13" item="0"/>
          <tpl hier="90" item="3"/>
          <tpl hier="155" item="1"/>
        </tpls>
      </m>
      <m in="0">
        <tpls c="6">
          <tpl fld="11" item="0"/>
          <tpl fld="6" item="5"/>
          <tpl hier="55" item="8"/>
          <tpl fld="13" item="0"/>
          <tpl hier="90" item="3"/>
          <tpl hier="155" item="1"/>
        </tpls>
      </m>
      <m in="0">
        <tpls c="6">
          <tpl fld="9" item="6"/>
          <tpl fld="6" item="18"/>
          <tpl hier="55" item="8"/>
          <tpl fld="13" item="0"/>
          <tpl hier="90" item="3"/>
          <tpl hier="155" item="1"/>
        </tpls>
      </m>
      <m in="0">
        <tpls c="6">
          <tpl fld="9" item="1"/>
          <tpl fld="3" item="2"/>
          <tpl hier="55" item="8"/>
          <tpl fld="13" item="0"/>
          <tpl hier="90" item="3"/>
          <tpl hier="155" item="1"/>
        </tpls>
      </m>
      <m in="0">
        <tpls c="6">
          <tpl fld="10" item="0"/>
          <tpl fld="6" item="3"/>
          <tpl hier="55" item="8"/>
          <tpl fld="13" item="0"/>
          <tpl hier="90" item="3"/>
          <tpl hier="155" item="1"/>
        </tpls>
      </m>
      <m in="0">
        <tpls c="6">
          <tpl hier="2" item="4294967295"/>
          <tpl fld="6" item="7"/>
          <tpl hier="55" item="8"/>
          <tpl fld="13" item="0"/>
          <tpl hier="90" item="3"/>
          <tpl hier="155" item="1"/>
        </tpls>
      </m>
      <m in="0">
        <tpls c="6">
          <tpl fld="8" item="1"/>
          <tpl fld="3" item="0"/>
          <tpl hier="55" item="8"/>
          <tpl fld="13" item="0"/>
          <tpl hier="90" item="3"/>
          <tpl hier="155" item="1"/>
        </tpls>
      </m>
      <m in="0">
        <tpls c="6">
          <tpl fld="10" item="1"/>
          <tpl fld="6" item="21"/>
          <tpl hier="55" item="8"/>
          <tpl fld="13" item="0"/>
          <tpl hier="90" item="3"/>
          <tpl hier="155" item="1"/>
        </tpls>
      </m>
      <m in="0">
        <tpls c="6">
          <tpl fld="11" item="1"/>
          <tpl fld="6" item="22"/>
          <tpl hier="55" item="8"/>
          <tpl fld="13" item="0"/>
          <tpl hier="90" item="3"/>
          <tpl hier="155" item="1"/>
        </tpls>
      </m>
      <m in="0">
        <tpls c="6">
          <tpl hier="2" item="4294967295"/>
          <tpl fld="6" item="6"/>
          <tpl hier="55" item="8"/>
          <tpl fld="13" item="0"/>
          <tpl hier="90" item="3"/>
          <tpl hier="155" item="1"/>
        </tpls>
      </m>
      <m in="0">
        <tpls c="6">
          <tpl hier="2" item="4294967295"/>
          <tpl fld="6" item="24"/>
          <tpl hier="55" item="8"/>
          <tpl fld="13" item="0"/>
          <tpl hier="90" item="3"/>
          <tpl hier="155" item="1"/>
        </tpls>
      </m>
      <m in="0">
        <tpls c="6">
          <tpl fld="11" item="0"/>
          <tpl fld="6" item="31"/>
          <tpl hier="55" item="8"/>
          <tpl fld="13" item="0"/>
          <tpl hier="90" item="3"/>
          <tpl hier="155" item="1"/>
        </tpls>
      </m>
      <m in="0">
        <tpls c="6">
          <tpl fld="9" item="3"/>
          <tpl fld="6" item="16"/>
          <tpl hier="55" item="8"/>
          <tpl fld="13" item="0"/>
          <tpl hier="90" item="3"/>
          <tpl hier="155" item="1"/>
        </tpls>
      </m>
      <m in="0">
        <tpls c="6">
          <tpl fld="11" item="0"/>
          <tpl fld="3" item="1"/>
          <tpl hier="55" item="8"/>
          <tpl fld="13" item="0"/>
          <tpl hier="90" item="3"/>
          <tpl hier="155" item="1"/>
        </tpls>
      </m>
      <m in="0">
        <tpls c="6">
          <tpl fld="10" item="1"/>
          <tpl fld="6" item="11"/>
          <tpl hier="55" item="8"/>
          <tpl fld="13" item="0"/>
          <tpl hier="90" item="3"/>
          <tpl hier="155" item="1"/>
        </tpls>
      </m>
      <m in="0">
        <tpls c="6">
          <tpl fld="8" item="2"/>
          <tpl fld="6" item="20"/>
          <tpl hier="55" item="8"/>
          <tpl fld="13" item="0"/>
          <tpl hier="90" item="3"/>
          <tpl hier="155" item="1"/>
        </tpls>
      </m>
      <m in="0">
        <tpls c="6">
          <tpl fld="8" item="2"/>
          <tpl fld="6" item="8"/>
          <tpl hier="55" item="8"/>
          <tpl fld="13" item="0"/>
          <tpl hier="90" item="3"/>
          <tpl hier="155" item="1"/>
        </tpls>
      </m>
      <m in="0">
        <tpls c="6">
          <tpl fld="11" item="2"/>
          <tpl fld="6" item="16"/>
          <tpl hier="55" item="8"/>
          <tpl fld="13" item="0"/>
          <tpl hier="90" item="3"/>
          <tpl hier="155" item="1"/>
        </tpls>
      </m>
      <m in="0">
        <tpls c="6">
          <tpl fld="10" item="1"/>
          <tpl fld="6" item="15"/>
          <tpl hier="55" item="8"/>
          <tpl fld="13" item="0"/>
          <tpl hier="90" item="3"/>
          <tpl hier="155" item="1"/>
        </tpls>
      </m>
      <m in="0">
        <tpls c="6">
          <tpl fld="11" item="0"/>
          <tpl fld="6" item="6"/>
          <tpl hier="55" item="8"/>
          <tpl fld="13" item="0"/>
          <tpl hier="90" item="3"/>
          <tpl hier="155" item="1"/>
        </tpls>
      </m>
      <m in="0">
        <tpls c="6">
          <tpl fld="9" item="1"/>
          <tpl fld="6" item="0"/>
          <tpl hier="55" item="8"/>
          <tpl fld="13" item="0"/>
          <tpl hier="90" item="3"/>
          <tpl hier="155" item="1"/>
        </tpls>
      </m>
      <m in="0">
        <tpls c="6">
          <tpl fld="8" item="2"/>
          <tpl fld="6" item="18"/>
          <tpl hier="55" item="8"/>
          <tpl fld="13" item="0"/>
          <tpl hier="90" item="3"/>
          <tpl hier="155" item="1"/>
        </tpls>
      </m>
      <m in="0">
        <tpls c="6">
          <tpl fld="9" item="3"/>
          <tpl fld="6" item="8"/>
          <tpl hier="55" item="8"/>
          <tpl fld="13" item="0"/>
          <tpl hier="90" item="3"/>
          <tpl hier="155" item="1"/>
        </tpls>
      </m>
      <m in="0">
        <tpls c="6">
          <tpl fld="9" item="3"/>
          <tpl fld="6" item="12"/>
          <tpl hier="55" item="8"/>
          <tpl fld="13" item="0"/>
          <tpl hier="90" item="3"/>
          <tpl hier="155" item="1"/>
        </tpls>
      </m>
      <m in="0">
        <tpls c="6">
          <tpl fld="8" item="1"/>
          <tpl fld="6" item="10"/>
          <tpl hier="55" item="8"/>
          <tpl fld="13" item="0"/>
          <tpl hier="90" item="3"/>
          <tpl hier="155" item="1"/>
        </tpls>
      </m>
      <m in="0">
        <tpls c="6">
          <tpl fld="11" item="1"/>
          <tpl fld="6" item="1"/>
          <tpl hier="55" item="8"/>
          <tpl fld="13" item="0"/>
          <tpl hier="90" item="3"/>
          <tpl hier="155" item="1"/>
        </tpls>
      </m>
      <m in="0">
        <tpls c="6">
          <tpl fld="10" item="1"/>
          <tpl fld="3" item="2"/>
          <tpl hier="55" item="8"/>
          <tpl fld="13" item="0"/>
          <tpl hier="90" item="3"/>
          <tpl hier="155" item="1"/>
        </tpls>
      </m>
      <m in="0">
        <tpls c="6">
          <tpl fld="11" item="0"/>
          <tpl fld="6" item="30"/>
          <tpl hier="55" item="8"/>
          <tpl fld="13" item="0"/>
          <tpl hier="90" item="3"/>
          <tpl hier="155" item="1"/>
        </tpls>
      </m>
      <m in="0">
        <tpls c="6">
          <tpl fld="9" item="1"/>
          <tpl fld="6" item="30"/>
          <tpl hier="55" item="8"/>
          <tpl fld="13" item="0"/>
          <tpl hier="90" item="3"/>
          <tpl hier="155" item="1"/>
        </tpls>
      </m>
      <m in="0">
        <tpls c="6">
          <tpl fld="9" item="6"/>
          <tpl fld="6" item="17"/>
          <tpl hier="55" item="8"/>
          <tpl fld="13" item="0"/>
          <tpl hier="90" item="3"/>
          <tpl hier="155" item="1"/>
        </tpls>
      </m>
      <m in="0">
        <tpls c="6">
          <tpl fld="9" item="5"/>
          <tpl fld="6" item="16"/>
          <tpl hier="55" item="8"/>
          <tpl fld="13" item="0"/>
          <tpl hier="90" item="3"/>
          <tpl hier="155" item="1"/>
        </tpls>
      </m>
      <m in="0">
        <tpls c="6">
          <tpl fld="11" item="2"/>
          <tpl fld="6" item="0"/>
          <tpl hier="55" item="8"/>
          <tpl fld="13" item="0"/>
          <tpl hier="90" item="3"/>
          <tpl hier="155" item="1"/>
        </tpls>
      </m>
      <m in="0">
        <tpls c="6">
          <tpl fld="9" item="4"/>
          <tpl fld="6" item="9"/>
          <tpl hier="55" item="8"/>
          <tpl fld="13" item="0"/>
          <tpl hier="90" item="3"/>
          <tpl hier="155" item="1"/>
        </tpls>
      </m>
      <m in="0">
        <tpls c="6">
          <tpl fld="10" item="0"/>
          <tpl fld="6" item="0"/>
          <tpl hier="55" item="8"/>
          <tpl fld="13" item="0"/>
          <tpl hier="90" item="3"/>
          <tpl hier="155" item="1"/>
        </tpls>
      </m>
      <m in="0">
        <tpls c="6">
          <tpl fld="8" item="2"/>
          <tpl fld="6" item="3"/>
          <tpl hier="55" item="8"/>
          <tpl fld="13" item="0"/>
          <tpl hier="90" item="3"/>
          <tpl hier="155" item="1"/>
        </tpls>
      </m>
      <m in="0">
        <tpls c="6">
          <tpl fld="11" item="2"/>
          <tpl fld="6" item="13"/>
          <tpl hier="55" item="8"/>
          <tpl fld="13" item="0"/>
          <tpl hier="90" item="3"/>
          <tpl hier="155" item="1"/>
        </tpls>
      </m>
      <n v="1">
        <tpls c="6">
          <tpl fld="9" item="1"/>
          <tpl fld="3" item="1"/>
          <tpl hier="55" item="8"/>
          <tpl fld="13" item="1"/>
          <tpl hier="90" item="3"/>
          <tpl hier="155" item="1"/>
        </tpls>
      </n>
      <m in="0">
        <tpls c="6">
          <tpl fld="11" item="2"/>
          <tpl fld="6" item="6"/>
          <tpl hier="55" item="8"/>
          <tpl fld="13" item="0"/>
          <tpl hier="90" item="3"/>
          <tpl hier="155" item="1"/>
        </tpls>
      </m>
      <m in="0">
        <tpls c="6">
          <tpl fld="9" item="2"/>
          <tpl fld="6" item="24"/>
          <tpl hier="55" item="8"/>
          <tpl fld="13" item="0"/>
          <tpl hier="90" item="3"/>
          <tpl hier="155" item="1"/>
        </tpls>
      </m>
      <m in="0">
        <tpls c="6">
          <tpl fld="11" item="2"/>
          <tpl fld="6" item="22"/>
          <tpl hier="55" item="8"/>
          <tpl fld="13" item="0"/>
          <tpl hier="90" item="3"/>
          <tpl hier="155" item="1"/>
        </tpls>
      </m>
      <m in="0">
        <tpls c="6">
          <tpl fld="11" item="2"/>
          <tpl fld="6" item="25"/>
          <tpl hier="55" item="8"/>
          <tpl fld="13" item="0"/>
          <tpl hier="90" item="3"/>
          <tpl hier="155" item="1"/>
        </tpls>
      </m>
      <m in="0">
        <tpls c="6">
          <tpl fld="8" item="0"/>
          <tpl fld="6" item="15"/>
          <tpl hier="55" item="8"/>
          <tpl fld="13" item="0"/>
          <tpl hier="90" item="3"/>
          <tpl hier="155" item="1"/>
        </tpls>
      </m>
      <m in="0">
        <tpls c="6">
          <tpl fld="11" item="2"/>
          <tpl fld="6" item="29"/>
          <tpl hier="55" item="8"/>
          <tpl fld="13" item="0"/>
          <tpl hier="90" item="3"/>
          <tpl hier="155" item="1"/>
        </tpls>
      </m>
      <m in="0">
        <tpls c="6">
          <tpl fld="9" item="1"/>
          <tpl fld="6" item="28"/>
          <tpl hier="55" item="8"/>
          <tpl fld="13" item="0"/>
          <tpl hier="90" item="3"/>
          <tpl hier="155" item="1"/>
        </tpls>
      </m>
      <n v="1">
        <tpls c="6">
          <tpl fld="8" item="0"/>
          <tpl fld="3" item="1"/>
          <tpl hier="55" item="8"/>
          <tpl fld="13" item="1"/>
          <tpl hier="90" item="3"/>
          <tpl hier="155" item="1"/>
        </tpls>
      </n>
      <m in="0">
        <tpls c="6">
          <tpl fld="10" item="0"/>
          <tpl fld="3" item="0"/>
          <tpl hier="55" item="8"/>
          <tpl fld="13" item="0"/>
          <tpl hier="90" item="3"/>
          <tpl hier="155" item="1"/>
        </tpls>
      </m>
      <m in="0">
        <tpls c="6">
          <tpl fld="9" item="0"/>
          <tpl fld="6" item="29"/>
          <tpl hier="55" item="8"/>
          <tpl fld="13" item="0"/>
          <tpl hier="90" item="3"/>
          <tpl hier="155" item="1"/>
        </tpls>
      </m>
      <m in="0">
        <tpls c="6">
          <tpl fld="9" item="3"/>
          <tpl fld="6" item="21"/>
          <tpl hier="55" item="8"/>
          <tpl fld="13" item="0"/>
          <tpl hier="90" item="3"/>
          <tpl hier="155" item="1"/>
        </tpls>
      </m>
      <m in="0">
        <tpls c="6">
          <tpl fld="10" item="0"/>
          <tpl fld="6" item="26"/>
          <tpl hier="55" item="8"/>
          <tpl fld="13" item="0"/>
          <tpl hier="90" item="3"/>
          <tpl hier="155" item="1"/>
        </tpls>
      </m>
      <m in="0">
        <tpls c="6">
          <tpl fld="11" item="0"/>
          <tpl fld="6" item="27"/>
          <tpl hier="55" item="8"/>
          <tpl fld="13" item="0"/>
          <tpl hier="90" item="3"/>
          <tpl hier="155" item="1"/>
        </tpls>
      </m>
      <m in="0">
        <tpls c="6">
          <tpl fld="8" item="2"/>
          <tpl fld="6" item="0"/>
          <tpl hier="55" item="8"/>
          <tpl fld="13" item="0"/>
          <tpl hier="90" item="3"/>
          <tpl hier="155" item="1"/>
        </tpls>
      </m>
      <m in="0">
        <tpls c="6">
          <tpl fld="11" item="1"/>
          <tpl fld="6" item="12"/>
          <tpl hier="55" item="8"/>
          <tpl fld="13" item="0"/>
          <tpl hier="90" item="3"/>
          <tpl hier="155" item="1"/>
        </tpls>
      </m>
      <m in="0">
        <tpls c="6">
          <tpl fld="9" item="6"/>
          <tpl fld="6" item="0"/>
          <tpl hier="55" item="8"/>
          <tpl fld="13" item="0"/>
          <tpl hier="90" item="3"/>
          <tpl hier="155" item="1"/>
        </tpls>
      </m>
      <m in="0">
        <tpls c="6">
          <tpl fld="9" item="5"/>
          <tpl fld="6" item="19"/>
          <tpl hier="55" item="8"/>
          <tpl fld="13" item="0"/>
          <tpl hier="90" item="3"/>
          <tpl hier="155" item="1"/>
        </tpls>
      </m>
      <m in="0">
        <tpls c="6">
          <tpl fld="9" item="6"/>
          <tpl fld="6" item="8"/>
          <tpl hier="55" item="8"/>
          <tpl fld="13" item="0"/>
          <tpl hier="90" item="3"/>
          <tpl hier="155" item="1"/>
        </tpls>
      </m>
      <m in="0">
        <tpls c="6">
          <tpl fld="10" item="1"/>
          <tpl fld="6" item="23"/>
          <tpl hier="55" item="8"/>
          <tpl fld="13" item="0"/>
          <tpl hier="90" item="3"/>
          <tpl hier="155" item="1"/>
        </tpls>
      </m>
      <n v="1">
        <tpls c="6">
          <tpl fld="9" item="3"/>
          <tpl fld="3" item="1"/>
          <tpl hier="55" item="8"/>
          <tpl fld="13" item="1"/>
          <tpl hier="90" item="3"/>
          <tpl hier="155" item="1"/>
        </tpls>
      </n>
      <n v="1">
        <tpls c="6">
          <tpl fld="11" item="0"/>
          <tpl fld="3" item="0"/>
          <tpl hier="55" item="8"/>
          <tpl fld="13" item="1"/>
          <tpl hier="90" item="3"/>
          <tpl hier="155" item="1"/>
        </tpls>
      </n>
      <m in="0">
        <tpls c="6">
          <tpl fld="11" item="0"/>
          <tpl fld="6" item="26"/>
          <tpl hier="55" item="8"/>
          <tpl fld="13" item="0"/>
          <tpl hier="90" item="3"/>
          <tpl hier="155" item="1"/>
        </tpls>
      </m>
      <m in="0">
        <tpls c="6">
          <tpl fld="10" item="1"/>
          <tpl fld="6" item="0"/>
          <tpl hier="55" item="8"/>
          <tpl fld="13" item="0"/>
          <tpl hier="90" item="3"/>
          <tpl hier="155" item="1"/>
        </tpls>
      </m>
      <m in="0">
        <tpls c="6">
          <tpl fld="9" item="2"/>
          <tpl fld="6" item="28"/>
          <tpl hier="55" item="8"/>
          <tpl fld="13" item="0"/>
          <tpl hier="90" item="3"/>
          <tpl hier="155" item="1"/>
        </tpls>
      </m>
      <m in="0">
        <tpls c="6">
          <tpl fld="8" item="0"/>
          <tpl fld="6" item="13"/>
          <tpl hier="55" item="8"/>
          <tpl fld="13" item="0"/>
          <tpl hier="90" item="3"/>
          <tpl hier="155" item="1"/>
        </tpls>
      </m>
      <m in="0">
        <tpls c="6">
          <tpl fld="10" item="0"/>
          <tpl fld="6" item="6"/>
          <tpl hier="55" item="8"/>
          <tpl fld="13" item="0"/>
          <tpl hier="90" item="3"/>
          <tpl hier="155" item="1"/>
        </tpls>
      </m>
      <m in="0">
        <tpls c="6">
          <tpl fld="10" item="0"/>
          <tpl fld="6" item="17"/>
          <tpl hier="55" item="8"/>
          <tpl fld="13" item="0"/>
          <tpl hier="90" item="3"/>
          <tpl hier="155" item="1"/>
        </tpls>
      </m>
      <m in="0">
        <tpls c="6">
          <tpl fld="9" item="4"/>
          <tpl fld="6" item="17"/>
          <tpl hier="55" item="8"/>
          <tpl fld="13" item="0"/>
          <tpl hier="90" item="3"/>
          <tpl hier="155" item="1"/>
        </tpls>
      </m>
      <m in="0">
        <tpls c="6">
          <tpl fld="9" item="4"/>
          <tpl fld="6" item="25"/>
          <tpl hier="55" item="8"/>
          <tpl fld="13" item="0"/>
          <tpl hier="90" item="3"/>
          <tpl hier="155" item="1"/>
        </tpls>
      </m>
      <m in="0">
        <tpls c="6">
          <tpl fld="8" item="1"/>
          <tpl fld="6" item="13"/>
          <tpl hier="55" item="8"/>
          <tpl fld="13" item="0"/>
          <tpl hier="90" item="3"/>
          <tpl hier="155" item="1"/>
        </tpls>
      </m>
      <m in="0">
        <tpls c="6">
          <tpl hier="2" item="4294967295"/>
          <tpl fld="6" item="21"/>
          <tpl hier="55" item="8"/>
          <tpl fld="13" item="0"/>
          <tpl hier="90" item="3"/>
          <tpl hier="155" item="1"/>
        </tpls>
      </m>
      <n v="1">
        <tpls c="6">
          <tpl fld="10" item="0"/>
          <tpl fld="3" item="1"/>
          <tpl hier="55" item="8"/>
          <tpl fld="13" item="1"/>
          <tpl hier="90" item="3"/>
          <tpl hier="155" item="1"/>
        </tpls>
      </n>
      <m in="0">
        <tpls c="6">
          <tpl fld="9" item="2"/>
          <tpl fld="3" item="0"/>
          <tpl hier="55" item="8"/>
          <tpl fld="13" item="0"/>
          <tpl hier="90" item="3"/>
          <tpl hier="155" item="1"/>
        </tpls>
      </m>
      <n v="1">
        <tpls c="6">
          <tpl fld="9" item="5"/>
          <tpl fld="3" item="2"/>
          <tpl hier="55" item="8"/>
          <tpl fld="13" item="1"/>
          <tpl hier="90" item="3"/>
          <tpl hier="155" item="1"/>
        </tpls>
      </n>
      <m in="0">
        <tpls c="6">
          <tpl fld="11" item="2"/>
          <tpl fld="6" item="2"/>
          <tpl hier="55" item="8"/>
          <tpl fld="13" item="0"/>
          <tpl hier="90" item="3"/>
          <tpl hier="155" item="1"/>
        </tpls>
      </m>
      <m in="0">
        <tpls c="6">
          <tpl fld="9" item="3"/>
          <tpl fld="6" item="11"/>
          <tpl hier="55" item="8"/>
          <tpl fld="13" item="0"/>
          <tpl hier="90" item="3"/>
          <tpl hier="155" item="1"/>
        </tpls>
      </m>
      <m in="0">
        <tpls c="6">
          <tpl fld="11" item="2"/>
          <tpl fld="6" item="4"/>
          <tpl hier="55" item="8"/>
          <tpl fld="13" item="0"/>
          <tpl hier="90" item="3"/>
          <tpl hier="155" item="1"/>
        </tpls>
      </m>
      <m in="0">
        <tpls c="6">
          <tpl fld="10" item="1"/>
          <tpl fld="6" item="25"/>
          <tpl hier="55" item="8"/>
          <tpl fld="13" item="0"/>
          <tpl hier="90" item="3"/>
          <tpl hier="155" item="1"/>
        </tpls>
      </m>
      <m in="0">
        <tpls c="6">
          <tpl fld="8" item="0"/>
          <tpl fld="6" item="30"/>
          <tpl hier="55" item="8"/>
          <tpl fld="13" item="0"/>
          <tpl hier="90" item="3"/>
          <tpl hier="155" item="1"/>
        </tpls>
      </m>
      <m in="0">
        <tpls c="6">
          <tpl hier="2" item="4294967295"/>
          <tpl fld="3" item="2"/>
          <tpl hier="55" item="8"/>
          <tpl fld="13" item="0"/>
          <tpl hier="90" item="3"/>
          <tpl hier="155" item="1"/>
        </tpls>
      </m>
      <m in="0">
        <tpls c="6">
          <tpl fld="9" item="2"/>
          <tpl fld="6" item="8"/>
          <tpl hier="55" item="8"/>
          <tpl fld="13" item="0"/>
          <tpl hier="90" item="3"/>
          <tpl hier="155" item="1"/>
        </tpls>
      </m>
      <m in="0">
        <tpls c="6">
          <tpl fld="11" item="2"/>
          <tpl fld="6" item="20"/>
          <tpl hier="55" item="8"/>
          <tpl fld="13" item="0"/>
          <tpl hier="90" item="3"/>
          <tpl hier="155" item="1"/>
        </tpls>
      </m>
      <m in="0">
        <tpls c="6">
          <tpl fld="11" item="2"/>
          <tpl fld="6" item="9"/>
          <tpl hier="55" item="8"/>
          <tpl fld="13" item="0"/>
          <tpl hier="90" item="3"/>
          <tpl hier="155" item="1"/>
        </tpls>
      </m>
      <m in="0">
        <tpls c="6">
          <tpl fld="8" item="0"/>
          <tpl fld="6" item="4"/>
          <tpl hier="55" item="8"/>
          <tpl fld="13" item="0"/>
          <tpl hier="90" item="3"/>
          <tpl hier="155" item="1"/>
        </tpls>
      </m>
      <n v="1">
        <tpls c="6">
          <tpl fld="9" item="2"/>
          <tpl fld="3" item="1"/>
          <tpl hier="55" item="8"/>
          <tpl fld="13" item="1"/>
          <tpl hier="90" item="3"/>
          <tpl hier="155" item="1"/>
        </tpls>
      </n>
      <m in="0">
        <tpls c="6">
          <tpl fld="11" item="2"/>
          <tpl fld="3" item="2"/>
          <tpl hier="55" item="8"/>
          <tpl fld="13" item="0"/>
          <tpl hier="90" item="3"/>
          <tpl hier="155" item="1"/>
        </tpls>
      </m>
      <m in="0">
        <tpls c="6">
          <tpl fld="9" item="4"/>
          <tpl fld="6" item="12"/>
          <tpl hier="55" item="8"/>
          <tpl fld="13" item="0"/>
          <tpl hier="90" item="3"/>
          <tpl hier="155" item="1"/>
        </tpls>
      </m>
      <m in="0">
        <tpls c="6">
          <tpl fld="9" item="0"/>
          <tpl fld="6" item="23"/>
          <tpl hier="55" item="8"/>
          <tpl fld="13" item="0"/>
          <tpl hier="90" item="3"/>
          <tpl hier="155" item="1"/>
        </tpls>
      </m>
      <m in="0">
        <tpls c="6">
          <tpl fld="10" item="1"/>
          <tpl fld="6" item="6"/>
          <tpl hier="55" item="8"/>
          <tpl fld="13" item="0"/>
          <tpl hier="90" item="3"/>
          <tpl hier="155" item="1"/>
        </tpls>
      </m>
      <m in="0">
        <tpls c="6">
          <tpl fld="11" item="1"/>
          <tpl fld="6" item="24"/>
          <tpl hier="55" item="8"/>
          <tpl fld="13" item="0"/>
          <tpl hier="90" item="3"/>
          <tpl hier="155" item="1"/>
        </tpls>
      </m>
      <m in="0">
        <tpls c="6">
          <tpl fld="11" item="1"/>
          <tpl fld="6" item="25"/>
          <tpl hier="55" item="8"/>
          <tpl fld="13" item="0"/>
          <tpl hier="90" item="3"/>
          <tpl hier="155" item="1"/>
        </tpls>
      </m>
      <m in="0">
        <tpls c="6">
          <tpl fld="10" item="0"/>
          <tpl fld="6" item="29"/>
          <tpl hier="55" item="8"/>
          <tpl fld="13" item="0"/>
          <tpl hier="90" item="3"/>
          <tpl hier="155" item="1"/>
        </tpls>
      </m>
      <m in="0">
        <tpls c="6">
          <tpl fld="10" item="1"/>
          <tpl fld="6" item="18"/>
          <tpl hier="55" item="8"/>
          <tpl fld="13" item="0"/>
          <tpl hier="90" item="3"/>
          <tpl hier="155" item="1"/>
        </tpls>
      </m>
      <m in="0">
        <tpls c="6">
          <tpl fld="9" item="6"/>
          <tpl fld="6" item="4"/>
          <tpl hier="55" item="8"/>
          <tpl fld="13" item="0"/>
          <tpl hier="90" item="3"/>
          <tpl hier="155" item="1"/>
        </tpls>
      </m>
      <m in="0">
        <tpls c="6">
          <tpl fld="8" item="1"/>
          <tpl fld="6" item="19"/>
          <tpl hier="55" item="8"/>
          <tpl fld="13" item="0"/>
          <tpl hier="90" item="3"/>
          <tpl hier="155" item="1"/>
        </tpls>
      </m>
      <m in="0">
        <tpls c="6">
          <tpl fld="11" item="0"/>
          <tpl fld="6" item="25"/>
          <tpl hier="55" item="8"/>
          <tpl fld="13" item="0"/>
          <tpl hier="90" item="3"/>
          <tpl hier="155" item="1"/>
        </tpls>
      </m>
      <m in="0">
        <tpls c="6">
          <tpl fld="11" item="1"/>
          <tpl fld="6" item="20"/>
          <tpl hier="55" item="8"/>
          <tpl fld="13" item="0"/>
          <tpl hier="90" item="3"/>
          <tpl hier="155" item="1"/>
        </tpls>
      </m>
      <m in="0">
        <tpls c="6">
          <tpl fld="9" item="1"/>
          <tpl fld="6" item="19"/>
          <tpl hier="55" item="8"/>
          <tpl fld="13" item="0"/>
          <tpl hier="90" item="3"/>
          <tpl hier="155" item="1"/>
        </tpls>
      </m>
      <m in="0">
        <tpls c="6">
          <tpl fld="9" item="2"/>
          <tpl fld="6" item="27"/>
          <tpl hier="55" item="8"/>
          <tpl fld="13" item="0"/>
          <tpl hier="90" item="3"/>
          <tpl hier="155" item="1"/>
        </tpls>
      </m>
      <n v="1">
        <tpls c="6">
          <tpl fld="11" item="1"/>
          <tpl fld="3" item="2"/>
          <tpl hier="55" item="8"/>
          <tpl fld="13" item="1"/>
          <tpl hier="90" item="3"/>
          <tpl hier="155" item="1"/>
        </tpls>
      </n>
      <m in="0">
        <tpls c="6">
          <tpl fld="10" item="1"/>
          <tpl fld="6" item="30"/>
          <tpl hier="55" item="8"/>
          <tpl fld="13" item="0"/>
          <tpl hier="90" item="3"/>
          <tpl hier="155" item="1"/>
        </tpls>
      </m>
      <m in="0">
        <tpls c="6">
          <tpl fld="9" item="6"/>
          <tpl fld="6" item="26"/>
          <tpl hier="55" item="8"/>
          <tpl fld="13" item="0"/>
          <tpl hier="90" item="3"/>
          <tpl hier="155" item="1"/>
        </tpls>
      </m>
      <m in="0">
        <tpls c="6">
          <tpl fld="9" item="0"/>
          <tpl fld="6" item="7"/>
          <tpl hier="55" item="8"/>
          <tpl fld="13" item="0"/>
          <tpl hier="90" item="3"/>
          <tpl hier="155" item="1"/>
        </tpls>
      </m>
      <m in="0">
        <tpls c="6">
          <tpl fld="11" item="1"/>
          <tpl fld="6" item="7"/>
          <tpl hier="55" item="8"/>
          <tpl fld="13" item="0"/>
          <tpl hier="90" item="3"/>
          <tpl hier="155" item="1"/>
        </tpls>
      </m>
      <m in="0">
        <tpls c="6">
          <tpl fld="9" item="4"/>
          <tpl fld="6" item="27"/>
          <tpl hier="55" item="8"/>
          <tpl fld="13" item="0"/>
          <tpl hier="90" item="3"/>
          <tpl hier="155" item="1"/>
        </tpls>
      </m>
      <m in="0">
        <tpls c="6">
          <tpl fld="8" item="0"/>
          <tpl fld="6" item="12"/>
          <tpl hier="55" item="8"/>
          <tpl fld="13" item="0"/>
          <tpl hier="90" item="3"/>
          <tpl hier="155" item="1"/>
        </tpls>
      </m>
      <m in="0">
        <tpls c="6">
          <tpl fld="10" item="0"/>
          <tpl fld="6" item="1"/>
          <tpl hier="55" item="8"/>
          <tpl fld="13" item="0"/>
          <tpl hier="90" item="3"/>
          <tpl hier="155" item="1"/>
        </tpls>
      </m>
      <m in="0">
        <tpls c="6">
          <tpl fld="11" item="1"/>
          <tpl fld="3" item="1"/>
          <tpl hier="55" item="8"/>
          <tpl fld="13" item="0"/>
          <tpl hier="90" item="3"/>
          <tpl hier="155" item="1"/>
        </tpls>
      </m>
      <m in="0">
        <tpls c="6">
          <tpl fld="10" item="0"/>
          <tpl fld="6" item="15"/>
          <tpl hier="55" item="8"/>
          <tpl fld="13" item="0"/>
          <tpl hier="90" item="3"/>
          <tpl hier="155" item="1"/>
        </tpls>
      </m>
      <m in="0">
        <tpls c="6">
          <tpl fld="8" item="1"/>
          <tpl fld="6" item="12"/>
          <tpl hier="55" item="8"/>
          <tpl fld="13" item="0"/>
          <tpl hier="90" item="3"/>
          <tpl hier="155" item="1"/>
        </tpls>
      </m>
      <m in="0">
        <tpls c="6">
          <tpl fld="10" item="0"/>
          <tpl fld="6" item="20"/>
          <tpl hier="55" item="8"/>
          <tpl fld="13" item="0"/>
          <tpl hier="90" item="3"/>
          <tpl hier="155" item="1"/>
        </tpls>
      </m>
      <n v="1">
        <tpls c="6">
          <tpl hier="2" item="4294967295"/>
          <tpl fld="3" item="1"/>
          <tpl hier="55" item="8"/>
          <tpl fld="13" item="1"/>
          <tpl hier="90" item="3"/>
          <tpl hier="155" item="1"/>
        </tpls>
      </n>
      <m in="0">
        <tpls c="6">
          <tpl fld="9" item="2"/>
          <tpl fld="6" item="15"/>
          <tpl hier="55" item="8"/>
          <tpl fld="13" item="0"/>
          <tpl hier="90" item="3"/>
          <tpl hier="155" item="1"/>
        </tpls>
      </m>
      <m in="0">
        <tpls c="6">
          <tpl fld="9" item="3"/>
          <tpl fld="6" item="13"/>
          <tpl hier="55" item="8"/>
          <tpl fld="13" item="0"/>
          <tpl hier="90" item="3"/>
          <tpl hier="155" item="1"/>
        </tpls>
      </m>
      <m in="0">
        <tpls c="6">
          <tpl fld="9" item="0"/>
          <tpl fld="6" item="1"/>
          <tpl hier="55" item="8"/>
          <tpl fld="13" item="0"/>
          <tpl hier="90" item="3"/>
          <tpl hier="155" item="1"/>
        </tpls>
      </m>
      <m in="0">
        <tpls c="6">
          <tpl fld="9" item="5"/>
          <tpl fld="6" item="13"/>
          <tpl hier="55" item="8"/>
          <tpl fld="13" item="0"/>
          <tpl hier="90" item="3"/>
          <tpl hier="155" item="1"/>
        </tpls>
      </m>
      <m in="0">
        <tpls c="6">
          <tpl fld="9" item="4"/>
          <tpl fld="6" item="16"/>
          <tpl hier="55" item="8"/>
          <tpl fld="13" item="0"/>
          <tpl hier="90" item="3"/>
          <tpl hier="155" item="1"/>
        </tpls>
      </m>
      <m in="0">
        <tpls c="6">
          <tpl fld="9" item="3"/>
          <tpl fld="6" item="4"/>
          <tpl hier="55" item="8"/>
          <tpl fld="13" item="0"/>
          <tpl hier="90" item="3"/>
          <tpl hier="155" item="1"/>
        </tpls>
      </m>
      <m in="0">
        <tpls c="6">
          <tpl fld="9" item="3"/>
          <tpl fld="3" item="2"/>
          <tpl hier="55" item="8"/>
          <tpl fld="13" item="0"/>
          <tpl hier="90" item="3"/>
          <tpl hier="155" item="1"/>
        </tpls>
      </m>
      <n v="1">
        <tpls c="6">
          <tpl fld="11" item="0"/>
          <tpl fld="3" item="1"/>
          <tpl hier="55" item="8"/>
          <tpl fld="13" item="1"/>
          <tpl hier="90" item="3"/>
          <tpl hier="155" item="1"/>
        </tpls>
      </n>
      <m in="0">
        <tpls c="6">
          <tpl fld="9" item="0"/>
          <tpl fld="6" item="22"/>
          <tpl hier="55" item="8"/>
          <tpl fld="13" item="0"/>
          <tpl hier="90" item="3"/>
          <tpl hier="155" item="1"/>
        </tpls>
      </m>
      <m in="0">
        <tpls c="6">
          <tpl fld="10" item="1"/>
          <tpl fld="6" item="27"/>
          <tpl hier="55" item="8"/>
          <tpl fld="13" item="0"/>
          <tpl hier="90" item="3"/>
          <tpl hier="155" item="1"/>
        </tpls>
      </m>
      <m in="0">
        <tpls c="6">
          <tpl fld="9" item="6"/>
          <tpl fld="6" item="14"/>
          <tpl hier="55" item="8"/>
          <tpl fld="13" item="0"/>
          <tpl hier="90" item="3"/>
          <tpl hier="155" item="1"/>
        </tpls>
      </m>
      <m in="0">
        <tpls c="6">
          <tpl fld="11" item="1"/>
          <tpl fld="6" item="15"/>
          <tpl hier="55" item="8"/>
          <tpl fld="13" item="0"/>
          <tpl hier="90" item="3"/>
          <tpl hier="155" item="1"/>
        </tpls>
      </m>
      <m in="0">
        <tpls c="6">
          <tpl fld="9" item="3"/>
          <tpl fld="6" item="30"/>
          <tpl hier="55" item="8"/>
          <tpl fld="13" item="0"/>
          <tpl hier="90" item="3"/>
          <tpl hier="155" item="1"/>
        </tpls>
      </m>
      <m in="0">
        <tpls c="6">
          <tpl fld="9" item="0"/>
          <tpl fld="3" item="0"/>
          <tpl hier="55" item="8"/>
          <tpl fld="13" item="0"/>
          <tpl hier="90" item="3"/>
          <tpl hier="155" item="1"/>
        </tpls>
      </m>
      <m in="0">
        <tpls c="6">
          <tpl hier="2" item="4294967295"/>
          <tpl fld="6" item="15"/>
          <tpl hier="55" item="8"/>
          <tpl fld="13" item="0"/>
          <tpl hier="90" item="3"/>
          <tpl hier="155" item="1"/>
        </tpls>
      </m>
      <m in="0">
        <tpls c="6">
          <tpl fld="9" item="2"/>
          <tpl fld="6" item="20"/>
          <tpl hier="55" item="8"/>
          <tpl fld="13" item="0"/>
          <tpl hier="90" item="3"/>
          <tpl hier="155" item="1"/>
        </tpls>
      </m>
      <n v="1">
        <tpls c="6">
          <tpl fld="9" item="4"/>
          <tpl fld="3" item="1"/>
          <tpl hier="55" item="8"/>
          <tpl fld="13" item="1"/>
          <tpl hier="90" item="3"/>
          <tpl hier="155" item="1"/>
        </tpls>
      </n>
      <m in="0">
        <tpls c="6">
          <tpl fld="11" item="2"/>
          <tpl fld="6" item="3"/>
          <tpl hier="55" item="8"/>
          <tpl fld="13" item="0"/>
          <tpl hier="90" item="3"/>
          <tpl hier="155" item="1"/>
        </tpls>
      </m>
      <m in="0">
        <tpls c="6">
          <tpl fld="8" item="2"/>
          <tpl fld="6" item="21"/>
          <tpl hier="55" item="8"/>
          <tpl fld="13" item="0"/>
          <tpl hier="90" item="3"/>
          <tpl hier="155" item="1"/>
        </tpls>
      </m>
      <m in="0">
        <tpls c="6">
          <tpl fld="9" item="1"/>
          <tpl fld="6" item="2"/>
          <tpl hier="55" item="8"/>
          <tpl fld="13" item="0"/>
          <tpl hier="90" item="3"/>
          <tpl hier="155" item="1"/>
        </tpls>
      </m>
      <m in="0">
        <tpls c="6">
          <tpl fld="9" item="6"/>
          <tpl fld="6" item="5"/>
          <tpl hier="55" item="8"/>
          <tpl fld="13" item="0"/>
          <tpl hier="90" item="3"/>
          <tpl hier="155" item="1"/>
        </tpls>
      </m>
      <m in="0">
        <tpls c="6">
          <tpl fld="9" item="1"/>
          <tpl fld="6" item="26"/>
          <tpl hier="55" item="8"/>
          <tpl fld="13" item="0"/>
          <tpl hier="90" item="3"/>
          <tpl hier="155" item="1"/>
        </tpls>
      </m>
      <m in="0">
        <tpls c="6">
          <tpl fld="8" item="2"/>
          <tpl fld="3" item="0"/>
          <tpl hier="55" item="8"/>
          <tpl fld="13" item="0"/>
          <tpl hier="90" item="3"/>
          <tpl hier="155" item="1"/>
        </tpls>
      </m>
      <m in="0">
        <tpls c="6">
          <tpl fld="8" item="1"/>
          <tpl fld="6" item="3"/>
          <tpl hier="55" item="8"/>
          <tpl fld="13" item="0"/>
          <tpl hier="90" item="3"/>
          <tpl hier="155" item="1"/>
        </tpls>
      </m>
      <m in="0">
        <tpls c="6">
          <tpl fld="8" item="1"/>
          <tpl fld="6" item="8"/>
          <tpl hier="55" item="8"/>
          <tpl fld="13" item="0"/>
          <tpl hier="90" item="3"/>
          <tpl hier="155" item="1"/>
        </tpls>
      </m>
      <m in="0">
        <tpls c="6">
          <tpl fld="8" item="0"/>
          <tpl fld="6" item="28"/>
          <tpl hier="55" item="8"/>
          <tpl fld="13" item="0"/>
          <tpl hier="90" item="3"/>
          <tpl hier="155" item="1"/>
        </tpls>
      </m>
      <m in="0">
        <tpls c="6">
          <tpl fld="8" item="0"/>
          <tpl fld="6" item="24"/>
          <tpl hier="55" item="8"/>
          <tpl fld="13" item="0"/>
          <tpl hier="90" item="3"/>
          <tpl hier="155" item="1"/>
        </tpls>
      </m>
      <m in="0">
        <tpls c="6">
          <tpl fld="11" item="0"/>
          <tpl fld="6" item="14"/>
          <tpl hier="55" item="8"/>
          <tpl fld="13" item="0"/>
          <tpl hier="90" item="3"/>
          <tpl hier="155" item="1"/>
        </tpls>
      </m>
      <m in="0">
        <tpls c="6">
          <tpl fld="10" item="1"/>
          <tpl fld="3" item="0"/>
          <tpl hier="55" item="8"/>
          <tpl fld="13" item="0"/>
          <tpl hier="90" item="3"/>
          <tpl hier="155" item="1"/>
        </tpls>
      </m>
      <m in="0">
        <tpls c="6">
          <tpl hier="2" item="4294967295"/>
          <tpl fld="6" item="27"/>
          <tpl hier="55" item="8"/>
          <tpl fld="13" item="0"/>
          <tpl hier="90" item="3"/>
          <tpl hier="155" item="1"/>
        </tpls>
      </m>
      <m in="0">
        <tpls c="6">
          <tpl fld="9" item="2"/>
          <tpl fld="6" item="14"/>
          <tpl hier="55" item="8"/>
          <tpl fld="13" item="0"/>
          <tpl hier="90" item="3"/>
          <tpl hier="155" item="1"/>
        </tpls>
      </m>
      <m in="0">
        <tpls c="6">
          <tpl fld="9" item="0"/>
          <tpl fld="6" item="12"/>
          <tpl hier="55" item="8"/>
          <tpl fld="13" item="0"/>
          <tpl hier="90" item="3"/>
          <tpl hier="155" item="1"/>
        </tpls>
      </m>
      <m in="0">
        <tpls c="6">
          <tpl fld="8" item="0"/>
          <tpl fld="6" item="10"/>
          <tpl hier="55" item="8"/>
          <tpl fld="13" item="0"/>
          <tpl hier="90" item="3"/>
          <tpl hier="155" item="1"/>
        </tpls>
      </m>
      <m in="0">
        <tpls c="6">
          <tpl fld="11" item="0"/>
          <tpl fld="3" item="0"/>
          <tpl hier="55" item="8"/>
          <tpl fld="13" item="0"/>
          <tpl hier="90" item="3"/>
          <tpl hier="155" item="1"/>
        </tpls>
      </m>
      <m in="0">
        <tpls c="6">
          <tpl fld="9" item="1"/>
          <tpl fld="6" item="9"/>
          <tpl hier="55" item="8"/>
          <tpl fld="13" item="0"/>
          <tpl hier="90" item="3"/>
          <tpl hier="155" item="1"/>
        </tpls>
      </m>
      <m in="0">
        <tpls c="6">
          <tpl fld="9" item="4"/>
          <tpl fld="6" item="1"/>
          <tpl hier="55" item="8"/>
          <tpl fld="13" item="0"/>
          <tpl hier="90" item="3"/>
          <tpl hier="155" item="1"/>
        </tpls>
      </m>
      <m in="0">
        <tpls c="6">
          <tpl fld="9" item="5"/>
          <tpl fld="6" item="5"/>
          <tpl hier="55" item="8"/>
          <tpl fld="13" item="0"/>
          <tpl hier="90" item="3"/>
          <tpl hier="155" item="1"/>
        </tpls>
      </m>
      <m in="0">
        <tpls c="6">
          <tpl fld="9" item="5"/>
          <tpl fld="6" item="26"/>
          <tpl hier="55" item="8"/>
          <tpl fld="13" item="0"/>
          <tpl hier="90" item="3"/>
          <tpl hier="155" item="1"/>
        </tpls>
      </m>
      <m in="0">
        <tpls c="6">
          <tpl fld="9" item="4"/>
          <tpl fld="6" item="3"/>
          <tpl hier="55" item="8"/>
          <tpl fld="13" item="0"/>
          <tpl hier="90" item="3"/>
          <tpl hier="155" item="1"/>
        </tpls>
      </m>
      <n v="1">
        <tpls c="6">
          <tpl fld="11" item="2"/>
          <tpl fld="3" item="2"/>
          <tpl hier="55" item="8"/>
          <tpl fld="13" item="1"/>
          <tpl hier="90" item="3"/>
          <tpl hier="155" item="1"/>
        </tpls>
      </n>
      <m in="0">
        <tpls c="6">
          <tpl fld="10" item="0"/>
          <tpl fld="6" item="24"/>
          <tpl hier="55" item="8"/>
          <tpl fld="13" item="0"/>
          <tpl hier="90" item="3"/>
          <tpl hier="155" item="1"/>
        </tpls>
      </m>
      <n v="1">
        <tpls c="6">
          <tpl fld="8" item="1"/>
          <tpl fld="3" item="1"/>
          <tpl hier="55" item="8"/>
          <tpl fld="13" item="1"/>
          <tpl hier="90" item="3"/>
          <tpl hier="155" item="1"/>
        </tpls>
      </n>
      <m in="0">
        <tpls c="6">
          <tpl fld="9" item="3"/>
          <tpl fld="6" item="14"/>
          <tpl hier="55" item="8"/>
          <tpl fld="13" item="0"/>
          <tpl hier="90" item="3"/>
          <tpl hier="155" item="1"/>
        </tpls>
      </m>
      <m in="0">
        <tpls c="6">
          <tpl fld="9" item="5"/>
          <tpl fld="6" item="8"/>
          <tpl hier="55" item="8"/>
          <tpl fld="13" item="0"/>
          <tpl hier="90" item="3"/>
          <tpl hier="155" item="1"/>
        </tpls>
      </m>
      <m in="0">
        <tpls c="6">
          <tpl hier="2" item="4294967295"/>
          <tpl fld="6" item="10"/>
          <tpl hier="55" item="8"/>
          <tpl fld="13" item="0"/>
          <tpl hier="90" item="3"/>
          <tpl hier="155" item="1"/>
        </tpls>
      </m>
      <m in="0">
        <tpls c="6">
          <tpl hier="2" item="4294967295"/>
          <tpl fld="6" item="29"/>
          <tpl hier="55" item="8"/>
          <tpl fld="13" item="0"/>
          <tpl hier="90" item="3"/>
          <tpl hier="155" item="1"/>
        </tpls>
      </m>
      <m in="0">
        <tpls c="6">
          <tpl fld="9" item="6"/>
          <tpl fld="3" item="0"/>
          <tpl hier="55" item="8"/>
          <tpl fld="13" item="0"/>
          <tpl hier="90" item="3"/>
          <tpl hier="155" item="1"/>
        </tpls>
      </m>
      <m in="0">
        <tpls c="6">
          <tpl fld="11" item="0"/>
          <tpl fld="6" item="23"/>
          <tpl hier="55" item="8"/>
          <tpl fld="13" item="0"/>
          <tpl hier="90" item="3"/>
          <tpl hier="155" item="1"/>
        </tpls>
      </m>
      <m in="0">
        <tpls c="6">
          <tpl fld="11" item="0"/>
          <tpl fld="6" item="24"/>
          <tpl hier="55" item="8"/>
          <tpl fld="13" item="0"/>
          <tpl hier="90" item="3"/>
          <tpl hier="155" item="1"/>
        </tpls>
      </m>
      <m in="0">
        <tpls c="6">
          <tpl fld="8" item="1"/>
          <tpl fld="6" item="20"/>
          <tpl hier="55" item="8"/>
          <tpl fld="13" item="0"/>
          <tpl hier="90" item="3"/>
          <tpl hier="155" item="1"/>
        </tpls>
      </m>
      <n v="1">
        <tpls c="6">
          <tpl hier="2" item="4294967295"/>
          <tpl fld="3" item="0"/>
          <tpl hier="55" item="8"/>
          <tpl fld="13" item="1"/>
          <tpl hier="90" item="3"/>
          <tpl hier="155" item="1"/>
        </tpls>
      </n>
      <n v="1">
        <tpls c="6">
          <tpl fld="8" item="0"/>
          <tpl fld="3" item="2"/>
          <tpl hier="55" item="8"/>
          <tpl fld="13" item="1"/>
          <tpl hier="90" item="3"/>
          <tpl hier="155" item="1"/>
        </tpls>
      </n>
      <m in="0">
        <tpls c="6">
          <tpl fld="10" item="1"/>
          <tpl fld="6" item="20"/>
          <tpl hier="55" item="8"/>
          <tpl fld="13" item="0"/>
          <tpl hier="90" item="3"/>
          <tpl hier="155" item="1"/>
        </tpls>
      </m>
      <m in="0">
        <tpls c="6">
          <tpl fld="9" item="4"/>
          <tpl fld="6" item="13"/>
          <tpl hier="55" item="8"/>
          <tpl fld="13" item="0"/>
          <tpl hier="90" item="3"/>
          <tpl hier="155" item="1"/>
        </tpls>
      </m>
      <m in="0">
        <tpls c="6">
          <tpl fld="9" item="4"/>
          <tpl fld="3" item="1"/>
          <tpl hier="55" item="8"/>
          <tpl fld="13" item="0"/>
          <tpl hier="90" item="3"/>
          <tpl hier="155" item="1"/>
        </tpls>
      </m>
      <m in="0">
        <tpls c="6">
          <tpl fld="8" item="2"/>
          <tpl fld="6" item="12"/>
          <tpl hier="55" item="8"/>
          <tpl fld="13" item="0"/>
          <tpl hier="90" item="3"/>
          <tpl hier="155" item="1"/>
        </tpls>
      </m>
      <m in="0">
        <tpls c="6">
          <tpl fld="9" item="0"/>
          <tpl fld="6" item="17"/>
          <tpl hier="55" item="8"/>
          <tpl fld="13" item="0"/>
          <tpl hier="90" item="3"/>
          <tpl hier="155" item="1"/>
        </tpls>
      </m>
      <m in="0">
        <tpls c="6">
          <tpl fld="10" item="0"/>
          <tpl fld="6" item="31"/>
          <tpl hier="55" item="8"/>
          <tpl fld="13" item="0"/>
          <tpl hier="90" item="3"/>
          <tpl hier="155" item="1"/>
        </tpls>
      </m>
      <m in="0">
        <tpls c="6">
          <tpl fld="10" item="0"/>
          <tpl fld="6" item="23"/>
          <tpl hier="55" item="8"/>
          <tpl fld="13" item="0"/>
          <tpl hier="90" item="3"/>
          <tpl hier="155" item="1"/>
        </tpls>
      </m>
      <m in="0">
        <tpls c="6">
          <tpl fld="9" item="4"/>
          <tpl fld="6" item="8"/>
          <tpl hier="55" item="8"/>
          <tpl fld="13" item="0"/>
          <tpl hier="90" item="3"/>
          <tpl hier="155" item="1"/>
        </tpls>
      </m>
      <m in="0">
        <tpls c="6">
          <tpl fld="9" item="2"/>
          <tpl fld="6" item="9"/>
          <tpl hier="55" item="8"/>
          <tpl fld="13" item="0"/>
          <tpl hier="90" item="3"/>
          <tpl hier="155" item="1"/>
        </tpls>
      </m>
      <m in="0">
        <tpls c="6">
          <tpl fld="8" item="2"/>
          <tpl fld="6" item="6"/>
          <tpl hier="55" item="8"/>
          <tpl fld="13" item="0"/>
          <tpl hier="90" item="3"/>
          <tpl hier="155" item="1"/>
        </tpls>
      </m>
      <m in="0">
        <tpls c="6">
          <tpl fld="8" item="2"/>
          <tpl fld="3" item="2"/>
          <tpl hier="55" item="8"/>
          <tpl fld="13" item="0"/>
          <tpl hier="90" item="3"/>
          <tpl hier="155" item="1"/>
        </tpls>
      </m>
      <m in="0">
        <tpls c="6">
          <tpl fld="9" item="0"/>
          <tpl fld="6" item="15"/>
          <tpl hier="55" item="8"/>
          <tpl fld="13" item="0"/>
          <tpl hier="90" item="3"/>
          <tpl hier="155" item="1"/>
        </tpls>
      </m>
      <m in="0">
        <tpls c="6">
          <tpl fld="8" item="2"/>
          <tpl fld="6" item="31"/>
          <tpl hier="55" item="8"/>
          <tpl fld="13" item="0"/>
          <tpl hier="90" item="3"/>
          <tpl hier="155" item="1"/>
        </tpls>
      </m>
      <m in="0">
        <tpls c="6">
          <tpl fld="11" item="1"/>
          <tpl fld="3" item="0"/>
          <tpl hier="55" item="8"/>
          <tpl fld="13" item="0"/>
          <tpl hier="90" item="3"/>
          <tpl hier="155" item="1"/>
        </tpls>
      </m>
      <m in="0">
        <tpls c="6">
          <tpl fld="8" item="0"/>
          <tpl fld="6" item="31"/>
          <tpl hier="55" item="8"/>
          <tpl fld="13" item="0"/>
          <tpl hier="90" item="3"/>
          <tpl hier="155" item="1"/>
        </tpls>
      </m>
      <m in="0">
        <tpls c="6">
          <tpl fld="11" item="2"/>
          <tpl fld="6" item="23"/>
          <tpl hier="55" item="8"/>
          <tpl fld="13" item="0"/>
          <tpl hier="90" item="3"/>
          <tpl hier="155" item="1"/>
        </tpls>
      </m>
      <m in="0">
        <tpls c="6">
          <tpl fld="8" item="0"/>
          <tpl fld="6" item="27"/>
          <tpl hier="55" item="8"/>
          <tpl fld="13" item="0"/>
          <tpl hier="90" item="3"/>
          <tpl hier="155" item="1"/>
        </tpls>
      </m>
      <m in="0">
        <tpls c="6">
          <tpl fld="8" item="1"/>
          <tpl fld="6" item="22"/>
          <tpl hier="55" item="8"/>
          <tpl fld="13" item="0"/>
          <tpl hier="90" item="3"/>
          <tpl hier="155" item="1"/>
        </tpls>
      </m>
      <m in="0">
        <tpls c="6">
          <tpl fld="8" item="0"/>
          <tpl fld="6" item="5"/>
          <tpl hier="55" item="8"/>
          <tpl fld="13" item="0"/>
          <tpl hier="90" item="3"/>
          <tpl hier="155" item="1"/>
        </tpls>
      </m>
      <m in="0">
        <tpls c="6">
          <tpl fld="9" item="3"/>
          <tpl fld="6" item="24"/>
          <tpl hier="55" item="8"/>
          <tpl fld="13" item="0"/>
          <tpl hier="90" item="3"/>
          <tpl hier="155" item="1"/>
        </tpls>
      </m>
      <m in="0">
        <tpls c="6">
          <tpl fld="11" item="0"/>
          <tpl fld="6" item="21"/>
          <tpl hier="55" item="8"/>
          <tpl fld="13" item="0"/>
          <tpl hier="90" item="3"/>
          <tpl hier="155" item="1"/>
        </tpls>
      </m>
      <m in="0">
        <tpls c="6">
          <tpl fld="10" item="0"/>
          <tpl fld="6" item="22"/>
          <tpl hier="55" item="8"/>
          <tpl fld="13" item="0"/>
          <tpl hier="90" item="3"/>
          <tpl hier="155" item="1"/>
        </tpls>
      </m>
      <m in="0">
        <tpls c="6">
          <tpl fld="9" item="6"/>
          <tpl fld="6" item="28"/>
          <tpl hier="55" item="8"/>
          <tpl fld="13" item="0"/>
          <tpl hier="90" item="3"/>
          <tpl hier="155" item="1"/>
        </tpls>
      </m>
      <m in="0">
        <tpls c="6">
          <tpl hier="2" item="4294967295"/>
          <tpl fld="6" item="14"/>
          <tpl hier="55" item="8"/>
          <tpl fld="13" item="0"/>
          <tpl hier="90" item="3"/>
          <tpl hier="155" item="1"/>
        </tpls>
      </m>
      <m in="0">
        <tpls c="6">
          <tpl fld="9" item="2"/>
          <tpl fld="6" item="1"/>
          <tpl hier="55" item="8"/>
          <tpl fld="13" item="0"/>
          <tpl hier="90" item="3"/>
          <tpl hier="155" item="1"/>
        </tpls>
      </m>
      <m in="0">
        <tpls c="6">
          <tpl fld="9" item="5"/>
          <tpl fld="6" item="15"/>
          <tpl hier="55" item="8"/>
          <tpl fld="13" item="0"/>
          <tpl hier="90" item="3"/>
          <tpl hier="155" item="1"/>
        </tpls>
      </m>
      <m in="0">
        <tpls c="6">
          <tpl fld="9" item="6"/>
          <tpl fld="6" item="25"/>
          <tpl hier="55" item="8"/>
          <tpl fld="13" item="0"/>
          <tpl hier="90" item="3"/>
          <tpl hier="155" item="1"/>
        </tpls>
      </m>
      <m in="0">
        <tpls c="6">
          <tpl fld="8" item="2"/>
          <tpl fld="6" item="15"/>
          <tpl hier="55" item="8"/>
          <tpl fld="13" item="0"/>
          <tpl hier="90" item="3"/>
          <tpl hier="155" item="1"/>
        </tpls>
      </m>
      <n v="1">
        <tpls c="6">
          <tpl fld="9" item="3"/>
          <tpl fld="3" item="0"/>
          <tpl hier="55" item="8"/>
          <tpl fld="13" item="1"/>
          <tpl hier="90" item="3"/>
          <tpl hier="155" item="1"/>
        </tpls>
      </n>
      <m in="0">
        <tpls c="6">
          <tpl fld="10" item="1"/>
          <tpl fld="6" item="29"/>
          <tpl hier="55" item="8"/>
          <tpl fld="13" item="0"/>
          <tpl hier="90" item="3"/>
          <tpl hier="155" item="1"/>
        </tpls>
      </m>
      <m in="0">
        <tpls c="6">
          <tpl fld="11" item="2"/>
          <tpl fld="6" item="19"/>
          <tpl hier="55" item="8"/>
          <tpl fld="13" item="0"/>
          <tpl hier="90" item="3"/>
          <tpl hier="155" item="1"/>
        </tpls>
      </m>
      <m in="0">
        <tpls c="6">
          <tpl hier="2" item="4294967295"/>
          <tpl fld="6" item="16"/>
          <tpl hier="55" item="8"/>
          <tpl fld="13" item="0"/>
          <tpl hier="90" item="3"/>
          <tpl hier="155" item="1"/>
        </tpls>
      </m>
      <m in="0">
        <tpls c="6">
          <tpl fld="9" item="5"/>
          <tpl fld="6" item="28"/>
          <tpl hier="55" item="8"/>
          <tpl fld="13" item="0"/>
          <tpl hier="90" item="3"/>
          <tpl hier="155" item="1"/>
        </tpls>
      </m>
      <m in="0">
        <tpls c="6">
          <tpl fld="11" item="1"/>
          <tpl fld="6" item="29"/>
          <tpl hier="55" item="8"/>
          <tpl fld="13" item="0"/>
          <tpl hier="90" item="3"/>
          <tpl hier="155" item="1"/>
        </tpls>
      </m>
      <m in="0">
        <tpls c="6">
          <tpl fld="9" item="3"/>
          <tpl fld="6" item="18"/>
          <tpl hier="55" item="8"/>
          <tpl fld="13" item="0"/>
          <tpl hier="90" item="3"/>
          <tpl hier="155" item="1"/>
        </tpls>
      </m>
      <m in="0">
        <tpls c="6">
          <tpl fld="10" item="0"/>
          <tpl fld="6" item="13"/>
          <tpl hier="55" item="8"/>
          <tpl fld="13" item="0"/>
          <tpl hier="90" item="3"/>
          <tpl hier="155" item="1"/>
        </tpls>
      </m>
      <m in="0">
        <tpls c="6">
          <tpl fld="9" item="5"/>
          <tpl fld="6" item="0"/>
          <tpl hier="55" item="8"/>
          <tpl fld="13" item="0"/>
          <tpl hier="90" item="3"/>
          <tpl hier="155" item="1"/>
        </tpls>
      </m>
      <m in="0">
        <tpls c="6">
          <tpl fld="9" item="0"/>
          <tpl fld="6" item="2"/>
          <tpl hier="55" item="8"/>
          <tpl fld="13" item="0"/>
          <tpl hier="90" item="3"/>
          <tpl hier="155" item="1"/>
        </tpls>
      </m>
      <m in="0">
        <tpls c="6">
          <tpl fld="11" item="0"/>
          <tpl fld="6" item="0"/>
          <tpl hier="55" item="8"/>
          <tpl fld="13" item="0"/>
          <tpl hier="90" item="3"/>
          <tpl hier="155" item="1"/>
        </tpls>
      </m>
      <n v="1">
        <tpls c="6">
          <tpl fld="9" item="5"/>
          <tpl fld="3" item="0"/>
          <tpl hier="55" item="8"/>
          <tpl fld="13" item="1"/>
          <tpl hier="90" item="3"/>
          <tpl hier="155" item="1"/>
        </tpls>
      </n>
      <m in="0">
        <tpls c="6">
          <tpl fld="9" item="5"/>
          <tpl fld="6" item="31"/>
          <tpl hier="55" item="8"/>
          <tpl fld="13" item="0"/>
          <tpl hier="90" item="3"/>
          <tpl hier="155" item="1"/>
        </tpls>
      </m>
      <m in="0">
        <tpls c="6">
          <tpl fld="8" item="1"/>
          <tpl fld="6" item="0"/>
          <tpl hier="55" item="8"/>
          <tpl fld="13" item="0"/>
          <tpl hier="90" item="3"/>
          <tpl hier="155" item="1"/>
        </tpls>
      </m>
      <m in="0">
        <tpls c="6">
          <tpl fld="10" item="0"/>
          <tpl fld="6" item="11"/>
          <tpl hier="55" item="8"/>
          <tpl fld="13" item="0"/>
          <tpl hier="90" item="3"/>
          <tpl hier="155" item="1"/>
        </tpls>
      </m>
      <m in="0">
        <tpls c="6">
          <tpl fld="11" item="2"/>
          <tpl fld="6" item="1"/>
          <tpl hier="55" item="8"/>
          <tpl fld="13" item="0"/>
          <tpl hier="90" item="3"/>
          <tpl hier="155" item="1"/>
        </tpls>
      </m>
      <m in="0">
        <tpls c="6">
          <tpl fld="9" item="5"/>
          <tpl fld="6" item="27"/>
          <tpl hier="55" item="8"/>
          <tpl fld="13" item="0"/>
          <tpl hier="90" item="3"/>
          <tpl hier="155" item="1"/>
        </tpls>
      </m>
      <m in="0">
        <tpls c="6">
          <tpl fld="9" item="6"/>
          <tpl fld="6" item="10"/>
          <tpl hier="55" item="8"/>
          <tpl fld="13" item="0"/>
          <tpl hier="90" item="3"/>
          <tpl hier="155" item="1"/>
        </tpls>
      </m>
      <m in="0">
        <tpls c="6">
          <tpl fld="8" item="0"/>
          <tpl fld="6" item="22"/>
          <tpl hier="55" item="8"/>
          <tpl fld="13" item="0"/>
          <tpl hier="90" item="3"/>
          <tpl hier="155" item="1"/>
        </tpls>
      </m>
      <m in="0">
        <tpls c="6">
          <tpl fld="9" item="0"/>
          <tpl fld="6" item="14"/>
          <tpl hier="55" item="8"/>
          <tpl fld="13" item="0"/>
          <tpl hier="90" item="3"/>
          <tpl hier="155" item="1"/>
        </tpls>
      </m>
      <m in="0">
        <tpls c="6">
          <tpl fld="8" item="2"/>
          <tpl fld="6" item="29"/>
          <tpl hier="55" item="8"/>
          <tpl fld="13" item="0"/>
          <tpl hier="90" item="3"/>
          <tpl hier="155" item="1"/>
        </tpls>
      </m>
      <m in="0">
        <tpls c="6">
          <tpl fld="9" item="4"/>
          <tpl fld="6" item="28"/>
          <tpl hier="55" item="8"/>
          <tpl fld="13" item="0"/>
          <tpl hier="90" item="3"/>
          <tpl hier="155" item="1"/>
        </tpls>
      </m>
      <m in="0">
        <tpls c="6">
          <tpl fld="11" item="1"/>
          <tpl fld="6" item="23"/>
          <tpl hier="55" item="8"/>
          <tpl fld="13" item="0"/>
          <tpl hier="90" item="3"/>
          <tpl hier="155" item="1"/>
        </tpls>
      </m>
      <m in="0">
        <tpls c="6">
          <tpl fld="11" item="1"/>
          <tpl fld="6" item="6"/>
          <tpl hier="55" item="8"/>
          <tpl fld="13" item="0"/>
          <tpl hier="90" item="3"/>
          <tpl hier="155" item="1"/>
        </tpls>
      </m>
      <m in="0">
        <tpls c="6">
          <tpl fld="11" item="0"/>
          <tpl fld="6" item="17"/>
          <tpl hier="55" item="8"/>
          <tpl fld="13" item="0"/>
          <tpl hier="90" item="3"/>
          <tpl hier="155" item="1"/>
        </tpls>
      </m>
      <m in="0">
        <tpls c="6">
          <tpl fld="10" item="0"/>
          <tpl fld="6" item="18"/>
          <tpl hier="55" item="8"/>
          <tpl fld="13" item="0"/>
          <tpl hier="90" item="3"/>
          <tpl hier="155" item="1"/>
        </tpls>
      </m>
      <n v="1">
        <tpls c="6">
          <tpl fld="9" item="2"/>
          <tpl fld="3" item="2"/>
          <tpl hier="55" item="8"/>
          <tpl fld="13" item="1"/>
          <tpl hier="90" item="3"/>
          <tpl hier="155" item="1"/>
        </tpls>
      </n>
      <m in="0">
        <tpls c="6">
          <tpl fld="8" item="0"/>
          <tpl fld="6" item="9"/>
          <tpl hier="55" item="8"/>
          <tpl fld="13" item="0"/>
          <tpl hier="90" item="3"/>
          <tpl hier="155" item="1"/>
        </tpls>
      </m>
      <m in="0">
        <tpls c="6">
          <tpl fld="9" item="5"/>
          <tpl fld="6" item="1"/>
          <tpl hier="55" item="8"/>
          <tpl fld="13" item="0"/>
          <tpl hier="90" item="3"/>
          <tpl hier="155" item="1"/>
        </tpls>
      </m>
      <m in="0">
        <tpls c="6">
          <tpl fld="10" item="0"/>
          <tpl fld="6" item="5"/>
          <tpl hier="55" item="8"/>
          <tpl fld="13" item="0"/>
          <tpl hier="90" item="3"/>
          <tpl hier="155" item="1"/>
        </tpls>
      </m>
      <m in="0">
        <tpls c="6">
          <tpl fld="10" item="0"/>
          <tpl fld="6" item="10"/>
          <tpl hier="55" item="8"/>
          <tpl fld="13" item="0"/>
          <tpl hier="90" item="3"/>
          <tpl hier="155" item="1"/>
        </tpls>
      </m>
      <n v="1">
        <tpls c="6">
          <tpl fld="11" item="1"/>
          <tpl fld="3" item="0"/>
          <tpl hier="55" item="8"/>
          <tpl fld="13" item="1"/>
          <tpl hier="90" item="3"/>
          <tpl hier="155" item="1"/>
        </tpls>
      </n>
      <m in="0">
        <tpls c="6">
          <tpl fld="10" item="0"/>
          <tpl fld="6" item="7"/>
          <tpl hier="55" item="8"/>
          <tpl fld="13" item="0"/>
          <tpl hier="90" item="3"/>
          <tpl hier="155" item="1"/>
        </tpls>
      </m>
      <m in="0">
        <tpls c="6">
          <tpl fld="9" item="3"/>
          <tpl fld="6" item="27"/>
          <tpl hier="55" item="8"/>
          <tpl fld="13" item="0"/>
          <tpl hier="90" item="3"/>
          <tpl hier="155" item="1"/>
        </tpls>
      </m>
      <m in="0">
        <tpls c="6">
          <tpl fld="11" item="1"/>
          <tpl fld="6" item="5"/>
          <tpl hier="55" item="8"/>
          <tpl fld="13" item="0"/>
          <tpl hier="90" item="3"/>
          <tpl hier="155" item="1"/>
        </tpls>
      </m>
      <m in="0">
        <tpls c="6">
          <tpl fld="10" item="0"/>
          <tpl fld="3" item="1"/>
          <tpl hier="55" item="8"/>
          <tpl fld="13" item="0"/>
          <tpl hier="90" item="3"/>
          <tpl hier="155" item="1"/>
        </tpls>
      </m>
      <m in="0">
        <tpls c="6">
          <tpl fld="8" item="1"/>
          <tpl fld="3" item="1"/>
          <tpl hier="55" item="8"/>
          <tpl fld="13" item="0"/>
          <tpl hier="90" item="3"/>
          <tpl hier="155" item="1"/>
        </tpls>
      </m>
      <n v="1">
        <tpls c="6">
          <tpl fld="9" item="5"/>
          <tpl fld="3" item="1"/>
          <tpl hier="55" item="8"/>
          <tpl fld="13" item="1"/>
          <tpl hier="90" item="3"/>
          <tpl hier="155" item="1"/>
        </tpls>
      </n>
      <m in="0">
        <tpls c="6">
          <tpl fld="9" item="1"/>
          <tpl fld="6" item="16"/>
          <tpl hier="55" item="8"/>
          <tpl fld="13" item="0"/>
          <tpl hier="90" item="3"/>
          <tpl hier="155" item="1"/>
        </tpls>
      </m>
      <m in="0">
        <tpls c="6">
          <tpl fld="11" item="1"/>
          <tpl fld="6" item="8"/>
          <tpl hier="55" item="8"/>
          <tpl fld="13" item="0"/>
          <tpl hier="90" item="3"/>
          <tpl hier="155" item="1"/>
        </tpls>
      </m>
      <m in="0">
        <tpls c="6">
          <tpl fld="11" item="1"/>
          <tpl fld="6" item="27"/>
          <tpl hier="55" item="8"/>
          <tpl fld="13" item="0"/>
          <tpl hier="90" item="3"/>
          <tpl hier="155" item="1"/>
        </tpls>
      </m>
      <m in="0">
        <tpls c="6">
          <tpl fld="9" item="3"/>
          <tpl fld="6" item="31"/>
          <tpl hier="55" item="8"/>
          <tpl fld="13" item="0"/>
          <tpl hier="90" item="3"/>
          <tpl hier="155" item="1"/>
        </tpls>
      </m>
      <n v="1">
        <tpls c="6">
          <tpl fld="9" item="2"/>
          <tpl fld="3" item="0"/>
          <tpl hier="55" item="8"/>
          <tpl fld="13" item="1"/>
          <tpl hier="90" item="3"/>
          <tpl hier="155" item="1"/>
        </tpls>
      </n>
      <m in="0">
        <tpls c="6">
          <tpl fld="9" item="5"/>
          <tpl fld="6" item="4"/>
          <tpl hier="55" item="8"/>
          <tpl fld="13" item="0"/>
          <tpl hier="90" item="3"/>
          <tpl hier="155" item="1"/>
        </tpls>
      </m>
      <m in="0">
        <tpls c="6">
          <tpl fld="9" item="4"/>
          <tpl fld="6" item="7"/>
          <tpl hier="55" item="8"/>
          <tpl fld="13" item="0"/>
          <tpl hier="90" item="3"/>
          <tpl hier="155" item="1"/>
        </tpls>
      </m>
      <m in="0">
        <tpls c="6">
          <tpl fld="9" item="1"/>
          <tpl fld="6" item="13"/>
          <tpl hier="55" item="8"/>
          <tpl fld="13" item="0"/>
          <tpl hier="90" item="3"/>
          <tpl hier="155" item="1"/>
        </tpls>
      </m>
      <m in="0">
        <tpls c="6">
          <tpl hier="2" item="4294967295"/>
          <tpl fld="3" item="0"/>
          <tpl hier="55" item="8"/>
          <tpl fld="13" item="0"/>
          <tpl hier="90" item="3"/>
          <tpl hier="155" item="1"/>
        </tpls>
      </m>
      <m in="0">
        <tpls c="6">
          <tpl fld="10" item="0"/>
          <tpl fld="6" item="28"/>
          <tpl hier="55" item="8"/>
          <tpl fld="13" item="0"/>
          <tpl hier="90" item="3"/>
          <tpl hier="155" item="1"/>
        </tpls>
      </m>
      <m in="0">
        <tpls c="6">
          <tpl fld="9" item="4"/>
          <tpl fld="3" item="0"/>
          <tpl hier="55" item="8"/>
          <tpl fld="13" item="0"/>
          <tpl hier="90" item="3"/>
          <tpl hier="155" item="1"/>
        </tpls>
      </m>
      <m in="0">
        <tpls c="6">
          <tpl fld="8" item="0"/>
          <tpl fld="6" item="7"/>
          <tpl hier="55" item="8"/>
          <tpl fld="13" item="0"/>
          <tpl hier="90" item="3"/>
          <tpl hier="155" item="1"/>
        </tpls>
      </m>
      <n v="1">
        <tpls c="6">
          <tpl fld="8" item="1"/>
          <tpl fld="3" item="0"/>
          <tpl hier="55" item="8"/>
          <tpl fld="13" item="1"/>
          <tpl hier="90" item="3"/>
          <tpl hier="155" item="1"/>
        </tpls>
      </n>
      <m in="0">
        <tpls c="6">
          <tpl fld="9" item="3"/>
          <tpl fld="6" item="20"/>
          <tpl hier="55" item="8"/>
          <tpl fld="13" item="0"/>
          <tpl hier="90" item="3"/>
          <tpl hier="155" item="1"/>
        </tpls>
      </m>
      <m in="0">
        <tpls c="6">
          <tpl hier="2" item="4294967295"/>
          <tpl fld="6" item="11"/>
          <tpl hier="55" item="8"/>
          <tpl fld="13" item="0"/>
          <tpl hier="90" item="3"/>
          <tpl hier="155" item="1"/>
        </tpls>
      </m>
      <m in="0">
        <tpls c="6">
          <tpl fld="10" item="0"/>
          <tpl fld="6" item="27"/>
          <tpl hier="55" item="8"/>
          <tpl fld="13" item="0"/>
          <tpl hier="90" item="3"/>
          <tpl hier="155" item="1"/>
        </tpls>
      </m>
      <m in="0">
        <tpls c="6">
          <tpl fld="11" item="0"/>
          <tpl fld="6" item="1"/>
          <tpl hier="55" item="8"/>
          <tpl fld="13" item="0"/>
          <tpl hier="90" item="3"/>
          <tpl hier="155" item="1"/>
        </tpls>
      </m>
      <m in="0">
        <tpls c="6">
          <tpl fld="10" item="0"/>
          <tpl fld="6" item="21"/>
          <tpl hier="55" item="8"/>
          <tpl fld="13" item="0"/>
          <tpl hier="90" item="3"/>
          <tpl hier="155" item="1"/>
        </tpls>
      </m>
      <m in="0">
        <tpls c="6">
          <tpl fld="11" item="2"/>
          <tpl fld="6" item="15"/>
          <tpl hier="55" item="8"/>
          <tpl fld="13" item="0"/>
          <tpl hier="90" item="3"/>
          <tpl hier="155" item="1"/>
        </tpls>
      </m>
      <m in="0">
        <tpls c="6">
          <tpl fld="9" item="4"/>
          <tpl fld="6" item="20"/>
          <tpl hier="55" item="8"/>
          <tpl fld="13" item="0"/>
          <tpl hier="90" item="3"/>
          <tpl hier="155" item="1"/>
        </tpls>
      </m>
      <m in="0">
        <tpls c="6">
          <tpl fld="9" item="3"/>
          <tpl fld="6" item="7"/>
          <tpl hier="55" item="8"/>
          <tpl fld="13" item="0"/>
          <tpl hier="90" item="3"/>
          <tpl hier="155" item="1"/>
        </tpls>
      </m>
      <m in="0">
        <tpls c="6">
          <tpl fld="9" item="2"/>
          <tpl fld="6" item="19"/>
          <tpl hier="55" item="8"/>
          <tpl fld="13" item="0"/>
          <tpl hier="90" item="3"/>
          <tpl hier="155" item="1"/>
        </tpls>
      </m>
      <m in="0">
        <tpls c="6">
          <tpl fld="9" item="5"/>
          <tpl fld="6" item="10"/>
          <tpl hier="55" item="8"/>
          <tpl fld="13" item="0"/>
          <tpl hier="90" item="3"/>
          <tpl hier="155" item="1"/>
        </tpls>
      </m>
      <m in="0">
        <tpls c="6">
          <tpl fld="9" item="0"/>
          <tpl fld="6" item="31"/>
          <tpl hier="55" item="8"/>
          <tpl fld="13" item="0"/>
          <tpl hier="90" item="3"/>
          <tpl hier="155" item="1"/>
        </tpls>
      </m>
      <m in="0">
        <tpls c="6">
          <tpl fld="8" item="2"/>
          <tpl fld="6" item="13"/>
          <tpl hier="55" item="8"/>
          <tpl fld="13" item="0"/>
          <tpl hier="90" item="3"/>
          <tpl hier="155" item="1"/>
        </tpls>
      </m>
      <n v="1">
        <tpls c="6">
          <tpl fld="8" item="2"/>
          <tpl fld="3" item="2"/>
          <tpl hier="55" item="8"/>
          <tpl fld="13" item="1"/>
          <tpl hier="90" item="3"/>
          <tpl hier="155" item="1"/>
        </tpls>
      </n>
      <m in="0">
        <tpls c="6">
          <tpl fld="10" item="1"/>
          <tpl fld="6" item="13"/>
          <tpl hier="55" item="8"/>
          <tpl fld="13" item="0"/>
          <tpl hier="90" item="3"/>
          <tpl hier="155" item="1"/>
        </tpls>
      </m>
      <m in="0">
        <tpls c="6">
          <tpl fld="10" item="1"/>
          <tpl fld="6" item="14"/>
          <tpl hier="55" item="8"/>
          <tpl fld="13" item="0"/>
          <tpl hier="90" item="3"/>
          <tpl hier="155" item="1"/>
        </tpls>
      </m>
      <m in="0">
        <tpls c="6">
          <tpl fld="11" item="2"/>
          <tpl fld="6" item="26"/>
          <tpl hier="55" item="8"/>
          <tpl fld="13" item="0"/>
          <tpl hier="90" item="3"/>
          <tpl hier="155" item="1"/>
        </tpls>
      </m>
      <m in="0">
        <tpls c="6">
          <tpl fld="11" item="0"/>
          <tpl fld="6" item="13"/>
          <tpl hier="55" item="8"/>
          <tpl fld="13" item="0"/>
          <tpl hier="90" item="3"/>
          <tpl hier="155" item="1"/>
        </tpls>
      </m>
      <m in="0">
        <tpls c="6">
          <tpl hier="2" item="4294967295"/>
          <tpl fld="6" item="3"/>
          <tpl hier="55" item="8"/>
          <tpl fld="13" item="0"/>
          <tpl hier="90" item="3"/>
          <tpl hier="155" item="1"/>
        </tpls>
      </m>
      <n v="1">
        <tpls c="6">
          <tpl fld="9" item="4"/>
          <tpl fld="3" item="0"/>
          <tpl hier="55" item="8"/>
          <tpl fld="13" item="1"/>
          <tpl hier="90" item="3"/>
          <tpl hier="155" item="1"/>
        </tpls>
      </n>
      <m in="0">
        <tpls c="6">
          <tpl fld="8" item="0"/>
          <tpl fld="6" item="1"/>
          <tpl hier="55" item="8"/>
          <tpl fld="13" item="0"/>
          <tpl hier="90" item="3"/>
          <tpl hier="155" item="1"/>
        </tpls>
      </m>
      <m in="0">
        <tpls c="6">
          <tpl fld="8" item="1"/>
          <tpl fld="6" item="18"/>
          <tpl hier="55" item="8"/>
          <tpl fld="13" item="0"/>
          <tpl hier="90" item="3"/>
          <tpl hier="155" item="1"/>
        </tpls>
      </m>
      <m in="0">
        <tpls c="6">
          <tpl fld="11" item="1"/>
          <tpl fld="6" item="19"/>
          <tpl hier="55" item="8"/>
          <tpl fld="13" item="0"/>
          <tpl hier="90" item="3"/>
          <tpl hier="155" item="1"/>
        </tpls>
      </m>
      <m in="0">
        <tpls c="6">
          <tpl fld="10" item="0"/>
          <tpl fld="6" item="8"/>
          <tpl hier="55" item="8"/>
          <tpl fld="13" item="0"/>
          <tpl hier="90" item="3"/>
          <tpl hier="155" item="1"/>
        </tpls>
      </m>
      <m in="0">
        <tpls c="6">
          <tpl fld="11" item="0"/>
          <tpl fld="6" item="8"/>
          <tpl hier="55" item="8"/>
          <tpl fld="13" item="0"/>
          <tpl hier="90" item="3"/>
          <tpl hier="155" item="1"/>
        </tpls>
      </m>
      <m in="0">
        <tpls c="6">
          <tpl fld="9" item="0"/>
          <tpl fld="6" item="18"/>
          <tpl hier="55" item="8"/>
          <tpl fld="13" item="0"/>
          <tpl hier="90" item="3"/>
          <tpl hier="155" item="1"/>
        </tpls>
      </m>
      <m in="0">
        <tpls c="6">
          <tpl fld="9" item="5"/>
          <tpl fld="3" item="0"/>
          <tpl hier="55" item="8"/>
          <tpl fld="13" item="0"/>
          <tpl hier="90" item="3"/>
          <tpl hier="155" item="1"/>
        </tpls>
      </m>
      <m in="0">
        <tpls c="6">
          <tpl fld="8" item="2"/>
          <tpl fld="6" item="24"/>
          <tpl hier="55" item="8"/>
          <tpl fld="13" item="0"/>
          <tpl hier="90" item="3"/>
          <tpl hier="155" item="1"/>
        </tpls>
      </m>
      <m in="0">
        <tpls c="6">
          <tpl fld="9" item="2"/>
          <tpl fld="6" item="7"/>
          <tpl hier="55" item="8"/>
          <tpl fld="13" item="0"/>
          <tpl hier="90" item="3"/>
          <tpl hier="155" item="1"/>
        </tpls>
      </m>
      <m in="0">
        <tpls c="6">
          <tpl fld="9" item="2"/>
          <tpl fld="6" item="12"/>
          <tpl hier="55" item="8"/>
          <tpl fld="13" item="0"/>
          <tpl hier="90" item="3"/>
          <tpl hier="155" item="1"/>
        </tpls>
      </m>
      <m in="0">
        <tpls c="6">
          <tpl fld="9" item="4"/>
          <tpl fld="6" item="19"/>
          <tpl hier="55" item="8"/>
          <tpl fld="13" item="0"/>
          <tpl hier="90" item="3"/>
          <tpl hier="155" item="1"/>
        </tpls>
      </m>
      <m in="0">
        <tpls c="6">
          <tpl fld="11" item="1"/>
          <tpl fld="6" item="14"/>
          <tpl hier="55" item="8"/>
          <tpl fld="13" item="0"/>
          <tpl hier="90" item="3"/>
          <tpl hier="155" item="1"/>
        </tpls>
      </m>
      <m in="0">
        <tpls c="6">
          <tpl fld="8" item="1"/>
          <tpl fld="6" item="25"/>
          <tpl hier="55" item="8"/>
          <tpl fld="13" item="0"/>
          <tpl hier="90" item="3"/>
          <tpl hier="155" item="1"/>
        </tpls>
      </m>
      <m in="0">
        <tpls c="6">
          <tpl fld="8" item="0"/>
          <tpl fld="6" item="17"/>
          <tpl hier="55" item="8"/>
          <tpl fld="13" item="0"/>
          <tpl hier="90" item="3"/>
          <tpl hier="155" item="1"/>
        </tpls>
      </m>
      <m in="0">
        <tpls c="6">
          <tpl fld="8" item="0"/>
          <tpl fld="6" item="19"/>
          <tpl hier="55" item="8"/>
          <tpl fld="13" item="0"/>
          <tpl hier="90" item="3"/>
          <tpl hier="155" item="1"/>
        </tpls>
      </m>
      <m in="0">
        <tpls c="6">
          <tpl fld="9" item="1"/>
          <tpl fld="6" item="24"/>
          <tpl hier="55" item="8"/>
          <tpl fld="13" item="0"/>
          <tpl hier="90" item="3"/>
          <tpl hier="155" item="1"/>
        </tpls>
      </m>
      <m in="0">
        <tpls c="6">
          <tpl fld="11" item="0"/>
          <tpl fld="6" item="28"/>
          <tpl hier="55" item="8"/>
          <tpl fld="13" item="0"/>
          <tpl hier="90" item="3"/>
          <tpl hier="155" item="1"/>
        </tpls>
      </m>
      <m in="0">
        <tpls c="6">
          <tpl fld="11" item="2"/>
          <tpl fld="6" item="8"/>
          <tpl hier="55" item="8"/>
          <tpl fld="13" item="0"/>
          <tpl hier="90" item="3"/>
          <tpl hier="155" item="1"/>
        </tpls>
      </m>
      <m in="0">
        <tpls c="6">
          <tpl fld="9" item="2"/>
          <tpl fld="6" item="10"/>
          <tpl hier="55" item="8"/>
          <tpl fld="13" item="0"/>
          <tpl hier="90" item="3"/>
          <tpl hier="155" item="1"/>
        </tpls>
      </m>
      <n v="1">
        <tpls c="6">
          <tpl fld="10" item="0"/>
          <tpl fld="3" item="0"/>
          <tpl hier="55" item="8"/>
          <tpl fld="13" item="1"/>
          <tpl hier="90" item="3"/>
          <tpl hier="155" item="1"/>
        </tpls>
      </n>
      <m in="0">
        <tpls c="6">
          <tpl fld="11" item="0"/>
          <tpl fld="6" item="18"/>
          <tpl hier="55" item="8"/>
          <tpl fld="13" item="0"/>
          <tpl hier="90" item="3"/>
          <tpl hier="155" item="1"/>
        </tpls>
      </m>
      <m in="0">
        <tpls c="6">
          <tpl fld="9" item="6"/>
          <tpl fld="6" item="1"/>
          <tpl hier="55" item="8"/>
          <tpl fld="13" item="0"/>
          <tpl hier="90" item="3"/>
          <tpl hier="155" item="1"/>
        </tpls>
      </m>
      <m in="0">
        <tpls c="6">
          <tpl fld="8" item="2"/>
          <tpl fld="6" item="10"/>
          <tpl hier="55" item="8"/>
          <tpl fld="13" item="0"/>
          <tpl hier="90" item="3"/>
          <tpl hier="155" item="1"/>
        </tpls>
      </m>
      <m in="0">
        <tpls c="6">
          <tpl fld="8" item="2"/>
          <tpl fld="6" item="4"/>
          <tpl hier="55" item="8"/>
          <tpl fld="13" item="0"/>
          <tpl hier="90" item="3"/>
          <tpl hier="155" item="1"/>
        </tpls>
      </m>
      <m in="0">
        <tpls c="6">
          <tpl fld="9" item="0"/>
          <tpl fld="6" item="26"/>
          <tpl hier="55" item="8"/>
          <tpl fld="13" item="0"/>
          <tpl hier="90" item="3"/>
          <tpl hier="155" item="1"/>
        </tpls>
      </m>
      <m in="0">
        <tpls c="6">
          <tpl fld="10" item="1"/>
          <tpl fld="6" item="22"/>
          <tpl hier="55" item="8"/>
          <tpl fld="13" item="0"/>
          <tpl hier="90" item="3"/>
          <tpl hier="155" item="1"/>
        </tpls>
      </m>
      <m in="0">
        <tpls c="6">
          <tpl fld="9" item="3"/>
          <tpl fld="6" item="6"/>
          <tpl hier="55" item="8"/>
          <tpl fld="13" item="0"/>
          <tpl hier="90" item="3"/>
          <tpl hier="155" item="1"/>
        </tpls>
      </m>
      <m in="0">
        <tpls c="6">
          <tpl fld="10" item="1"/>
          <tpl fld="6" item="3"/>
          <tpl hier="55" item="8"/>
          <tpl fld="13" item="0"/>
          <tpl hier="90" item="3"/>
          <tpl hier="155" item="1"/>
        </tpls>
      </m>
      <m in="0">
        <tpls c="6">
          <tpl fld="8" item="1"/>
          <tpl fld="6" item="17"/>
          <tpl hier="55" item="8"/>
          <tpl fld="13" item="0"/>
          <tpl hier="90" item="3"/>
          <tpl hier="155" item="1"/>
        </tpls>
      </m>
      <m in="0">
        <tpls c="6">
          <tpl fld="8" item="2"/>
          <tpl fld="6" item="2"/>
          <tpl hier="55" item="8"/>
          <tpl fld="13" item="0"/>
          <tpl hier="90" item="3"/>
          <tpl hier="155" item="1"/>
        </tpls>
      </m>
      <m in="0">
        <tpls c="6">
          <tpl fld="9" item="4"/>
          <tpl fld="6" item="30"/>
          <tpl hier="55" item="8"/>
          <tpl fld="13" item="0"/>
          <tpl hier="90" item="3"/>
          <tpl hier="155" item="1"/>
        </tpls>
      </m>
      <m in="0">
        <tpls c="6">
          <tpl fld="9" item="6"/>
          <tpl fld="6" item="31"/>
          <tpl hier="55" item="8"/>
          <tpl fld="13" item="0"/>
          <tpl hier="90" item="3"/>
          <tpl hier="155" item="1"/>
        </tpls>
      </m>
      <m in="0">
        <tpls c="6">
          <tpl fld="9" item="2"/>
          <tpl fld="6" item="25"/>
          <tpl hier="55" item="8"/>
          <tpl fld="13" item="0"/>
          <tpl hier="90" item="3"/>
          <tpl hier="155" item="1"/>
        </tpls>
      </m>
      <m in="0">
        <tpls c="6">
          <tpl fld="9" item="2"/>
          <tpl fld="6" item="22"/>
          <tpl hier="55" item="8"/>
          <tpl fld="13" item="0"/>
          <tpl hier="90" item="3"/>
          <tpl hier="155" item="1"/>
        </tpls>
      </m>
      <m in="0">
        <tpls c="6">
          <tpl fld="8" item="1"/>
          <tpl fld="6" item="4"/>
          <tpl hier="55" item="8"/>
          <tpl fld="13" item="0"/>
          <tpl hier="90" item="3"/>
          <tpl hier="155" item="1"/>
        </tpls>
      </m>
      <m in="0">
        <tpls c="6">
          <tpl fld="9" item="4"/>
          <tpl fld="6" item="23"/>
          <tpl hier="55" item="8"/>
          <tpl fld="13" item="0"/>
          <tpl hier="90" item="3"/>
          <tpl hier="155" item="1"/>
        </tpls>
      </m>
      <m in="0">
        <tpls c="6">
          <tpl fld="9" item="4"/>
          <tpl fld="6" item="29"/>
          <tpl hier="55" item="8"/>
          <tpl fld="13" item="0"/>
          <tpl hier="90" item="3"/>
          <tpl hier="155" item="1"/>
        </tpls>
      </m>
      <m in="0">
        <tpls c="6">
          <tpl fld="8" item="2"/>
          <tpl fld="6" item="22"/>
          <tpl hier="55" item="8"/>
          <tpl fld="13" item="0"/>
          <tpl hier="90" item="3"/>
          <tpl hier="155" item="1"/>
        </tpls>
      </m>
      <m in="0">
        <tpls c="6">
          <tpl fld="11" item="2"/>
          <tpl fld="6" item="7"/>
          <tpl hier="55" item="8"/>
          <tpl fld="13" item="0"/>
          <tpl hier="90" item="3"/>
          <tpl hier="155" item="1"/>
        </tpls>
      </m>
      <m in="0">
        <tpls c="6">
          <tpl fld="9" item="1"/>
          <tpl fld="6" item="27"/>
          <tpl hier="55" item="8"/>
          <tpl fld="13" item="0"/>
          <tpl hier="90" item="3"/>
          <tpl hier="155" item="1"/>
        </tpls>
      </m>
      <m in="0">
        <tpls c="6">
          <tpl fld="8" item="1"/>
          <tpl fld="6" item="29"/>
          <tpl hier="55" item="8"/>
          <tpl fld="13" item="0"/>
          <tpl hier="90" item="3"/>
          <tpl hier="155" item="1"/>
        </tpls>
      </m>
      <m in="0">
        <tpls c="6">
          <tpl fld="9" item="0"/>
          <tpl fld="6" item="3"/>
          <tpl hier="55" item="8"/>
          <tpl fld="13" item="0"/>
          <tpl hier="90" item="3"/>
          <tpl hier="155" item="1"/>
        </tpls>
      </m>
      <m in="0">
        <tpls c="6">
          <tpl fld="9" item="5"/>
          <tpl fld="6" item="22"/>
          <tpl hier="55" item="8"/>
          <tpl fld="13" item="0"/>
          <tpl hier="90" item="3"/>
          <tpl hier="155" item="1"/>
        </tpls>
      </m>
      <m in="0">
        <tpls c="6">
          <tpl fld="9" item="0"/>
          <tpl fld="6" item="20"/>
          <tpl hier="55" item="8"/>
          <tpl fld="13" item="0"/>
          <tpl hier="90" item="3"/>
          <tpl hier="155" item="1"/>
        </tpls>
      </m>
      <m in="0">
        <tpls c="6">
          <tpl fld="9" item="3"/>
          <tpl fld="6" item="0"/>
          <tpl hier="55" item="8"/>
          <tpl fld="13" item="0"/>
          <tpl hier="90" item="3"/>
          <tpl hier="155" item="1"/>
        </tpls>
      </m>
      <n v="1">
        <tpls c="6">
          <tpl fld="9" item="4"/>
          <tpl fld="3" item="2"/>
          <tpl hier="55" item="8"/>
          <tpl fld="13" item="1"/>
          <tpl hier="90" item="3"/>
          <tpl hier="155" item="1"/>
        </tpls>
      </n>
      <m in="0">
        <tpls c="6">
          <tpl fld="9" item="1"/>
          <tpl fld="6" item="22"/>
          <tpl hier="55" item="8"/>
          <tpl fld="13" item="0"/>
          <tpl hier="90" item="3"/>
          <tpl hier="155" item="1"/>
        </tpls>
      </m>
      <m in="0">
        <tpls c="6">
          <tpl fld="9" item="5"/>
          <tpl fld="6" item="29"/>
          <tpl hier="55" item="8"/>
          <tpl fld="13" item="0"/>
          <tpl hier="90" item="3"/>
          <tpl hier="155" item="1"/>
        </tpls>
      </m>
      <m in="0">
        <tpls c="6">
          <tpl fld="11" item="2"/>
          <tpl fld="6" item="17"/>
          <tpl hier="55" item="8"/>
          <tpl fld="13" item="0"/>
          <tpl hier="90" item="3"/>
          <tpl hier="155" item="1"/>
        </tpls>
      </m>
      <m in="0">
        <tpls c="6">
          <tpl fld="8" item="1"/>
          <tpl fld="6" item="6"/>
          <tpl hier="55" item="8"/>
          <tpl fld="13" item="0"/>
          <tpl hier="90" item="3"/>
          <tpl hier="155" item="1"/>
        </tpls>
      </m>
      <m in="0">
        <tpls c="6">
          <tpl hier="2" item="4294967295"/>
          <tpl fld="6" item="13"/>
          <tpl hier="55" item="8"/>
          <tpl fld="13" item="0"/>
          <tpl hier="90" item="3"/>
          <tpl hier="155" item="1"/>
        </tpls>
      </m>
      <m in="0">
        <tpls c="6">
          <tpl fld="9" item="3"/>
          <tpl fld="6" item="9"/>
          <tpl hier="55" item="8"/>
          <tpl fld="13" item="0"/>
          <tpl hier="90" item="3"/>
          <tpl hier="155" item="1"/>
        </tpls>
      </m>
      <m in="0">
        <tpls c="6">
          <tpl fld="11" item="2"/>
          <tpl fld="6" item="28"/>
          <tpl hier="55" item="8"/>
          <tpl fld="13" item="0"/>
          <tpl hier="90" item="3"/>
          <tpl hier="155" item="1"/>
        </tpls>
      </m>
      <m in="0">
        <tpls c="6">
          <tpl fld="9" item="3"/>
          <tpl fld="6" item="5"/>
          <tpl hier="55" item="8"/>
          <tpl fld="13" item="0"/>
          <tpl hier="90" item="3"/>
          <tpl hier="155" item="1"/>
        </tpls>
      </m>
      <m in="0">
        <tpls c="6">
          <tpl fld="9" item="1"/>
          <tpl fld="6" item="5"/>
          <tpl hier="55" item="8"/>
          <tpl fld="13" item="0"/>
          <tpl hier="90" item="3"/>
          <tpl hier="155" item="1"/>
        </tpls>
      </m>
      <m in="0">
        <tpls c="6">
          <tpl fld="11" item="1"/>
          <tpl fld="3" item="2"/>
          <tpl hier="55" item="8"/>
          <tpl fld="13" item="0"/>
          <tpl hier="90" item="3"/>
          <tpl hier="155" item="1"/>
        </tpls>
      </m>
      <n v="1">
        <tpls c="6">
          <tpl fld="9" item="1"/>
          <tpl fld="3" item="0"/>
          <tpl hier="55" item="8"/>
          <tpl fld="13" item="1"/>
          <tpl hier="90" item="3"/>
          <tpl hier="155" item="1"/>
        </tpls>
      </n>
      <m in="0">
        <tpls c="6">
          <tpl fld="9" item="6"/>
          <tpl fld="6" item="27"/>
          <tpl hier="55" item="8"/>
          <tpl fld="13" item="0"/>
          <tpl hier="90" item="3"/>
          <tpl hier="155" item="1"/>
        </tpls>
      </m>
      <m in="0">
        <tpls c="6">
          <tpl fld="9" item="5"/>
          <tpl fld="6" item="2"/>
          <tpl hier="55" item="8"/>
          <tpl fld="13" item="0"/>
          <tpl hier="90" item="3"/>
          <tpl hier="155" item="1"/>
        </tpls>
      </m>
      <m in="0">
        <tpls c="6">
          <tpl fld="9" item="0"/>
          <tpl fld="6" item="16"/>
          <tpl hier="55" item="8"/>
          <tpl fld="13" item="0"/>
          <tpl hier="90" item="3"/>
          <tpl hier="155" item="1"/>
        </tpls>
      </m>
      <m in="0">
        <tpls c="6">
          <tpl fld="9" item="6"/>
          <tpl fld="6" item="29"/>
          <tpl hier="55" item="8"/>
          <tpl fld="13" item="0"/>
          <tpl hier="90" item="3"/>
          <tpl hier="155" item="1"/>
        </tpls>
      </m>
      <m in="0">
        <tpls c="6">
          <tpl fld="9" item="2"/>
          <tpl fld="6" item="30"/>
          <tpl hier="55" item="8"/>
          <tpl fld="13" item="0"/>
          <tpl hier="90" item="3"/>
          <tpl hier="155" item="1"/>
        </tpls>
      </m>
      <m in="0">
        <tpls c="6">
          <tpl fld="11" item="2"/>
          <tpl fld="6" item="18"/>
          <tpl hier="55" item="8"/>
          <tpl fld="13" item="0"/>
          <tpl hier="90" item="3"/>
          <tpl hier="155" item="1"/>
        </tpls>
      </m>
      <m in="0">
        <tpls c="6">
          <tpl hier="2" item="4294967295"/>
          <tpl fld="6" item="23"/>
          <tpl hier="55" item="8"/>
          <tpl fld="13" item="0"/>
          <tpl hier="90" item="3"/>
          <tpl hier="155" item="1"/>
        </tpls>
      </m>
      <m in="0">
        <tpls c="6">
          <tpl fld="9" item="1"/>
          <tpl fld="6" item="25"/>
          <tpl hier="55" item="8"/>
          <tpl fld="13" item="0"/>
          <tpl hier="90" item="3"/>
          <tpl hier="155" item="1"/>
        </tpls>
      </m>
      <m in="0">
        <tpls c="6">
          <tpl fld="8" item="1"/>
          <tpl fld="6" item="26"/>
          <tpl hier="55" item="8"/>
          <tpl fld="13" item="0"/>
          <tpl hier="90" item="3"/>
          <tpl hier="155" item="1"/>
        </tpls>
      </m>
      <m in="0">
        <tpls c="6">
          <tpl fld="9" item="3"/>
          <tpl fld="6" item="26"/>
          <tpl hier="55" item="8"/>
          <tpl fld="13" item="0"/>
          <tpl hier="90" item="3"/>
          <tpl hier="155" item="1"/>
        </tpls>
      </m>
      <m in="0">
        <tpls c="6">
          <tpl fld="11" item="2"/>
          <tpl fld="6" item="14"/>
          <tpl hier="55" item="8"/>
          <tpl fld="13" item="0"/>
          <tpl hier="90" item="3"/>
          <tpl hier="155" item="1"/>
        </tpls>
      </m>
      <m in="0">
        <tpls c="6">
          <tpl fld="9" item="6"/>
          <tpl fld="6" item="7"/>
          <tpl hier="55" item="8"/>
          <tpl fld="13" item="0"/>
          <tpl hier="90" item="3"/>
          <tpl hier="155" item="1"/>
        </tpls>
      </m>
      <m in="0">
        <tpls c="6">
          <tpl hier="2" item="4294967295"/>
          <tpl fld="6" item="1"/>
          <tpl hier="55" item="8"/>
          <tpl fld="13" item="0"/>
          <tpl hier="90" item="3"/>
          <tpl hier="155" item="1"/>
        </tpls>
      </m>
      <m in="0">
        <tpls c="6">
          <tpl hier="2" item="4294967295"/>
          <tpl fld="6" item="28"/>
          <tpl hier="55" item="8"/>
          <tpl fld="13" item="0"/>
          <tpl hier="90" item="3"/>
          <tpl hier="155" item="1"/>
        </tpls>
      </m>
      <m in="0">
        <tpls c="6">
          <tpl fld="9" item="1"/>
          <tpl fld="6" item="10"/>
          <tpl hier="55" item="8"/>
          <tpl fld="13" item="0"/>
          <tpl hier="90" item="3"/>
          <tpl hier="155" item="1"/>
        </tpls>
      </m>
      <m in="0">
        <tpls c="6">
          <tpl fld="9" item="0"/>
          <tpl fld="6" item="10"/>
          <tpl hier="55" item="8"/>
          <tpl fld="13" item="0"/>
          <tpl hier="90" item="3"/>
          <tpl hier="155" item="1"/>
        </tpls>
      </m>
      <m in="0">
        <tpls c="6">
          <tpl fld="9" item="2"/>
          <tpl fld="6" item="6"/>
          <tpl hier="55" item="8"/>
          <tpl fld="13" item="0"/>
          <tpl hier="90" item="3"/>
          <tpl hier="155" item="1"/>
        </tpls>
      </m>
      <m in="0">
        <tpls c="6">
          <tpl fld="9" item="6"/>
          <tpl fld="6" item="3"/>
          <tpl hier="55" item="8"/>
          <tpl fld="13" item="0"/>
          <tpl hier="90" item="3"/>
          <tpl hier="155" item="1"/>
        </tpls>
      </m>
      <m in="0">
        <tpls c="6">
          <tpl fld="9" item="1"/>
          <tpl fld="6" item="12"/>
          <tpl hier="55" item="8"/>
          <tpl fld="13" item="0"/>
          <tpl hier="90" item="3"/>
          <tpl hier="155" item="1"/>
        </tpls>
      </m>
      <m in="0">
        <tpls c="6">
          <tpl fld="8" item="2"/>
          <tpl fld="6" item="14"/>
          <tpl hier="55" item="8"/>
          <tpl fld="13" item="0"/>
          <tpl hier="90" item="3"/>
          <tpl hier="155" item="1"/>
        </tpls>
      </m>
      <m in="0">
        <tpls c="6">
          <tpl fld="9" item="5"/>
          <tpl fld="6" item="18"/>
          <tpl hier="55" item="8"/>
          <tpl fld="13" item="0"/>
          <tpl hier="90" item="3"/>
          <tpl hier="155" item="1"/>
        </tpls>
      </m>
      <m in="0">
        <tpls c="6">
          <tpl fld="10" item="1"/>
          <tpl fld="6" item="12"/>
          <tpl hier="55" item="8"/>
          <tpl fld="13" item="0"/>
          <tpl hier="90" item="3"/>
          <tpl hier="155" item="1"/>
        </tpls>
      </m>
      <m in="0">
        <tpls c="6">
          <tpl fld="9" item="5"/>
          <tpl fld="6" item="25"/>
          <tpl hier="55" item="8"/>
          <tpl fld="13" item="0"/>
          <tpl hier="90" item="3"/>
          <tpl hier="155" item="1"/>
        </tpls>
      </m>
      <m in="0">
        <tpls c="6">
          <tpl fld="11" item="0"/>
          <tpl fld="6" item="3"/>
          <tpl hier="55" item="8"/>
          <tpl fld="13" item="0"/>
          <tpl hier="90" item="3"/>
          <tpl hier="155" item="1"/>
        </tpls>
      </m>
      <m in="0">
        <tpls c="6">
          <tpl fld="9" item="0"/>
          <tpl fld="3" item="1"/>
          <tpl hier="55" item="8"/>
          <tpl fld="13" item="0"/>
          <tpl hier="90" item="3"/>
          <tpl hier="155" item="1"/>
        </tpls>
      </m>
      <m in="0">
        <tpls c="6">
          <tpl fld="9" item="0"/>
          <tpl fld="6" item="11"/>
          <tpl hier="55" item="8"/>
          <tpl fld="13" item="0"/>
          <tpl hier="90" item="3"/>
          <tpl hier="155" item="1"/>
        </tpls>
      </m>
      <m in="0">
        <tpls c="6">
          <tpl fld="9" item="1"/>
          <tpl fld="6" item="15"/>
          <tpl hier="55" item="8"/>
          <tpl fld="13" item="0"/>
          <tpl hier="90" item="3"/>
          <tpl hier="155" item="1"/>
        </tpls>
      </m>
      <n v="1">
        <tpls c="6">
          <tpl fld="8" item="1"/>
          <tpl fld="3" item="2"/>
          <tpl hier="55" item="8"/>
          <tpl fld="13" item="1"/>
          <tpl hier="90" item="3"/>
          <tpl hier="155" item="1"/>
        </tpls>
      </n>
      <m in="0">
        <tpls c="6">
          <tpl fld="8" item="1"/>
          <tpl fld="3" item="2"/>
          <tpl hier="55" item="8"/>
          <tpl fld="13" item="0"/>
          <tpl hier="90" item="3"/>
          <tpl hier="155" item="1"/>
        </tpls>
      </m>
      <m in="0">
        <tpls c="6">
          <tpl fld="9" item="5"/>
          <tpl fld="6" item="17"/>
          <tpl hier="55" item="8"/>
          <tpl fld="13" item="0"/>
          <tpl hier="90" item="3"/>
          <tpl hier="155" item="1"/>
        </tpls>
      </m>
      <m in="0">
        <tpls c="6">
          <tpl fld="9" item="3"/>
          <tpl fld="3" item="0"/>
          <tpl hier="55" item="8"/>
          <tpl fld="13" item="0"/>
          <tpl hier="90" item="3"/>
          <tpl hier="155" item="1"/>
        </tpls>
      </m>
      <m in="0">
        <tpls c="6">
          <tpl hier="2" item="4294967295"/>
          <tpl fld="6" item="31"/>
          <tpl hier="55" item="8"/>
          <tpl fld="13" item="0"/>
          <tpl hier="90" item="3"/>
          <tpl hier="155" item="1"/>
        </tpls>
      </m>
      <m in="0">
        <tpls c="6">
          <tpl fld="9" item="6"/>
          <tpl fld="6" item="23"/>
          <tpl hier="55" item="8"/>
          <tpl fld="13" item="0"/>
          <tpl hier="90" item="3"/>
          <tpl hier="155" item="1"/>
        </tpls>
      </m>
      <m in="0">
        <tpls c="6">
          <tpl fld="9" item="0"/>
          <tpl fld="6" item="19"/>
          <tpl hier="55" item="8"/>
          <tpl fld="13" item="0"/>
          <tpl hier="90" item="3"/>
          <tpl hier="155" item="1"/>
        </tpls>
      </m>
      <m in="0">
        <tpls c="6">
          <tpl fld="10" item="1"/>
          <tpl fld="6" item="2"/>
          <tpl hier="55" item="8"/>
          <tpl fld="13" item="0"/>
          <tpl hier="90" item="3"/>
          <tpl hier="155" item="1"/>
        </tpls>
      </m>
      <m in="0">
        <tpls c="6">
          <tpl fld="11" item="0"/>
          <tpl fld="3" item="2"/>
          <tpl hier="55" item="8"/>
          <tpl fld="13" item="0"/>
          <tpl hier="90" item="3"/>
          <tpl hier="155" item="1"/>
        </tpls>
      </m>
      <m in="0">
        <tpls c="6">
          <tpl fld="8" item="1"/>
          <tpl fld="6" item="16"/>
          <tpl hier="55" item="8"/>
          <tpl fld="13" item="0"/>
          <tpl hier="90" item="3"/>
          <tpl hier="155" item="1"/>
        </tpls>
      </m>
      <m in="0">
        <tpls c="6">
          <tpl fld="8" item="1"/>
          <tpl fld="6" item="21"/>
          <tpl hier="55" item="8"/>
          <tpl fld="13" item="0"/>
          <tpl hier="90" item="3"/>
          <tpl hier="155" item="1"/>
        </tpls>
      </m>
      <m in="0">
        <tpls c="6">
          <tpl fld="9" item="5"/>
          <tpl fld="6" item="23"/>
          <tpl hier="55" item="8"/>
          <tpl fld="13" item="0"/>
          <tpl hier="90" item="3"/>
          <tpl hier="155" item="1"/>
        </tpls>
      </m>
      <m in="0">
        <tpls c="6">
          <tpl fld="9" item="1"/>
          <tpl fld="6" item="21"/>
          <tpl hier="55" item="8"/>
          <tpl fld="13" item="0"/>
          <tpl hier="90" item="3"/>
          <tpl hier="155" item="1"/>
        </tpls>
      </m>
      <m in="0">
        <tpls c="6">
          <tpl fld="9" item="1"/>
          <tpl fld="6" item="20"/>
          <tpl hier="55" item="8"/>
          <tpl fld="13" item="0"/>
          <tpl hier="90" item="3"/>
          <tpl hier="155" item="1"/>
        </tpls>
      </m>
      <m in="0">
        <tpls c="6">
          <tpl fld="10" item="1"/>
          <tpl fld="3" item="1"/>
          <tpl hier="55" item="8"/>
          <tpl fld="13" item="0"/>
          <tpl hier="90" item="3"/>
          <tpl hier="155" item="1"/>
        </tpls>
      </m>
      <m in="0">
        <tpls c="6">
          <tpl fld="9" item="3"/>
          <tpl fld="6" item="29"/>
          <tpl hier="55" item="8"/>
          <tpl fld="13" item="0"/>
          <tpl hier="90" item="3"/>
          <tpl hier="155" item="1"/>
        </tpls>
      </m>
      <m in="0">
        <tpls c="6">
          <tpl fld="8" item="0"/>
          <tpl fld="6" item="18"/>
          <tpl hier="55" item="8"/>
          <tpl fld="13" item="0"/>
          <tpl hier="90" item="3"/>
          <tpl hier="155" item="1"/>
        </tpls>
      </m>
      <m in="0">
        <tpls c="6">
          <tpl fld="10" item="1"/>
          <tpl fld="6" item="28"/>
          <tpl hier="55" item="8"/>
          <tpl fld="13" item="0"/>
          <tpl hier="90" item="3"/>
          <tpl hier="155" item="1"/>
        </tpls>
      </m>
      <m in="0">
        <tpls c="6">
          <tpl fld="9" item="3"/>
          <tpl fld="6" item="1"/>
          <tpl hier="55" item="8"/>
          <tpl fld="13" item="0"/>
          <tpl hier="90" item="3"/>
          <tpl hier="155" item="1"/>
        </tpls>
      </m>
      <m in="0">
        <tpls c="6">
          <tpl fld="9" item="6"/>
          <tpl fld="6" item="6"/>
          <tpl hier="55" item="8"/>
          <tpl fld="13" item="0"/>
          <tpl hier="90" item="3"/>
          <tpl hier="155" item="1"/>
        </tpls>
      </m>
      <m in="0">
        <tpls c="6">
          <tpl fld="8" item="0"/>
          <tpl fld="6" item="14"/>
          <tpl hier="55" item="8"/>
          <tpl fld="13" item="0"/>
          <tpl hier="90" item="3"/>
          <tpl hier="155" item="1"/>
        </tpls>
      </m>
      <m in="0">
        <tpls c="6">
          <tpl fld="9" item="0"/>
          <tpl fld="3" item="2"/>
          <tpl hier="55" item="8"/>
          <tpl fld="13" item="0"/>
          <tpl hier="90" item="3"/>
          <tpl hier="155" item="1"/>
        </tpls>
      </m>
      <m in="0">
        <tpls c="6">
          <tpl fld="9" item="2"/>
          <tpl fld="6" item="21"/>
          <tpl hier="55" item="8"/>
          <tpl fld="13" item="0"/>
          <tpl hier="90" item="3"/>
          <tpl hier="155" item="1"/>
        </tpls>
      </m>
      <m in="0">
        <tpls c="6">
          <tpl fld="9" item="3"/>
          <tpl fld="6" item="2"/>
          <tpl hier="55" item="8"/>
          <tpl fld="13" item="0"/>
          <tpl hier="90" item="3"/>
          <tpl hier="155" item="1"/>
        </tpls>
      </m>
      <n v="1">
        <tpls c="6">
          <tpl fld="9" item="6"/>
          <tpl fld="3" item="0"/>
          <tpl hier="55" item="8"/>
          <tpl fld="13" item="1"/>
          <tpl hier="90" item="3"/>
          <tpl hier="155" item="1"/>
        </tpls>
      </n>
      <m in="0">
        <tpls c="6">
          <tpl fld="9" item="3"/>
          <tpl fld="3" item="1"/>
          <tpl hier="55" item="8"/>
          <tpl fld="13" item="0"/>
          <tpl hier="90" item="3"/>
          <tpl hier="155" item="1"/>
        </tpls>
      </m>
      <m in="0">
        <tpls c="6">
          <tpl fld="10" item="1"/>
          <tpl fld="6" item="8"/>
          <tpl hier="55" item="8"/>
          <tpl fld="13" item="0"/>
          <tpl hier="90" item="3"/>
          <tpl hier="155" item="1"/>
        </tpls>
      </m>
      <m in="0">
        <tpls c="6">
          <tpl fld="9" item="2"/>
          <tpl fld="6" item="26"/>
          <tpl hier="55" item="8"/>
          <tpl fld="13" item="0"/>
          <tpl hier="90" item="3"/>
          <tpl hier="155" item="1"/>
        </tpls>
      </m>
      <m in="0">
        <tpls c="6">
          <tpl fld="8" item="2"/>
          <tpl fld="6" item="5"/>
          <tpl hier="55" item="8"/>
          <tpl fld="13" item="0"/>
          <tpl hier="90" item="3"/>
          <tpl hier="155" item="1"/>
        </tpls>
      </m>
      <m in="0">
        <tpls c="6">
          <tpl fld="11" item="0"/>
          <tpl fld="6" item="7"/>
          <tpl hier="55" item="8"/>
          <tpl fld="13" item="0"/>
          <tpl hier="90" item="3"/>
          <tpl hier="155" item="1"/>
        </tpls>
      </m>
      <n v="1">
        <tpls c="6">
          <tpl fld="9" item="0"/>
          <tpl fld="3" item="2"/>
          <tpl hier="55" item="8"/>
          <tpl fld="13" item="1"/>
          <tpl hier="90" item="3"/>
          <tpl hier="155" item="1"/>
        </tpls>
      </n>
      <n v="1">
        <tpls c="6">
          <tpl fld="9" item="6"/>
          <tpl fld="3" item="1"/>
          <tpl hier="55" item="8"/>
          <tpl fld="13" item="1"/>
          <tpl hier="90" item="3"/>
          <tpl hier="155" item="1"/>
        </tpls>
      </n>
      <m in="0">
        <tpls c="6">
          <tpl fld="9" item="2"/>
          <tpl fld="6" item="29"/>
          <tpl hier="55" item="8"/>
          <tpl fld="13" item="0"/>
          <tpl hier="90" item="3"/>
          <tpl hier="155" item="1"/>
        </tpls>
      </m>
      <m in="0">
        <tpls c="6">
          <tpl fld="11" item="0"/>
          <tpl fld="6" item="10"/>
          <tpl hier="55" item="8"/>
          <tpl fld="13" item="0"/>
          <tpl hier="90" item="3"/>
          <tpl hier="155" item="1"/>
        </tpls>
      </m>
      <m in="0">
        <tpls c="6">
          <tpl fld="11" item="1"/>
          <tpl fld="6" item="26"/>
          <tpl hier="55" item="8"/>
          <tpl fld="13" item="0"/>
          <tpl hier="90" item="3"/>
          <tpl hier="155" item="1"/>
        </tpls>
      </m>
      <m in="0">
        <tpls c="6">
          <tpl fld="8" item="2"/>
          <tpl fld="6" item="26"/>
          <tpl hier="55" item="8"/>
          <tpl fld="13" item="0"/>
          <tpl hier="90" item="3"/>
          <tpl hier="155" item="1"/>
        </tpls>
      </m>
      <m in="0">
        <tpls c="6">
          <tpl fld="9" item="1"/>
          <tpl fld="6" item="4"/>
          <tpl hier="55" item="8"/>
          <tpl fld="13" item="0"/>
          <tpl hier="90" item="3"/>
          <tpl hier="155" item="1"/>
        </tpls>
      </m>
      <m in="0">
        <tpls c="6">
          <tpl fld="9" item="4"/>
          <tpl fld="6" item="21"/>
          <tpl hier="55" item="8"/>
          <tpl fld="13" item="0"/>
          <tpl hier="90" item="3"/>
          <tpl hier="155" item="1"/>
        </tpls>
      </m>
      <m in="0">
        <tpls c="6">
          <tpl fld="8" item="0"/>
          <tpl fld="3" item="2"/>
          <tpl hier="55" item="8"/>
          <tpl fld="13" item="0"/>
          <tpl hier="90" item="3"/>
          <tpl hier="155" item="1"/>
        </tpls>
      </m>
      <n v="1">
        <tpls c="6">
          <tpl fld="10" item="1"/>
          <tpl fld="3" item="2"/>
          <tpl hier="55" item="8"/>
          <tpl fld="13" item="1"/>
          <tpl hier="90" item="3"/>
          <tpl hier="155" item="1"/>
        </tpls>
      </n>
      <m in="0">
        <tpls c="6">
          <tpl fld="8" item="1"/>
          <tpl fld="6" item="9"/>
          <tpl hier="55" item="8"/>
          <tpl fld="13" item="0"/>
          <tpl hier="90" item="3"/>
          <tpl hier="155" item="1"/>
        </tpls>
      </m>
      <m in="0">
        <tpls c="6">
          <tpl fld="8" item="1"/>
          <tpl fld="6" item="14"/>
          <tpl hier="55" item="8"/>
          <tpl fld="13" item="0"/>
          <tpl hier="90" item="3"/>
          <tpl hier="155" item="1"/>
        </tpls>
      </m>
      <n v="1">
        <tpls c="6">
          <tpl fld="9" item="3"/>
          <tpl fld="3" item="2"/>
          <tpl hier="55" item="8"/>
          <tpl fld="13" item="1"/>
          <tpl hier="90" item="3"/>
          <tpl hier="155" item="1"/>
        </tpls>
      </n>
      <m in="0">
        <tpls c="6">
          <tpl fld="10" item="1"/>
          <tpl fld="6" item="4"/>
          <tpl hier="55" item="8"/>
          <tpl fld="13" item="0"/>
          <tpl hier="90" item="3"/>
          <tpl hier="155" item="1"/>
        </tpls>
      </m>
      <m in="0">
        <tpls c="6">
          <tpl fld="9" item="6"/>
          <tpl fld="6" item="30"/>
          <tpl hier="55" item="8"/>
          <tpl fld="13" item="0"/>
          <tpl hier="90" item="3"/>
          <tpl hier="155" item="1"/>
        </tpls>
      </m>
      <m in="0">
        <tpls c="6">
          <tpl fld="9" item="0"/>
          <tpl fld="6" item="21"/>
          <tpl hier="55" item="8"/>
          <tpl fld="13" item="0"/>
          <tpl hier="90" item="3"/>
          <tpl hier="155" item="1"/>
        </tpls>
      </m>
      <m in="0">
        <tpls c="6">
          <tpl fld="11" item="1"/>
          <tpl fld="6" item="31"/>
          <tpl hier="55" item="8"/>
          <tpl fld="13" item="0"/>
          <tpl hier="90" item="3"/>
          <tpl hier="155" item="1"/>
        </tpls>
      </m>
      <m in="0">
        <tpls c="6">
          <tpl fld="9" item="0"/>
          <tpl fld="6" item="9"/>
          <tpl hier="55" item="8"/>
          <tpl fld="13" item="0"/>
          <tpl hier="90" item="3"/>
          <tpl hier="155" item="1"/>
        </tpls>
      </m>
      <n v="1">
        <tpls c="6">
          <tpl fld="11" item="2"/>
          <tpl fld="3" item="1"/>
          <tpl hier="55" item="8"/>
          <tpl fld="13" item="1"/>
          <tpl hier="90" item="3"/>
          <tpl hier="155" item="1"/>
        </tpls>
      </n>
      <m in="0">
        <tpls c="6">
          <tpl fld="11" item="0"/>
          <tpl fld="6" item="9"/>
          <tpl hier="55" item="8"/>
          <tpl fld="13" item="0"/>
          <tpl hier="90" item="3"/>
          <tpl hier="155" item="1"/>
        </tpls>
      </m>
      <m in="0">
        <tpls c="6">
          <tpl fld="9" item="5"/>
          <tpl fld="6" item="7"/>
          <tpl hier="55" item="8"/>
          <tpl fld="13" item="0"/>
          <tpl hier="90" item="3"/>
          <tpl hier="155" item="1"/>
        </tpls>
      </m>
      <m in="0">
        <tpls c="6">
          <tpl fld="9" item="6"/>
          <tpl fld="6" item="13"/>
          <tpl hier="55" item="8"/>
          <tpl fld="13" item="0"/>
          <tpl hier="90" item="3"/>
          <tpl hier="155" item="1"/>
        </tpls>
      </m>
      <m in="0">
        <tpls c="6">
          <tpl fld="8" item="0"/>
          <tpl fld="6" item="2"/>
          <tpl hier="55" item="8"/>
          <tpl fld="13" item="0"/>
          <tpl hier="90" item="3"/>
          <tpl hier="155" item="1"/>
        </tpls>
      </m>
      <m in="0">
        <tpls c="6">
          <tpl fld="9" item="0"/>
          <tpl fld="6" item="30"/>
          <tpl hier="55" item="8"/>
          <tpl fld="13" item="0"/>
          <tpl hier="90" item="3"/>
          <tpl hier="155" item="1"/>
        </tpls>
      </m>
      <m in="0">
        <tpls c="6">
          <tpl fld="9" item="3"/>
          <tpl fld="6" item="25"/>
          <tpl hier="55" item="8"/>
          <tpl fld="13" item="0"/>
          <tpl hier="90" item="3"/>
          <tpl hier="155" item="1"/>
        </tpls>
      </m>
      <m in="0">
        <tpls c="6">
          <tpl hier="2" item="4294967295"/>
          <tpl fld="6" item="20"/>
          <tpl hier="55" item="8"/>
          <tpl fld="13" item="0"/>
          <tpl hier="90" item="3"/>
          <tpl hier="155" item="1"/>
        </tpls>
      </m>
      <n v="1">
        <tpls c="6">
          <tpl fld="8" item="2"/>
          <tpl fld="3" item="1"/>
          <tpl hier="55" item="8"/>
          <tpl fld="13" item="1"/>
          <tpl hier="90" item="3"/>
          <tpl hier="155" item="1"/>
        </tpls>
      </n>
      <m in="0">
        <tpls c="6">
          <tpl fld="10" item="0"/>
          <tpl fld="6" item="30"/>
          <tpl hier="55" item="8"/>
          <tpl fld="13" item="0"/>
          <tpl hier="90" item="3"/>
          <tpl hier="155" item="1"/>
        </tpls>
      </m>
      <m in="0">
        <tpls c="6">
          <tpl fld="9" item="6"/>
          <tpl fld="6" item="12"/>
          <tpl hier="55" item="8"/>
          <tpl fld="13" item="0"/>
          <tpl hier="90" item="3"/>
          <tpl hier="155" item="1"/>
        </tpls>
      </m>
      <m in="0">
        <tpls c="6">
          <tpl fld="10" item="1"/>
          <tpl fld="6" item="16"/>
          <tpl hier="55" item="8"/>
          <tpl fld="13" item="0"/>
          <tpl hier="90" item="3"/>
          <tpl hier="155" item="1"/>
        </tpls>
      </m>
      <m in="0">
        <tpls c="6">
          <tpl fld="9" item="4"/>
          <tpl fld="6" item="31"/>
          <tpl hier="55" item="8"/>
          <tpl fld="13" item="0"/>
          <tpl hier="90" item="3"/>
          <tpl hier="155" item="1"/>
        </tpls>
      </m>
      <m in="0">
        <tpls c="6">
          <tpl fld="10" item="1"/>
          <tpl fld="6" item="10"/>
          <tpl hier="55" item="8"/>
          <tpl fld="13" item="0"/>
          <tpl hier="90" item="3"/>
          <tpl hier="155" item="1"/>
        </tpls>
      </m>
      <m in="0">
        <tpls c="6">
          <tpl fld="9" item="1"/>
          <tpl fld="6" item="11"/>
          <tpl hier="55" item="8"/>
          <tpl fld="13" item="0"/>
          <tpl hier="90" item="3"/>
          <tpl hier="155" item="1"/>
        </tpls>
      </m>
      <m in="0">
        <tpls c="6">
          <tpl hier="2" item="4294967295"/>
          <tpl fld="6" item="30"/>
          <tpl hier="55" item="8"/>
          <tpl fld="13" item="0"/>
          <tpl hier="90" item="3"/>
          <tpl hier="155" item="1"/>
        </tpls>
      </m>
      <m in="0">
        <tpls c="6">
          <tpl fld="9" item="4"/>
          <tpl fld="6" item="11"/>
          <tpl hier="55" item="8"/>
          <tpl fld="13" item="0"/>
          <tpl hier="90" item="3"/>
          <tpl hier="155" item="1"/>
        </tpls>
      </m>
      <m in="0">
        <tpls c="6">
          <tpl fld="8" item="2"/>
          <tpl fld="6" item="30"/>
          <tpl hier="55" item="8"/>
          <tpl fld="13" item="0"/>
          <tpl hier="90" item="3"/>
          <tpl hier="155" item="1"/>
        </tpls>
      </m>
      <m in="0">
        <tpls c="6">
          <tpl fld="9" item="2"/>
          <tpl fld="6" item="31"/>
          <tpl hier="55" item="8"/>
          <tpl fld="13" item="0"/>
          <tpl hier="90" item="3"/>
          <tpl hier="155" item="1"/>
        </tpls>
      </m>
      <m in="0">
        <tpls c="6">
          <tpl hier="2" item="4294967295"/>
          <tpl fld="6" item="2"/>
          <tpl hier="55" item="8"/>
          <tpl fld="13" item="0"/>
          <tpl hier="90" item="3"/>
          <tpl hier="155" item="1"/>
        </tpls>
      </m>
      <m in="0">
        <tpls c="6">
          <tpl fld="9" item="2"/>
          <tpl fld="6" item="0"/>
          <tpl hier="55" item="8"/>
          <tpl fld="13" item="0"/>
          <tpl hier="90" item="3"/>
          <tpl hier="155" item="1"/>
        </tpls>
      </m>
      <m in="0">
        <tpls c="6">
          <tpl fld="11" item="0"/>
          <tpl fld="6" item="20"/>
          <tpl hier="55" item="8"/>
          <tpl fld="13" item="0"/>
          <tpl hier="90" item="3"/>
          <tpl hier="155" item="1"/>
        </tpls>
      </m>
      <m in="0">
        <tpls c="6">
          <tpl fld="11" item="1"/>
          <tpl fld="6" item="21"/>
          <tpl hier="55" item="8"/>
          <tpl fld="13" item="0"/>
          <tpl hier="90" item="3"/>
          <tpl hier="155" item="1"/>
        </tpls>
      </m>
      <m in="0">
        <tpls c="6">
          <tpl fld="10" item="0"/>
          <tpl fld="6" item="14"/>
          <tpl hier="55" item="8"/>
          <tpl fld="13" item="0"/>
          <tpl hier="90" item="3"/>
          <tpl hier="155" item="1"/>
        </tpls>
      </m>
      <m in="0">
        <tpls c="6">
          <tpl fld="11" item="2"/>
          <tpl fld="6" item="11"/>
          <tpl hier="55" item="8"/>
          <tpl fld="13" item="0"/>
          <tpl hier="90" item="3"/>
          <tpl hier="155" item="1"/>
        </tpls>
      </m>
      <m in="0">
        <tpls c="6">
          <tpl fld="11" item="2"/>
          <tpl fld="6" item="27"/>
          <tpl hier="55" item="8"/>
          <tpl fld="13" item="0"/>
          <tpl hier="90" item="3"/>
          <tpl hier="155" item="1"/>
        </tpls>
      </m>
      <m in="0">
        <tpls c="6">
          <tpl fld="11" item="1"/>
          <tpl fld="6" item="0"/>
          <tpl hier="55" item="8"/>
          <tpl fld="13" item="0"/>
          <tpl hier="90" item="3"/>
          <tpl hier="155" item="1"/>
        </tpls>
      </m>
      <m in="0">
        <tpls c="6">
          <tpl fld="8" item="1"/>
          <tpl fld="6" item="28"/>
          <tpl hier="55" item="8"/>
          <tpl fld="13" item="0"/>
          <tpl hier="90" item="3"/>
          <tpl hier="155" item="1"/>
        </tpls>
      </m>
      <m in="0">
        <tpls c="6">
          <tpl fld="8" item="2"/>
          <tpl fld="6" item="23"/>
          <tpl hier="55" item="8"/>
          <tpl fld="13" item="0"/>
          <tpl hier="90" item="3"/>
          <tpl hier="155" item="1"/>
        </tpls>
      </m>
      <m in="0">
        <tpls c="6">
          <tpl fld="9" item="6"/>
          <tpl fld="6" item="24"/>
          <tpl hier="55" item="8"/>
          <tpl fld="13" item="0"/>
          <tpl hier="90" item="3"/>
          <tpl hier="155" item="1"/>
        </tpls>
      </m>
      <m in="0">
        <tpls c="6">
          <tpl fld="9" item="0"/>
          <tpl fld="6" item="24"/>
          <tpl hier="55" item="8"/>
          <tpl fld="13" item="0"/>
          <tpl hier="90" item="3"/>
          <tpl hier="155" item="1"/>
        </tpls>
      </m>
      <m in="0">
        <tpls c="6">
          <tpl fld="9" item="3"/>
          <tpl fld="6" item="23"/>
          <tpl hier="55" item="8"/>
          <tpl fld="13" item="0"/>
          <tpl hier="90" item="3"/>
          <tpl hier="155" item="1"/>
        </tpls>
      </m>
      <m in="0">
        <tpls c="6">
          <tpl hier="2" item="4294967295"/>
          <tpl fld="6" item="22"/>
          <tpl hier="55" item="8"/>
          <tpl fld="13" item="0"/>
          <tpl hier="90" item="3"/>
          <tpl hier="155" item="1"/>
        </tpls>
      </m>
      <n v="1">
        <tpls c="6">
          <tpl fld="9" item="1"/>
          <tpl fld="3" item="2"/>
          <tpl hier="55" item="8"/>
          <tpl fld="13" item="1"/>
          <tpl hier="90" item="3"/>
          <tpl hier="155" item="1"/>
        </tpls>
      </n>
      <m in="0">
        <tpls c="6">
          <tpl fld="9" item="5"/>
          <tpl fld="6" item="24"/>
          <tpl hier="55" item="8"/>
          <tpl fld="13" item="0"/>
          <tpl hier="90" item="3"/>
          <tpl hier="155" item="1"/>
        </tpls>
      </m>
      <m in="0">
        <tpls c="6">
          <tpl fld="9" item="5"/>
          <tpl fld="6" item="6"/>
          <tpl hier="55" item="8"/>
          <tpl fld="13" item="0"/>
          <tpl hier="90" item="3"/>
          <tpl hier="155" item="1"/>
        </tpls>
      </m>
      <m in="0">
        <tpls c="6">
          <tpl fld="11" item="2"/>
          <tpl fld="6" item="21"/>
          <tpl hier="55" item="8"/>
          <tpl fld="13" item="0"/>
          <tpl hier="90" item="3"/>
          <tpl hier="155" item="1"/>
        </tpls>
      </m>
      <m in="0">
        <tpls c="6">
          <tpl fld="8" item="1"/>
          <tpl fld="6" item="1"/>
          <tpl hier="55" item="8"/>
          <tpl fld="13" item="0"/>
          <tpl hier="90" item="3"/>
          <tpl hier="155" item="1"/>
        </tpls>
      </m>
      <m in="0">
        <tpls c="6">
          <tpl fld="8" item="2"/>
          <tpl fld="6" item="27"/>
          <tpl hier="55" item="8"/>
          <tpl fld="13" item="0"/>
          <tpl hier="90" item="3"/>
          <tpl hier="155" item="1"/>
        </tpls>
      </m>
      <m in="0">
        <tpls c="6">
          <tpl fld="11" item="0"/>
          <tpl fld="6" item="16"/>
          <tpl hier="55" item="8"/>
          <tpl fld="13" item="0"/>
          <tpl hier="90" item="3"/>
          <tpl hier="155" item="1"/>
        </tpls>
      </m>
      <m in="0">
        <tpls c="6">
          <tpl fld="8" item="2"/>
          <tpl fld="6" item="17"/>
          <tpl hier="55" item="10"/>
          <tpl fld="13" item="0"/>
          <tpl hier="90" item="3"/>
          <tpl hier="155" item="1"/>
        </tpls>
      </m>
      <m in="0">
        <tpls c="6">
          <tpl fld="9" item="4"/>
          <tpl fld="6" item="4"/>
          <tpl hier="55" item="10"/>
          <tpl fld="13" item="0"/>
          <tpl hier="90" item="3"/>
          <tpl hier="155" item="1"/>
        </tpls>
      </m>
      <m in="0">
        <tpls c="6">
          <tpl fld="11" item="1"/>
          <tpl fld="6" item="17"/>
          <tpl hier="55" item="10"/>
          <tpl fld="13" item="0"/>
          <tpl hier="90" item="3"/>
          <tpl hier="155" item="1"/>
        </tpls>
      </m>
      <m in="0">
        <tpls c="6">
          <tpl fld="8" item="0"/>
          <tpl fld="6" item="29"/>
          <tpl hier="55" item="10"/>
          <tpl fld="13" item="0"/>
          <tpl hier="90" item="3"/>
          <tpl hier="155" item="1"/>
        </tpls>
      </m>
      <m in="0">
        <tpls c="6">
          <tpl fld="8" item="1"/>
          <tpl fld="6" item="30"/>
          <tpl hier="55" item="10"/>
          <tpl fld="13" item="0"/>
          <tpl hier="90" item="3"/>
          <tpl hier="155" item="1"/>
        </tpls>
      </m>
      <m in="0">
        <tpls c="6">
          <tpl fld="9" item="6"/>
          <tpl fld="6" item="9"/>
          <tpl hier="55" item="10"/>
          <tpl fld="13" item="0"/>
          <tpl hier="90" item="3"/>
          <tpl hier="155" item="1"/>
        </tpls>
      </m>
      <m in="0">
        <tpls c="6">
          <tpl fld="10" item="1"/>
          <tpl fld="6" item="1"/>
          <tpl hier="55" item="10"/>
          <tpl fld="13" item="0"/>
          <tpl hier="90" item="3"/>
          <tpl hier="155" item="1"/>
        </tpls>
      </m>
      <m in="0">
        <tpls c="6">
          <tpl fld="8" item="0"/>
          <tpl fld="6" item="3"/>
          <tpl hier="55" item="10"/>
          <tpl fld="13" item="0"/>
          <tpl hier="90" item="3"/>
          <tpl hier="155" item="1"/>
        </tpls>
      </m>
      <m in="0">
        <tpls c="6">
          <tpl fld="9" item="6"/>
          <tpl fld="6" item="15"/>
          <tpl hier="55" item="10"/>
          <tpl fld="13" item="0"/>
          <tpl hier="90" item="3"/>
          <tpl hier="155" item="1"/>
        </tpls>
      </m>
      <m in="0">
        <tpls c="6">
          <tpl fld="10" item="0"/>
          <tpl fld="6" item="9"/>
          <tpl hier="55" item="10"/>
          <tpl fld="13" item="0"/>
          <tpl hier="90" item="3"/>
          <tpl hier="155" item="1"/>
        </tpls>
      </m>
      <m in="0">
        <tpls c="6">
          <tpl fld="11" item="0"/>
          <tpl fld="6" item="19"/>
          <tpl hier="55" item="10"/>
          <tpl fld="13" item="0"/>
          <tpl hier="90" item="3"/>
          <tpl hier="155" item="1"/>
        </tpls>
      </m>
      <m in="0">
        <tpls c="6">
          <tpl fld="11" item="1"/>
          <tpl fld="6" item="16"/>
          <tpl hier="55" item="10"/>
          <tpl fld="13" item="0"/>
          <tpl hier="90" item="3"/>
          <tpl hier="155" item="1"/>
        </tpls>
      </m>
      <m in="0">
        <tpls c="6">
          <tpl hier="2" item="4294967295"/>
          <tpl fld="6" item="17"/>
          <tpl hier="55" item="10"/>
          <tpl fld="13" item="0"/>
          <tpl hier="90" item="3"/>
          <tpl hier="155" item="1"/>
        </tpls>
      </m>
      <m in="0">
        <tpls c="6">
          <tpl fld="11" item="2"/>
          <tpl fld="6" item="5"/>
          <tpl hier="55" item="10"/>
          <tpl fld="13" item="0"/>
          <tpl hier="90" item="3"/>
          <tpl hier="155" item="1"/>
        </tpls>
      </m>
      <m in="0">
        <tpls c="6">
          <tpl fld="9" item="2"/>
          <tpl fld="6" item="11"/>
          <tpl hier="55" item="10"/>
          <tpl fld="13" item="0"/>
          <tpl hier="90" item="3"/>
          <tpl hier="155" item="1"/>
        </tpls>
      </m>
      <m in="0">
        <tpls c="6">
          <tpl fld="9" item="4"/>
          <tpl fld="6" item="2"/>
          <tpl hier="55" item="10"/>
          <tpl fld="13" item="0"/>
          <tpl hier="90" item="3"/>
          <tpl hier="155" item="1"/>
        </tpls>
      </m>
      <m in="0">
        <tpls c="6">
          <tpl fld="10" item="1"/>
          <tpl fld="6" item="9"/>
          <tpl hier="55" item="10"/>
          <tpl fld="13" item="0"/>
          <tpl hier="90" item="3"/>
          <tpl hier="155" item="1"/>
        </tpls>
      </m>
      <m in="0">
        <tpls c="6">
          <tpl hier="2" item="4294967295"/>
          <tpl fld="6" item="12"/>
          <tpl hier="55" item="10"/>
          <tpl fld="13" item="0"/>
          <tpl hier="90" item="3"/>
          <tpl hier="155" item="1"/>
        </tpls>
      </m>
      <m in="0">
        <tpls c="6">
          <tpl fld="11" item="0"/>
          <tpl fld="6" item="2"/>
          <tpl hier="55" item="10"/>
          <tpl fld="13" item="0"/>
          <tpl hier="90" item="3"/>
          <tpl hier="155" item="1"/>
        </tpls>
      </m>
      <m in="0">
        <tpls c="6">
          <tpl fld="9" item="6"/>
          <tpl fld="6" item="19"/>
          <tpl hier="55" item="10"/>
          <tpl fld="13" item="0"/>
          <tpl hier="90" item="3"/>
          <tpl hier="155" item="1"/>
        </tpls>
      </m>
      <n v="1">
        <tpls c="6">
          <tpl fld="10" item="0"/>
          <tpl fld="3" item="2"/>
          <tpl hier="55" item="10"/>
          <tpl fld="13" item="1"/>
          <tpl hier="90" item="3"/>
          <tpl hier="155" item="1"/>
        </tpls>
      </n>
      <m in="0">
        <tpls c="6">
          <tpl fld="9" item="3"/>
          <tpl fld="6" item="19"/>
          <tpl hier="55" item="10"/>
          <tpl fld="13" item="0"/>
          <tpl hier="90" item="3"/>
          <tpl hier="155" item="1"/>
        </tpls>
      </m>
      <m in="0">
        <tpls c="6">
          <tpl fld="11" item="0"/>
          <tpl fld="6" item="22"/>
          <tpl hier="55" item="10"/>
          <tpl fld="13" item="0"/>
          <tpl hier="90" item="3"/>
          <tpl hier="155" item="1"/>
        </tpls>
      </m>
      <m in="0">
        <tpls c="6">
          <tpl fld="9" item="1"/>
          <tpl fld="3" item="0"/>
          <tpl hier="55" item="10"/>
          <tpl fld="13" item="0"/>
          <tpl hier="90" item="3"/>
          <tpl hier="155" item="1"/>
        </tpls>
      </m>
      <m in="0">
        <tpls c="6">
          <tpl hier="2" item="4294967295"/>
          <tpl fld="6" item="8"/>
          <tpl hier="55" item="10"/>
          <tpl fld="13" item="0"/>
          <tpl hier="90" item="3"/>
          <tpl hier="155" item="1"/>
        </tpls>
      </m>
      <m in="0">
        <tpls c="6">
          <tpl fld="9" item="2"/>
          <tpl fld="6" item="4"/>
          <tpl hier="55" item="10"/>
          <tpl fld="13" item="0"/>
          <tpl hier="90" item="3"/>
          <tpl hier="155" item="1"/>
        </tpls>
      </m>
      <m in="0">
        <tpls c="6">
          <tpl fld="9" item="6"/>
          <tpl fld="6" item="2"/>
          <tpl hier="55" item="10"/>
          <tpl fld="13" item="0"/>
          <tpl hier="90" item="3"/>
          <tpl hier="155" item="1"/>
        </tpls>
      </m>
      <m in="0">
        <tpls c="6">
          <tpl fld="11" item="0"/>
          <tpl fld="6" item="15"/>
          <tpl hier="55" item="10"/>
          <tpl fld="13" item="0"/>
          <tpl hier="90" item="3"/>
          <tpl hier="155" item="1"/>
        </tpls>
      </m>
      <m in="0">
        <tpls c="6">
          <tpl fld="8" item="0"/>
          <tpl fld="6" item="26"/>
          <tpl hier="55" item="10"/>
          <tpl fld="13" item="0"/>
          <tpl hier="90" item="3"/>
          <tpl hier="155" item="1"/>
        </tpls>
      </m>
      <m in="0">
        <tpls c="6">
          <tpl fld="8" item="1"/>
          <tpl fld="6" item="15"/>
          <tpl hier="55" item="10"/>
          <tpl fld="13" item="0"/>
          <tpl hier="90" item="3"/>
          <tpl hier="155" item="1"/>
        </tpls>
      </m>
      <n v="1">
        <tpls c="6">
          <tpl fld="10" item="1"/>
          <tpl fld="3" item="1"/>
          <tpl hier="55" item="10"/>
          <tpl fld="13" item="1"/>
          <tpl hier="90" item="3"/>
          <tpl hier="155" item="1"/>
        </tpls>
      </n>
      <m in="0">
        <tpls c="6">
          <tpl fld="11" item="2"/>
          <tpl fld="3" item="0"/>
          <tpl hier="55" item="10"/>
          <tpl fld="13" item="0"/>
          <tpl hier="90" item="3"/>
          <tpl hier="155" item="1"/>
        </tpls>
      </m>
      <m in="0">
        <tpls c="6">
          <tpl fld="11" item="1"/>
          <tpl fld="6" item="10"/>
          <tpl hier="55" item="10"/>
          <tpl fld="13" item="0"/>
          <tpl hier="90" item="3"/>
          <tpl hier="155" item="1"/>
        </tpls>
      </m>
      <m in="0">
        <tpls c="6">
          <tpl fld="9" item="1"/>
          <tpl fld="6" item="14"/>
          <tpl hier="55" item="10"/>
          <tpl fld="13" item="0"/>
          <tpl hier="90" item="3"/>
          <tpl hier="155" item="1"/>
        </tpls>
      </m>
      <m in="0">
        <tpls c="6">
          <tpl hier="2" item="4294967295"/>
          <tpl fld="6" item="0"/>
          <tpl hier="55" item="10"/>
          <tpl fld="13" item="0"/>
          <tpl hier="90" item="3"/>
          <tpl hier="155" item="1"/>
        </tpls>
      </m>
      <m in="0">
        <tpls c="6">
          <tpl fld="9" item="1"/>
          <tpl fld="6" item="6"/>
          <tpl hier="55" item="10"/>
          <tpl fld="13" item="0"/>
          <tpl hier="90" item="3"/>
          <tpl hier="155" item="1"/>
        </tpls>
      </m>
      <m in="0">
        <tpls c="6">
          <tpl fld="8" item="0"/>
          <tpl fld="6" item="21"/>
          <tpl hier="55" item="10"/>
          <tpl fld="13" item="0"/>
          <tpl hier="90" item="3"/>
          <tpl hier="155" item="1"/>
        </tpls>
      </m>
      <m in="0">
        <tpls c="6">
          <tpl fld="8" item="1"/>
          <tpl fld="6" item="24"/>
          <tpl hier="55" item="10"/>
          <tpl fld="13" item="0"/>
          <tpl hier="90" item="3"/>
          <tpl hier="155" item="1"/>
        </tpls>
      </m>
      <m in="0">
        <tpls c="6">
          <tpl fld="9" item="1"/>
          <tpl fld="6" item="8"/>
          <tpl hier="55" item="10"/>
          <tpl fld="13" item="0"/>
          <tpl hier="90" item="3"/>
          <tpl hier="155" item="1"/>
        </tpls>
      </m>
      <m in="0">
        <tpls c="6">
          <tpl fld="11" item="0"/>
          <tpl fld="6" item="4"/>
          <tpl hier="55" item="10"/>
          <tpl fld="13" item="0"/>
          <tpl hier="90" item="3"/>
          <tpl hier="155" item="1"/>
        </tpls>
      </m>
      <m in="0">
        <tpls c="6">
          <tpl fld="9" item="1"/>
          <tpl fld="6" item="29"/>
          <tpl hier="55" item="10"/>
          <tpl fld="13" item="0"/>
          <tpl hier="90" item="3"/>
          <tpl hier="155" item="1"/>
        </tpls>
      </m>
      <m in="0">
        <tpls c="6">
          <tpl fld="11" item="1"/>
          <tpl fld="6" item="2"/>
          <tpl hier="55" item="10"/>
          <tpl fld="13" item="0"/>
          <tpl hier="90" item="3"/>
          <tpl hier="155" item="1"/>
        </tpls>
      </m>
      <m in="0">
        <tpls c="6">
          <tpl fld="8" item="2"/>
          <tpl fld="6" item="16"/>
          <tpl hier="55" item="10"/>
          <tpl fld="13" item="0"/>
          <tpl hier="90" item="3"/>
          <tpl hier="155" item="1"/>
        </tpls>
      </m>
      <m in="0">
        <tpls c="6">
          <tpl fld="9" item="6"/>
          <tpl fld="3" item="1"/>
          <tpl hier="55" item="10"/>
          <tpl fld="13" item="0"/>
          <tpl hier="90" item="3"/>
          <tpl hier="155" item="1"/>
        </tpls>
      </m>
      <m in="0">
        <tpls c="6">
          <tpl fld="9" item="1"/>
          <tpl fld="6" item="18"/>
          <tpl hier="55" item="10"/>
          <tpl fld="13" item="0"/>
          <tpl hier="90" item="3"/>
          <tpl hier="155" item="1"/>
        </tpls>
      </m>
      <m in="0">
        <tpls c="6">
          <tpl fld="9" item="0"/>
          <tpl fld="6" item="4"/>
          <tpl hier="55" item="10"/>
          <tpl fld="13" item="0"/>
          <tpl hier="90" item="3"/>
          <tpl hier="155" item="1"/>
        </tpls>
      </m>
      <n v="1">
        <tpls c="6">
          <tpl fld="10" item="1"/>
          <tpl fld="3" item="0"/>
          <tpl hier="55" item="10"/>
          <tpl fld="13" item="1"/>
          <tpl hier="90" item="3"/>
          <tpl hier="155" item="1"/>
        </tpls>
      </n>
      <m in="0">
        <tpls c="6">
          <tpl fld="8" item="0"/>
          <tpl fld="3" item="0"/>
          <tpl hier="55" item="10"/>
          <tpl fld="13" item="0"/>
          <tpl hier="90" item="3"/>
          <tpl hier="155" item="1"/>
        </tpls>
      </m>
      <m in="0">
        <tpls c="6">
          <tpl fld="8" item="1"/>
          <tpl fld="6" item="23"/>
          <tpl hier="55" item="10"/>
          <tpl fld="13" item="0"/>
          <tpl hier="90" item="3"/>
          <tpl hier="155" item="1"/>
        </tpls>
      </m>
      <m in="0">
        <tpls c="6">
          <tpl fld="9" item="1"/>
          <tpl fld="6" item="1"/>
          <tpl hier="55" item="10"/>
          <tpl fld="13" item="0"/>
          <tpl hier="90" item="3"/>
          <tpl hier="155" item="1"/>
        </tpls>
      </m>
      <m in="0">
        <tpls c="6">
          <tpl fld="11" item="2"/>
          <tpl fld="6" item="31"/>
          <tpl hier="55" item="10"/>
          <tpl fld="13" item="0"/>
          <tpl hier="90" item="3"/>
          <tpl hier="155" item="1"/>
        </tpls>
      </m>
      <n v="1">
        <tpls c="6">
          <tpl fld="11" item="0"/>
          <tpl fld="3" item="2"/>
          <tpl hier="55" item="10"/>
          <tpl fld="13" item="1"/>
          <tpl hier="90" item="3"/>
          <tpl hier="155" item="1"/>
        </tpls>
      </n>
      <m in="0">
        <tpls c="6">
          <tpl fld="10" item="0"/>
          <tpl fld="6" item="19"/>
          <tpl hier="55" item="10"/>
          <tpl fld="13" item="0"/>
          <tpl hier="90" item="3"/>
          <tpl hier="155" item="1"/>
        </tpls>
      </m>
      <m in="0">
        <tpls c="6">
          <tpl fld="9" item="5"/>
          <tpl fld="6" item="20"/>
          <tpl hier="55" item="10"/>
          <tpl fld="13" item="0"/>
          <tpl hier="90" item="3"/>
          <tpl hier="155" item="1"/>
        </tpls>
      </m>
      <m in="0">
        <tpls c="6">
          <tpl fld="11" item="1"/>
          <tpl fld="6" item="13"/>
          <tpl hier="55" item="10"/>
          <tpl fld="13" item="0"/>
          <tpl hier="90" item="3"/>
          <tpl hier="155" item="1"/>
        </tpls>
      </m>
      <m in="0">
        <tpls c="6">
          <tpl hier="2" item="4294967295"/>
          <tpl fld="6" item="19"/>
          <tpl hier="55" item="10"/>
          <tpl fld="13" item="0"/>
          <tpl hier="90" item="3"/>
          <tpl hier="155" item="1"/>
        </tpls>
      </m>
      <m in="0">
        <tpls c="6">
          <tpl fld="10" item="0"/>
          <tpl fld="6" item="25"/>
          <tpl hier="55" item="10"/>
          <tpl fld="13" item="0"/>
          <tpl hier="90" item="3"/>
          <tpl hier="155" item="1"/>
        </tpls>
      </m>
      <m in="0">
        <tpls c="6">
          <tpl fld="8" item="0"/>
          <tpl fld="6" item="6"/>
          <tpl hier="55" item="10"/>
          <tpl fld="13" item="0"/>
          <tpl hier="90" item="3"/>
          <tpl hier="155" item="1"/>
        </tpls>
      </m>
      <m in="0">
        <tpls c="6">
          <tpl fld="11" item="1"/>
          <tpl fld="6" item="9"/>
          <tpl hier="55" item="10"/>
          <tpl fld="13" item="0"/>
          <tpl hier="90" item="3"/>
          <tpl hier="155" item="1"/>
        </tpls>
      </m>
      <m in="0">
        <tpls c="6">
          <tpl fld="8" item="2"/>
          <tpl fld="6" item="1"/>
          <tpl hier="55" item="10"/>
          <tpl fld="13" item="0"/>
          <tpl hier="90" item="3"/>
          <tpl hier="155" item="1"/>
        </tpls>
      </m>
      <n v="1">
        <tpls c="6">
          <tpl fld="9" item="6"/>
          <tpl fld="3" item="2"/>
          <tpl hier="55" item="10"/>
          <tpl fld="13" item="1"/>
          <tpl hier="90" item="3"/>
          <tpl hier="155" item="1"/>
        </tpls>
      </n>
      <m in="0">
        <tpls c="6">
          <tpl fld="9" item="2"/>
          <tpl fld="6" item="3"/>
          <tpl hier="55" item="10"/>
          <tpl fld="13" item="0"/>
          <tpl hier="90" item="3"/>
          <tpl hier="155" item="1"/>
        </tpls>
      </m>
      <m in="0">
        <tpls c="6">
          <tpl hier="2" item="4294967295"/>
          <tpl fld="6" item="4"/>
          <tpl hier="55" item="10"/>
          <tpl fld="13" item="0"/>
          <tpl hier="90" item="3"/>
          <tpl hier="155" item="1"/>
        </tpls>
      </m>
      <m in="0">
        <tpls c="6">
          <tpl fld="10" item="0"/>
          <tpl fld="6" item="12"/>
          <tpl hier="55" item="10"/>
          <tpl fld="13" item="0"/>
          <tpl hier="90" item="3"/>
          <tpl hier="155" item="1"/>
        </tpls>
      </m>
      <m in="0">
        <tpls c="6">
          <tpl fld="10" item="1"/>
          <tpl fld="6" item="5"/>
          <tpl hier="55" item="10"/>
          <tpl fld="13" item="0"/>
          <tpl hier="90" item="3"/>
          <tpl hier="155" item="1"/>
        </tpls>
      </m>
      <m in="0">
        <tpls c="6">
          <tpl fld="9" item="3"/>
          <tpl fld="6" item="22"/>
          <tpl hier="55" item="10"/>
          <tpl fld="13" item="0"/>
          <tpl hier="90" item="3"/>
          <tpl hier="155" item="1"/>
        </tpls>
      </m>
      <m in="0">
        <tpls c="6">
          <tpl fld="9" item="0"/>
          <tpl fld="6" item="8"/>
          <tpl hier="55" item="10"/>
          <tpl fld="13" item="0"/>
          <tpl hier="90" item="3"/>
          <tpl hier="155" item="1"/>
        </tpls>
      </m>
      <m in="0">
        <tpls c="6">
          <tpl fld="11" item="0"/>
          <tpl fld="6" item="29"/>
          <tpl hier="55" item="10"/>
          <tpl fld="13" item="0"/>
          <tpl hier="90" item="3"/>
          <tpl hier="155" item="1"/>
        </tpls>
      </m>
      <m in="0">
        <tpls c="6">
          <tpl fld="9" item="0"/>
          <tpl fld="6" item="0"/>
          <tpl hier="55" item="10"/>
          <tpl fld="13" item="0"/>
          <tpl hier="90" item="3"/>
          <tpl hier="155" item="1"/>
        </tpls>
      </m>
      <m in="0">
        <tpls c="6">
          <tpl fld="10" item="1"/>
          <tpl fld="6" item="7"/>
          <tpl hier="55" item="10"/>
          <tpl fld="13" item="0"/>
          <tpl hier="90" item="3"/>
          <tpl hier="155" item="1"/>
        </tpls>
      </m>
      <m in="0">
        <tpls c="6">
          <tpl hier="2" item="4294967295"/>
          <tpl fld="6" item="5"/>
          <tpl hier="55" item="10"/>
          <tpl fld="13" item="0"/>
          <tpl hier="90" item="3"/>
          <tpl hier="155" item="1"/>
        </tpls>
      </m>
      <m in="0">
        <tpls c="6">
          <tpl fld="9" item="2"/>
          <tpl fld="6" item="23"/>
          <tpl hier="55" item="10"/>
          <tpl fld="13" item="0"/>
          <tpl hier="90" item="3"/>
          <tpl hier="155" item="1"/>
        </tpls>
      </m>
      <m in="0">
        <tpls c="6">
          <tpl fld="11" item="2"/>
          <tpl fld="3" item="1"/>
          <tpl hier="55" item="10"/>
          <tpl fld="13" item="0"/>
          <tpl hier="90" item="3"/>
          <tpl hier="155" item="1"/>
        </tpls>
      </m>
      <m in="0">
        <tpls c="6">
          <tpl fld="9" item="3"/>
          <tpl fld="6" item="3"/>
          <tpl hier="55" item="10"/>
          <tpl fld="13" item="0"/>
          <tpl hier="90" item="3"/>
          <tpl hier="155" item="1"/>
        </tpls>
      </m>
      <m in="0">
        <tpls c="6">
          <tpl fld="10" item="1"/>
          <tpl fld="6" item="19"/>
          <tpl hier="55" item="10"/>
          <tpl fld="13" item="0"/>
          <tpl hier="90" item="3"/>
          <tpl hier="155" item="1"/>
        </tpls>
      </m>
      <m in="0">
        <tpls c="6">
          <tpl fld="9" item="5"/>
          <tpl fld="6" item="21"/>
          <tpl hier="55" item="10"/>
          <tpl fld="13" item="0"/>
          <tpl hier="90" item="3"/>
          <tpl hier="155" item="1"/>
        </tpls>
      </m>
      <m in="0">
        <tpls c="6">
          <tpl fld="9" item="0"/>
          <tpl fld="6" item="25"/>
          <tpl hier="55" item="10"/>
          <tpl fld="13" item="0"/>
          <tpl hier="90" item="3"/>
          <tpl hier="155" item="1"/>
        </tpls>
      </m>
      <m in="0">
        <tpls c="6">
          <tpl fld="9" item="1"/>
          <tpl fld="6" item="17"/>
          <tpl hier="55" item="10"/>
          <tpl fld="13" item="0"/>
          <tpl hier="90" item="3"/>
          <tpl hier="155" item="1"/>
        </tpls>
      </m>
      <m in="0">
        <tpls c="6">
          <tpl fld="9" item="3"/>
          <tpl fld="6" item="17"/>
          <tpl hier="55" item="10"/>
          <tpl fld="13" item="0"/>
          <tpl hier="90" item="3"/>
          <tpl hier="155" item="1"/>
        </tpls>
      </m>
      <m in="0">
        <tpls c="6">
          <tpl fld="8" item="0"/>
          <tpl fld="6" item="8"/>
          <tpl hier="55" item="10"/>
          <tpl fld="13" item="0"/>
          <tpl hier="90" item="3"/>
          <tpl hier="155" item="1"/>
        </tpls>
      </m>
      <m in="0">
        <tpls c="6">
          <tpl fld="8" item="2"/>
          <tpl fld="6" item="9"/>
          <tpl hier="55" item="10"/>
          <tpl fld="13" item="0"/>
          <tpl hier="90" item="3"/>
          <tpl hier="155" item="1"/>
        </tpls>
      </m>
      <m in="0">
        <tpls c="6">
          <tpl fld="10" item="1"/>
          <tpl fld="6" item="24"/>
          <tpl hier="55" item="10"/>
          <tpl fld="13" item="0"/>
          <tpl hier="90" item="3"/>
          <tpl hier="155" item="1"/>
        </tpls>
      </m>
      <m in="0">
        <tpls c="6">
          <tpl fld="8" item="0"/>
          <tpl fld="6" item="11"/>
          <tpl hier="55" item="10"/>
          <tpl fld="13" item="0"/>
          <tpl hier="90" item="3"/>
          <tpl hier="155" item="1"/>
        </tpls>
      </m>
      <m in="0">
        <tpls c="6">
          <tpl fld="9" item="0"/>
          <tpl fld="6" item="6"/>
          <tpl hier="55" item="10"/>
          <tpl fld="13" item="0"/>
          <tpl hier="90" item="3"/>
          <tpl hier="155" item="1"/>
        </tpls>
      </m>
      <m in="0">
        <tpls c="6">
          <tpl fld="9" item="5"/>
          <tpl fld="6" item="9"/>
          <tpl hier="55" item="10"/>
          <tpl fld="13" item="0"/>
          <tpl hier="90" item="3"/>
          <tpl hier="155" item="1"/>
        </tpls>
      </m>
      <n v="1">
        <tpls c="6">
          <tpl fld="8" item="2"/>
          <tpl fld="3" item="0"/>
          <tpl hier="55" item="10"/>
          <tpl fld="13" item="1"/>
          <tpl hier="90" item="3"/>
          <tpl hier="155" item="1"/>
        </tpls>
      </n>
      <m in="0">
        <tpls c="6">
          <tpl fld="9" item="4"/>
          <tpl fld="3" item="2"/>
          <tpl hier="55" item="10"/>
          <tpl fld="13" item="0"/>
          <tpl hier="90" item="3"/>
          <tpl hier="155" item="1"/>
        </tpls>
      </m>
      <m in="0">
        <tpls c="6">
          <tpl fld="8" item="1"/>
          <tpl fld="6" item="31"/>
          <tpl hier="55" item="10"/>
          <tpl fld="13" item="0"/>
          <tpl hier="90" item="3"/>
          <tpl hier="155" item="1"/>
        </tpls>
      </m>
      <m in="0">
        <tpls c="6">
          <tpl fld="9" item="4"/>
          <tpl fld="6" item="15"/>
          <tpl hier="55" item="10"/>
          <tpl fld="13" item="0"/>
          <tpl hier="90" item="3"/>
          <tpl hier="155" item="1"/>
        </tpls>
      </m>
      <m in="0">
        <tpls c="6">
          <tpl fld="10" item="0"/>
          <tpl fld="6" item="2"/>
          <tpl hier="55" item="10"/>
          <tpl fld="13" item="0"/>
          <tpl hier="90" item="3"/>
          <tpl hier="155" item="1"/>
        </tpls>
      </m>
      <m in="0">
        <tpls c="6">
          <tpl fld="9" item="1"/>
          <tpl fld="6" item="23"/>
          <tpl hier="55" item="10"/>
          <tpl fld="13" item="0"/>
          <tpl hier="90" item="3"/>
          <tpl hier="155" item="1"/>
        </tpls>
      </m>
      <m in="0">
        <tpls c="6">
          <tpl fld="9" item="1"/>
          <tpl fld="6" item="3"/>
          <tpl hier="55" item="10"/>
          <tpl fld="13" item="0"/>
          <tpl hier="90" item="3"/>
          <tpl hier="155" item="1"/>
        </tpls>
      </m>
      <m in="0">
        <tpls c="6">
          <tpl fld="9" item="2"/>
          <tpl fld="6" item="16"/>
          <tpl hier="55" item="10"/>
          <tpl fld="13" item="0"/>
          <tpl hier="90" item="3"/>
          <tpl hier="155" item="1"/>
        </tpls>
      </m>
      <m in="0">
        <tpls c="6">
          <tpl fld="9" item="5"/>
          <tpl fld="6" item="3"/>
          <tpl hier="55" item="10"/>
          <tpl fld="13" item="0"/>
          <tpl hier="90" item="3"/>
          <tpl hier="155" item="1"/>
        </tpls>
      </m>
      <n v="1">
        <tpls c="6">
          <tpl fld="11" item="2"/>
          <tpl fld="3" item="0"/>
          <tpl hier="55" item="10"/>
          <tpl fld="13" item="1"/>
          <tpl hier="90" item="3"/>
          <tpl hier="155" item="1"/>
        </tpls>
      </n>
      <m in="0">
        <tpls c="6">
          <tpl fld="9" item="3"/>
          <tpl fld="6" item="10"/>
          <tpl hier="55" item="10"/>
          <tpl fld="13" item="0"/>
          <tpl hier="90" item="3"/>
          <tpl hier="155" item="1"/>
        </tpls>
      </m>
      <n v="1">
        <tpls c="6">
          <tpl hier="2" item="4294967295"/>
          <tpl fld="3" item="2"/>
          <tpl hier="55" item="10"/>
          <tpl fld="13" item="1"/>
          <tpl hier="90" item="3"/>
          <tpl hier="155" item="1"/>
        </tpls>
      </n>
      <m in="0">
        <tpls c="6">
          <tpl fld="11" item="0"/>
          <tpl fld="6" item="12"/>
          <tpl hier="55" item="10"/>
          <tpl fld="13" item="0"/>
          <tpl hier="90" item="3"/>
          <tpl hier="155" item="1"/>
        </tpls>
      </m>
      <m in="0">
        <tpls c="6">
          <tpl fld="9" item="4"/>
          <tpl fld="6" item="6"/>
          <tpl hier="55" item="10"/>
          <tpl fld="13" item="0"/>
          <tpl hier="90" item="3"/>
          <tpl hier="155" item="1"/>
        </tpls>
      </m>
      <m in="0">
        <tpls c="6">
          <tpl fld="8" item="2"/>
          <tpl fld="6" item="7"/>
          <tpl hier="55" item="10"/>
          <tpl fld="13" item="0"/>
          <tpl hier="90" item="3"/>
          <tpl hier="155" item="1"/>
        </tpls>
      </m>
      <m in="0">
        <tpls c="6">
          <tpl fld="8" item="1"/>
          <tpl fld="6" item="2"/>
          <tpl hier="55" item="10"/>
          <tpl fld="13" item="0"/>
          <tpl hier="90" item="3"/>
          <tpl hier="155" item="1"/>
        </tpls>
      </m>
      <m in="0">
        <tpls c="6">
          <tpl fld="11" item="0"/>
          <tpl fld="6" item="11"/>
          <tpl hier="55" item="10"/>
          <tpl fld="13" item="0"/>
          <tpl hier="90" item="3"/>
          <tpl hier="155" item="1"/>
        </tpls>
      </m>
      <m in="0">
        <tpls c="6">
          <tpl fld="9" item="6"/>
          <tpl fld="6" item="11"/>
          <tpl hier="55" item="10"/>
          <tpl fld="13" item="0"/>
          <tpl hier="90" item="3"/>
          <tpl hier="155" item="1"/>
        </tpls>
      </m>
      <m in="0">
        <tpls c="6">
          <tpl fld="10" item="0"/>
          <tpl fld="6" item="4"/>
          <tpl hier="55" item="10"/>
          <tpl fld="13" item="0"/>
          <tpl hier="90" item="3"/>
          <tpl hier="155" item="1"/>
        </tpls>
      </m>
      <m in="0">
        <tpls c="6">
          <tpl fld="9" item="6"/>
          <tpl fld="6" item="21"/>
          <tpl hier="55" item="10"/>
          <tpl fld="13" item="0"/>
          <tpl hier="90" item="3"/>
          <tpl hier="155" item="1"/>
        </tpls>
      </m>
      <m in="0">
        <tpls c="6">
          <tpl fld="11" item="2"/>
          <tpl fld="6" item="30"/>
          <tpl hier="55" item="10"/>
          <tpl fld="13" item="0"/>
          <tpl hier="90" item="3"/>
          <tpl hier="155" item="1"/>
        </tpls>
      </m>
      <m in="0">
        <tpls c="6">
          <tpl fld="11" item="1"/>
          <tpl fld="6" item="28"/>
          <tpl hier="55" item="10"/>
          <tpl fld="13" item="0"/>
          <tpl hier="90" item="3"/>
          <tpl hier="155" item="1"/>
        </tpls>
      </m>
      <m in="0">
        <tpls c="6">
          <tpl hier="2" item="4294967295"/>
          <tpl fld="6" item="18"/>
          <tpl hier="55" item="10"/>
          <tpl fld="13" item="0"/>
          <tpl hier="90" item="3"/>
          <tpl hier="155" item="1"/>
        </tpls>
      </m>
      <m in="0">
        <tpls c="6">
          <tpl fld="9" item="5"/>
          <tpl fld="6" item="14"/>
          <tpl hier="55" item="10"/>
          <tpl fld="13" item="0"/>
          <tpl hier="90" item="3"/>
          <tpl hier="155" item="1"/>
        </tpls>
      </m>
      <m in="0">
        <tpls c="6">
          <tpl fld="9" item="6"/>
          <tpl fld="6" item="16"/>
          <tpl hier="55" item="10"/>
          <tpl fld="13" item="0"/>
          <tpl hier="90" item="3"/>
          <tpl hier="155" item="1"/>
        </tpls>
      </m>
      <m in="0">
        <tpls c="6">
          <tpl fld="9" item="4"/>
          <tpl fld="6" item="24"/>
          <tpl hier="55" item="10"/>
          <tpl fld="13" item="0"/>
          <tpl hier="90" item="3"/>
          <tpl hier="155" item="1"/>
        </tpls>
      </m>
      <m in="0">
        <tpls c="6">
          <tpl fld="10" item="1"/>
          <tpl fld="6" item="17"/>
          <tpl hier="55" item="10"/>
          <tpl fld="13" item="0"/>
          <tpl hier="90" item="3"/>
          <tpl hier="155" item="1"/>
        </tpls>
      </m>
      <m in="0">
        <tpls c="6">
          <tpl fld="9" item="6"/>
          <tpl fld="6" item="22"/>
          <tpl hier="55" item="10"/>
          <tpl fld="13" item="0"/>
          <tpl hier="90" item="3"/>
          <tpl hier="155" item="1"/>
        </tpls>
      </m>
      <m in="0">
        <tpls c="6">
          <tpl fld="11" item="1"/>
          <tpl fld="6" item="18"/>
          <tpl hier="55" item="10"/>
          <tpl fld="13" item="0"/>
          <tpl hier="90" item="3"/>
          <tpl hier="155" item="1"/>
        </tpls>
      </m>
      <n v="1">
        <tpls c="6">
          <tpl fld="8" item="0"/>
          <tpl fld="3" item="0"/>
          <tpl hier="55" item="10"/>
          <tpl fld="13" item="1"/>
          <tpl hier="90" item="3"/>
          <tpl hier="155" item="1"/>
        </tpls>
      </n>
      <m in="0">
        <tpls c="6">
          <tpl fld="9" item="1"/>
          <tpl fld="6" item="7"/>
          <tpl hier="55" item="10"/>
          <tpl fld="13" item="0"/>
          <tpl hier="90" item="3"/>
          <tpl hier="155" item="1"/>
        </tpls>
      </m>
      <m in="0">
        <tpls c="6">
          <tpl fld="9" item="5"/>
          <tpl fld="3" item="1"/>
          <tpl hier="55" item="10"/>
          <tpl fld="13" item="0"/>
          <tpl hier="90" item="3"/>
          <tpl hier="155" item="1"/>
        </tpls>
      </m>
      <m in="0">
        <tpls c="6">
          <tpl fld="8" item="0"/>
          <tpl fld="6" item="16"/>
          <tpl hier="55" item="10"/>
          <tpl fld="13" item="0"/>
          <tpl hier="90" item="3"/>
          <tpl hier="155" item="1"/>
        </tpls>
      </m>
      <m in="0">
        <tpls c="6">
          <tpl fld="11" item="1"/>
          <tpl fld="6" item="4"/>
          <tpl hier="55" item="10"/>
          <tpl fld="13" item="0"/>
          <tpl hier="90" item="3"/>
          <tpl hier="155" item="1"/>
        </tpls>
      </m>
      <m in="0">
        <tpls c="6">
          <tpl fld="8" item="0"/>
          <tpl fld="6" item="0"/>
          <tpl hier="55" item="10"/>
          <tpl fld="13" item="0"/>
          <tpl hier="90" item="3"/>
          <tpl hier="155" item="1"/>
        </tpls>
      </m>
      <m in="0">
        <tpls c="6">
          <tpl fld="8" item="2"/>
          <tpl fld="6" item="11"/>
          <tpl hier="55" item="10"/>
          <tpl fld="13" item="0"/>
          <tpl hier="90" item="3"/>
          <tpl hier="155" item="1"/>
        </tpls>
      </m>
      <m in="0">
        <tpls c="6">
          <tpl fld="8" item="2"/>
          <tpl fld="6" item="28"/>
          <tpl hier="55" item="10"/>
          <tpl fld="13" item="0"/>
          <tpl hier="90" item="3"/>
          <tpl hier="155" item="1"/>
        </tpls>
      </m>
      <m in="0">
        <tpls c="6">
          <tpl hier="2" item="4294967295"/>
          <tpl fld="3" item="1"/>
          <tpl hier="55" item="10"/>
          <tpl fld="13" item="0"/>
          <tpl hier="90" item="3"/>
          <tpl hier="155" item="1"/>
        </tpls>
      </m>
      <m in="0">
        <tpls c="6">
          <tpl fld="9" item="2"/>
          <tpl fld="3" item="2"/>
          <tpl hier="55" item="10"/>
          <tpl fld="13" item="0"/>
          <tpl hier="90" item="3"/>
          <tpl hier="155" item="1"/>
        </tpls>
      </m>
      <m in="0">
        <tpls c="6">
          <tpl fld="9" item="4"/>
          <tpl fld="6" item="5"/>
          <tpl hier="55" item="10"/>
          <tpl fld="13" item="0"/>
          <tpl hier="90" item="3"/>
          <tpl hier="155" item="1"/>
        </tpls>
      </m>
      <m in="0">
        <tpls c="6">
          <tpl fld="10" item="0"/>
          <tpl fld="3" item="2"/>
          <tpl hier="55" item="10"/>
          <tpl fld="13" item="0"/>
          <tpl hier="90" item="3"/>
          <tpl hier="155" item="1"/>
        </tpls>
      </m>
      <m in="0">
        <tpls c="6">
          <tpl fld="11" item="1"/>
          <tpl fld="6" item="11"/>
          <tpl hier="55" item="10"/>
          <tpl fld="13" item="0"/>
          <tpl hier="90" item="3"/>
          <tpl hier="155" item="1"/>
        </tpls>
      </m>
      <m in="0">
        <tpls c="6">
          <tpl fld="9" item="5"/>
          <tpl fld="6" item="11"/>
          <tpl hier="55" item="10"/>
          <tpl fld="13" item="0"/>
          <tpl hier="90" item="3"/>
          <tpl hier="155" item="1"/>
        </tpls>
      </m>
      <m in="0">
        <tpls c="6">
          <tpl fld="8" item="2"/>
          <tpl fld="3" item="1"/>
          <tpl hier="55" item="10"/>
          <tpl fld="13" item="0"/>
          <tpl hier="90" item="3"/>
          <tpl hier="155" item="1"/>
        </tpls>
      </m>
      <m in="0">
        <tpls c="6">
          <tpl fld="10" item="0"/>
          <tpl fld="6" item="16"/>
          <tpl hier="55" item="10"/>
          <tpl fld="13" item="0"/>
          <tpl hier="90" item="3"/>
          <tpl hier="155" item="1"/>
        </tpls>
      </m>
      <m in="0">
        <tpls c="6">
          <tpl fld="11" item="2"/>
          <tpl fld="6" item="24"/>
          <tpl hier="55" item="10"/>
          <tpl fld="13" item="0"/>
          <tpl hier="90" item="3"/>
          <tpl hier="155" item="1"/>
        </tpls>
      </m>
      <m in="0">
        <tpls c="6">
          <tpl fld="9" item="2"/>
          <tpl fld="6" item="17"/>
          <tpl hier="55" item="10"/>
          <tpl fld="13" item="0"/>
          <tpl hier="90" item="3"/>
          <tpl hier="155" item="1"/>
        </tpls>
      </m>
      <m in="0">
        <tpls c="6">
          <tpl hier="2" item="4294967295"/>
          <tpl fld="6" item="25"/>
          <tpl hier="55" item="10"/>
          <tpl fld="13" item="0"/>
          <tpl hier="90" item="3"/>
          <tpl hier="155" item="1"/>
        </tpls>
      </m>
      <m in="0">
        <tpls c="6">
          <tpl fld="9" item="4"/>
          <tpl fld="6" item="10"/>
          <tpl hier="55" item="10"/>
          <tpl fld="13" item="0"/>
          <tpl hier="90" item="3"/>
          <tpl hier="155" item="1"/>
        </tpls>
      </m>
      <m in="0">
        <tpls c="6">
          <tpl fld="9" item="2"/>
          <tpl fld="6" item="2"/>
          <tpl hier="55" item="10"/>
          <tpl fld="13" item="0"/>
          <tpl hier="90" item="3"/>
          <tpl hier="155" item="1"/>
        </tpls>
      </m>
      <m in="0">
        <tpls c="6">
          <tpl fld="9" item="4"/>
          <tpl fld="6" item="0"/>
          <tpl hier="55" item="10"/>
          <tpl fld="13" item="0"/>
          <tpl hier="90" item="3"/>
          <tpl hier="155" item="1"/>
        </tpls>
      </m>
      <n v="1">
        <tpls c="6">
          <tpl fld="9" item="0"/>
          <tpl fld="3" item="0"/>
          <tpl hier="55" item="10"/>
          <tpl fld="13" item="1"/>
          <tpl hier="90" item="3"/>
          <tpl hier="155" item="1"/>
        </tpls>
      </n>
      <m in="0">
        <tpls c="6">
          <tpl fld="10" item="1"/>
          <tpl fld="6" item="26"/>
          <tpl hier="55" item="10"/>
          <tpl fld="13" item="0"/>
          <tpl hier="90" item="3"/>
          <tpl hier="155" item="1"/>
        </tpls>
      </m>
      <n v="1">
        <tpls c="6">
          <tpl fld="9" item="0"/>
          <tpl fld="3" item="1"/>
          <tpl hier="55" item="10"/>
          <tpl fld="13" item="1"/>
          <tpl hier="90" item="3"/>
          <tpl hier="155" item="1"/>
        </tpls>
      </n>
      <m in="0">
        <tpls c="6">
          <tpl fld="8" item="2"/>
          <tpl fld="6" item="19"/>
          <tpl hier="55" item="10"/>
          <tpl fld="13" item="0"/>
          <tpl hier="90" item="3"/>
          <tpl hier="155" item="1"/>
        </tpls>
      </m>
      <m in="0">
        <tpls c="6">
          <tpl fld="9" item="4"/>
          <tpl fld="6" item="14"/>
          <tpl hier="55" item="10"/>
          <tpl fld="13" item="0"/>
          <tpl hier="90" item="3"/>
          <tpl hier="155" item="1"/>
        </tpls>
      </m>
      <m in="0">
        <tpls c="6">
          <tpl fld="9" item="1"/>
          <tpl fld="6" item="31"/>
          <tpl hier="55" item="10"/>
          <tpl fld="13" item="0"/>
          <tpl hier="90" item="3"/>
          <tpl hier="155" item="1"/>
        </tpls>
      </m>
      <m in="0">
        <tpls c="6">
          <tpl fld="11" item="2"/>
          <tpl fld="6" item="10"/>
          <tpl hier="55" item="10"/>
          <tpl fld="13" item="0"/>
          <tpl hier="90" item="3"/>
          <tpl hier="155" item="1"/>
        </tpls>
      </m>
      <n v="1">
        <tpls c="6">
          <tpl fld="11" item="1"/>
          <tpl fld="3" item="1"/>
          <tpl hier="55" item="10"/>
          <tpl fld="13" item="1"/>
          <tpl hier="90" item="3"/>
          <tpl hier="155" item="1"/>
        </tpls>
      </n>
      <m in="0">
        <tpls c="6">
          <tpl fld="8" item="0"/>
          <tpl fld="6" item="25"/>
          <tpl hier="55" item="10"/>
          <tpl fld="13" item="0"/>
          <tpl hier="90" item="3"/>
          <tpl hier="155" item="1"/>
        </tpls>
      </m>
      <m in="0">
        <tpls c="6">
          <tpl fld="8" item="2"/>
          <tpl fld="6" item="25"/>
          <tpl hier="55" item="10"/>
          <tpl fld="13" item="0"/>
          <tpl hier="90" item="3"/>
          <tpl hier="155" item="1"/>
        </tpls>
      </m>
      <m in="0">
        <tpls c="6">
          <tpl fld="9" item="5"/>
          <tpl fld="3" item="2"/>
          <tpl hier="55" item="10"/>
          <tpl fld="13" item="0"/>
          <tpl hier="90" item="3"/>
          <tpl hier="155" item="1"/>
        </tpls>
      </m>
      <m in="0">
        <tpls c="6">
          <tpl fld="11" item="1"/>
          <tpl fld="6" item="30"/>
          <tpl hier="55" item="10"/>
          <tpl fld="13" item="0"/>
          <tpl hier="90" item="3"/>
          <tpl hier="155" item="1"/>
        </tpls>
      </m>
      <m in="0">
        <tpls c="6">
          <tpl fld="9" item="3"/>
          <tpl fld="6" item="15"/>
          <tpl hier="55" item="10"/>
          <tpl fld="13" item="0"/>
          <tpl hier="90" item="3"/>
          <tpl hier="155" item="1"/>
        </tpls>
      </m>
      <m in="0">
        <tpls c="6">
          <tpl fld="9" item="5"/>
          <tpl fld="6" item="30"/>
          <tpl hier="55" item="10"/>
          <tpl fld="13" item="0"/>
          <tpl hier="90" item="3"/>
          <tpl hier="155" item="1"/>
        </tpls>
      </m>
      <m in="0">
        <tpls c="6">
          <tpl fld="8" item="0"/>
          <tpl fld="6" item="20"/>
          <tpl hier="55" item="10"/>
          <tpl fld="13" item="0"/>
          <tpl hier="90" item="3"/>
          <tpl hier="155" item="1"/>
        </tpls>
      </m>
      <m in="0">
        <tpls c="6">
          <tpl fld="9" item="2"/>
          <tpl fld="6" item="5"/>
          <tpl hier="55" item="10"/>
          <tpl fld="13" item="0"/>
          <tpl hier="90" item="3"/>
          <tpl hier="155" item="1"/>
        </tpls>
      </m>
      <m in="0">
        <tpls c="6">
          <tpl hier="2" item="4294967295"/>
          <tpl fld="6" item="26"/>
          <tpl hier="55" item="10"/>
          <tpl fld="13" item="0"/>
          <tpl hier="90" item="3"/>
          <tpl hier="155" item="1"/>
        </tpls>
      </m>
      <m in="0">
        <tpls c="6">
          <tpl fld="9" item="2"/>
          <tpl fld="6" item="13"/>
          <tpl hier="55" item="10"/>
          <tpl fld="13" item="0"/>
          <tpl hier="90" item="3"/>
          <tpl hier="155" item="1"/>
        </tpls>
      </m>
      <m in="0">
        <tpls c="6">
          <tpl fld="9" item="2"/>
          <tpl fld="6" item="18"/>
          <tpl hier="55" item="10"/>
          <tpl fld="13" item="0"/>
          <tpl hier="90" item="3"/>
          <tpl hier="155" item="1"/>
        </tpls>
      </m>
      <m in="0">
        <tpls c="6">
          <tpl fld="8" item="0"/>
          <tpl fld="6" item="23"/>
          <tpl hier="55" item="10"/>
          <tpl fld="13" item="0"/>
          <tpl hier="90" item="3"/>
          <tpl hier="155" item="1"/>
        </tpls>
      </m>
      <m in="0">
        <tpls c="6">
          <tpl fld="9" item="4"/>
          <tpl fld="6" item="26"/>
          <tpl hier="55" item="10"/>
          <tpl fld="13" item="0"/>
          <tpl hier="90" item="3"/>
          <tpl hier="155" item="1"/>
        </tpls>
      </m>
      <m in="0">
        <tpls c="6">
          <tpl fld="9" item="6"/>
          <tpl fld="6" item="20"/>
          <tpl hier="55" item="10"/>
          <tpl fld="13" item="0"/>
          <tpl hier="90" item="3"/>
          <tpl hier="155" item="1"/>
        </tpls>
      </m>
      <m in="0">
        <tpls c="6">
          <tpl fld="11" item="2"/>
          <tpl fld="6" item="12"/>
          <tpl hier="55" item="10"/>
          <tpl fld="13" item="0"/>
          <tpl hier="90" item="3"/>
          <tpl hier="155" item="1"/>
        </tpls>
      </m>
      <m in="0">
        <tpls c="6">
          <tpl fld="9" item="0"/>
          <tpl fld="6" item="5"/>
          <tpl hier="55" item="10"/>
          <tpl fld="13" item="0"/>
          <tpl hier="90" item="3"/>
          <tpl hier="155" item="1"/>
        </tpls>
      </m>
      <m in="0">
        <tpls c="6">
          <tpl fld="8" item="1"/>
          <tpl fld="6" item="27"/>
          <tpl hier="55" item="10"/>
          <tpl fld="13" item="0"/>
          <tpl hier="90" item="3"/>
          <tpl hier="155" item="1"/>
        </tpls>
      </m>
      <m in="0">
        <tpls c="6">
          <tpl fld="9" item="0"/>
          <tpl fld="6" item="13"/>
          <tpl hier="55" item="10"/>
          <tpl fld="13" item="0"/>
          <tpl hier="90" item="3"/>
          <tpl hier="155" item="1"/>
        </tpls>
      </m>
      <m in="0">
        <tpls c="6">
          <tpl fld="9" item="2"/>
          <tpl fld="3" item="1"/>
          <tpl hier="55" item="10"/>
          <tpl fld="13" item="0"/>
          <tpl hier="90" item="3"/>
          <tpl hier="155" item="1"/>
        </tpls>
      </m>
      <m in="0">
        <tpls c="6">
          <tpl fld="9" item="3"/>
          <tpl fld="6" item="28"/>
          <tpl hier="55" item="10"/>
          <tpl fld="13" item="0"/>
          <tpl hier="90" item="3"/>
          <tpl hier="155" item="1"/>
        </tpls>
      </m>
      <m in="0">
        <tpls c="6">
          <tpl fld="8" item="1"/>
          <tpl fld="6" item="11"/>
          <tpl hier="55" item="10"/>
          <tpl fld="13" item="0"/>
          <tpl hier="90" item="3"/>
          <tpl hier="155" item="1"/>
        </tpls>
      </m>
      <m in="0">
        <tpls c="6">
          <tpl fld="9" item="4"/>
          <tpl fld="6" item="22"/>
          <tpl hier="55" item="10"/>
          <tpl fld="13" item="0"/>
          <tpl hier="90" item="3"/>
          <tpl hier="155" item="1"/>
        </tpls>
      </m>
      <m in="0">
        <tpls c="6">
          <tpl hier="2" item="4294967295"/>
          <tpl fld="6" item="9"/>
          <tpl hier="55" item="10"/>
          <tpl fld="13" item="0"/>
          <tpl hier="90" item="3"/>
          <tpl hier="155" item="1"/>
        </tpls>
      </m>
      <m in="0">
        <tpls c="6">
          <tpl fld="11" item="1"/>
          <tpl fld="6" item="3"/>
          <tpl hier="55" item="10"/>
          <tpl fld="13" item="0"/>
          <tpl hier="90" item="3"/>
          <tpl hier="155" item="1"/>
        </tpls>
      </m>
      <m in="0">
        <tpls c="6">
          <tpl fld="8" item="0"/>
          <tpl fld="3" item="1"/>
          <tpl hier="55" item="10"/>
          <tpl fld="13" item="0"/>
          <tpl hier="90" item="3"/>
          <tpl hier="155" item="1"/>
        </tpls>
      </m>
      <m in="0">
        <tpls c="6">
          <tpl fld="9" item="4"/>
          <tpl fld="6" item="18"/>
          <tpl hier="55" item="10"/>
          <tpl fld="13" item="0"/>
          <tpl hier="90" item="3"/>
          <tpl hier="155" item="1"/>
        </tpls>
      </m>
      <m in="0">
        <tpls c="6">
          <tpl fld="9" item="0"/>
          <tpl fld="6" item="27"/>
          <tpl hier="55" item="10"/>
          <tpl fld="13" item="0"/>
          <tpl hier="90" item="3"/>
          <tpl hier="155" item="1"/>
        </tpls>
      </m>
      <m in="0">
        <tpls c="6">
          <tpl fld="9" item="5"/>
          <tpl fld="6" item="12"/>
          <tpl hier="55" item="10"/>
          <tpl fld="13" item="0"/>
          <tpl hier="90" item="3"/>
          <tpl hier="155" item="1"/>
        </tpls>
      </m>
      <m in="0">
        <tpls c="6">
          <tpl fld="8" item="1"/>
          <tpl fld="6" item="5"/>
          <tpl hier="55" item="10"/>
          <tpl fld="13" item="0"/>
          <tpl hier="90" item="3"/>
          <tpl hier="155" item="1"/>
        </tpls>
      </m>
      <m in="0">
        <tpls c="6">
          <tpl fld="10" item="1"/>
          <tpl fld="6" item="31"/>
          <tpl hier="55" item="10"/>
          <tpl fld="13" item="0"/>
          <tpl hier="90" item="3"/>
          <tpl hier="155" item="1"/>
        </tpls>
      </m>
      <m in="0">
        <tpls c="6">
          <tpl fld="9" item="0"/>
          <tpl fld="6" item="28"/>
          <tpl hier="55" item="10"/>
          <tpl fld="13" item="0"/>
          <tpl hier="90" item="3"/>
          <tpl hier="155" item="1"/>
        </tpls>
      </m>
      <m in="0">
        <tpls c="6">
          <tpl fld="8" item="1"/>
          <tpl fld="6" item="7"/>
          <tpl hier="55" item="10"/>
          <tpl fld="13" item="0"/>
          <tpl hier="90" item="3"/>
          <tpl hier="155" item="1"/>
        </tpls>
      </m>
      <m in="0">
        <tpls c="6">
          <tpl fld="9" item="6"/>
          <tpl fld="3" item="2"/>
          <tpl hier="55" item="10"/>
          <tpl fld="13" item="0"/>
          <tpl hier="90" item="3"/>
          <tpl hier="155" item="1"/>
        </tpls>
      </m>
      <m in="0">
        <tpls c="6">
          <tpl fld="9" item="1"/>
          <tpl fld="3" item="1"/>
          <tpl hier="55" item="10"/>
          <tpl fld="13" item="0"/>
          <tpl hier="90" item="3"/>
          <tpl hier="155" item="1"/>
        </tpls>
      </m>
      <m in="0">
        <tpls c="6">
          <tpl fld="11" item="0"/>
          <tpl fld="6" item="5"/>
          <tpl hier="55" item="10"/>
          <tpl fld="13" item="0"/>
          <tpl hier="90" item="3"/>
          <tpl hier="155" item="1"/>
        </tpls>
      </m>
      <m in="0">
        <tpls c="6">
          <tpl fld="9" item="6"/>
          <tpl fld="6" item="18"/>
          <tpl hier="55" item="10"/>
          <tpl fld="13" item="0"/>
          <tpl hier="90" item="3"/>
          <tpl hier="155" item="1"/>
        </tpls>
      </m>
      <m in="0">
        <tpls c="6">
          <tpl fld="9" item="1"/>
          <tpl fld="3" item="2"/>
          <tpl hier="55" item="10"/>
          <tpl fld="13" item="0"/>
          <tpl hier="90" item="3"/>
          <tpl hier="155" item="1"/>
        </tpls>
      </m>
      <m in="0">
        <tpls c="6">
          <tpl fld="10" item="0"/>
          <tpl fld="6" item="3"/>
          <tpl hier="55" item="10"/>
          <tpl fld="13" item="0"/>
          <tpl hier="90" item="3"/>
          <tpl hier="155" item="1"/>
        </tpls>
      </m>
      <m in="0">
        <tpls c="6">
          <tpl hier="2" item="4294967295"/>
          <tpl fld="6" item="7"/>
          <tpl hier="55" item="10"/>
          <tpl fld="13" item="0"/>
          <tpl hier="90" item="3"/>
          <tpl hier="155" item="1"/>
        </tpls>
      </m>
      <m in="0">
        <tpls c="6">
          <tpl fld="8" item="1"/>
          <tpl fld="3" item="0"/>
          <tpl hier="55" item="10"/>
          <tpl fld="13" item="0"/>
          <tpl hier="90" item="3"/>
          <tpl hier="155" item="1"/>
        </tpls>
      </m>
      <m in="0">
        <tpls c="6">
          <tpl fld="10" item="1"/>
          <tpl fld="6" item="21"/>
          <tpl hier="55" item="10"/>
          <tpl fld="13" item="0"/>
          <tpl hier="90" item="3"/>
          <tpl hier="155" item="1"/>
        </tpls>
      </m>
      <m in="0">
        <tpls c="6">
          <tpl fld="11" item="1"/>
          <tpl fld="6" item="22"/>
          <tpl hier="55" item="10"/>
          <tpl fld="13" item="0"/>
          <tpl hier="90" item="3"/>
          <tpl hier="155" item="1"/>
        </tpls>
      </m>
      <m in="0">
        <tpls c="6">
          <tpl hier="2" item="4294967295"/>
          <tpl fld="6" item="6"/>
          <tpl hier="55" item="10"/>
          <tpl fld="13" item="0"/>
          <tpl hier="90" item="3"/>
          <tpl hier="155" item="1"/>
        </tpls>
      </m>
      <m in="0">
        <tpls c="6">
          <tpl hier="2" item="4294967295"/>
          <tpl fld="6" item="24"/>
          <tpl hier="55" item="10"/>
          <tpl fld="13" item="0"/>
          <tpl hier="90" item="3"/>
          <tpl hier="155" item="1"/>
        </tpls>
      </m>
      <m in="0">
        <tpls c="6">
          <tpl fld="11" item="0"/>
          <tpl fld="6" item="31"/>
          <tpl hier="55" item="10"/>
          <tpl fld="13" item="0"/>
          <tpl hier="90" item="3"/>
          <tpl hier="155" item="1"/>
        </tpls>
      </m>
      <m in="0">
        <tpls c="6">
          <tpl fld="9" item="3"/>
          <tpl fld="6" item="16"/>
          <tpl hier="55" item="10"/>
          <tpl fld="13" item="0"/>
          <tpl hier="90" item="3"/>
          <tpl hier="155" item="1"/>
        </tpls>
      </m>
      <m in="0">
        <tpls c="6">
          <tpl fld="11" item="0"/>
          <tpl fld="3" item="1"/>
          <tpl hier="55" item="10"/>
          <tpl fld="13" item="0"/>
          <tpl hier="90" item="3"/>
          <tpl hier="155" item="1"/>
        </tpls>
      </m>
      <m in="0">
        <tpls c="6">
          <tpl fld="10" item="1"/>
          <tpl fld="6" item="11"/>
          <tpl hier="55" item="10"/>
          <tpl fld="13" item="0"/>
          <tpl hier="90" item="3"/>
          <tpl hier="155" item="1"/>
        </tpls>
      </m>
      <m in="0">
        <tpls c="6">
          <tpl fld="8" item="2"/>
          <tpl fld="6" item="20"/>
          <tpl hier="55" item="10"/>
          <tpl fld="13" item="0"/>
          <tpl hier="90" item="3"/>
          <tpl hier="155" item="1"/>
        </tpls>
      </m>
      <m in="0">
        <tpls c="6">
          <tpl fld="8" item="2"/>
          <tpl fld="6" item="8"/>
          <tpl hier="55" item="10"/>
          <tpl fld="13" item="0"/>
          <tpl hier="90" item="3"/>
          <tpl hier="155" item="1"/>
        </tpls>
      </m>
      <m in="0">
        <tpls c="6">
          <tpl fld="11" item="2"/>
          <tpl fld="6" item="16"/>
          <tpl hier="55" item="10"/>
          <tpl fld="13" item="0"/>
          <tpl hier="90" item="3"/>
          <tpl hier="155" item="1"/>
        </tpls>
      </m>
      <m in="0">
        <tpls c="6">
          <tpl fld="10" item="1"/>
          <tpl fld="6" item="15"/>
          <tpl hier="55" item="10"/>
          <tpl fld="13" item="0"/>
          <tpl hier="90" item="3"/>
          <tpl hier="155" item="1"/>
        </tpls>
      </m>
      <m in="0">
        <tpls c="6">
          <tpl fld="11" item="0"/>
          <tpl fld="6" item="6"/>
          <tpl hier="55" item="10"/>
          <tpl fld="13" item="0"/>
          <tpl hier="90" item="3"/>
          <tpl hier="155" item="1"/>
        </tpls>
      </m>
      <m in="0">
        <tpls c="6">
          <tpl fld="9" item="1"/>
          <tpl fld="6" item="0"/>
          <tpl hier="55" item="10"/>
          <tpl fld="13" item="0"/>
          <tpl hier="90" item="3"/>
          <tpl hier="155" item="1"/>
        </tpls>
      </m>
      <m in="0">
        <tpls c="6">
          <tpl fld="8" item="2"/>
          <tpl fld="6" item="18"/>
          <tpl hier="55" item="10"/>
          <tpl fld="13" item="0"/>
          <tpl hier="90" item="3"/>
          <tpl hier="155" item="1"/>
        </tpls>
      </m>
      <m in="0">
        <tpls c="6">
          <tpl fld="9" item="3"/>
          <tpl fld="6" item="8"/>
          <tpl hier="55" item="10"/>
          <tpl fld="13" item="0"/>
          <tpl hier="90" item="3"/>
          <tpl hier="155" item="1"/>
        </tpls>
      </m>
      <m in="0">
        <tpls c="6">
          <tpl fld="9" item="3"/>
          <tpl fld="6" item="12"/>
          <tpl hier="55" item="10"/>
          <tpl fld="13" item="0"/>
          <tpl hier="90" item="3"/>
          <tpl hier="155" item="1"/>
        </tpls>
      </m>
      <m in="0">
        <tpls c="6">
          <tpl fld="8" item="1"/>
          <tpl fld="6" item="10"/>
          <tpl hier="55" item="10"/>
          <tpl fld="13" item="0"/>
          <tpl hier="90" item="3"/>
          <tpl hier="155" item="1"/>
        </tpls>
      </m>
      <m in="0">
        <tpls c="6">
          <tpl fld="11" item="1"/>
          <tpl fld="6" item="1"/>
          <tpl hier="55" item="10"/>
          <tpl fld="13" item="0"/>
          <tpl hier="90" item="3"/>
          <tpl hier="155" item="1"/>
        </tpls>
      </m>
      <m in="0">
        <tpls c="6">
          <tpl fld="10" item="1"/>
          <tpl fld="3" item="2"/>
          <tpl hier="55" item="10"/>
          <tpl fld="13" item="0"/>
          <tpl hier="90" item="3"/>
          <tpl hier="155" item="1"/>
        </tpls>
      </m>
      <m in="0">
        <tpls c="6">
          <tpl fld="11" item="0"/>
          <tpl fld="6" item="30"/>
          <tpl hier="55" item="10"/>
          <tpl fld="13" item="0"/>
          <tpl hier="90" item="3"/>
          <tpl hier="155" item="1"/>
        </tpls>
      </m>
      <m in="0">
        <tpls c="6">
          <tpl fld="9" item="1"/>
          <tpl fld="6" item="30"/>
          <tpl hier="55" item="10"/>
          <tpl fld="13" item="0"/>
          <tpl hier="90" item="3"/>
          <tpl hier="155" item="1"/>
        </tpls>
      </m>
      <m in="0">
        <tpls c="6">
          <tpl fld="9" item="6"/>
          <tpl fld="6" item="17"/>
          <tpl hier="55" item="10"/>
          <tpl fld="13" item="0"/>
          <tpl hier="90" item="3"/>
          <tpl hier="155" item="1"/>
        </tpls>
      </m>
      <m in="0">
        <tpls c="6">
          <tpl fld="9" item="5"/>
          <tpl fld="6" item="16"/>
          <tpl hier="55" item="10"/>
          <tpl fld="13" item="0"/>
          <tpl hier="90" item="3"/>
          <tpl hier="155" item="1"/>
        </tpls>
      </m>
      <m in="0">
        <tpls c="6">
          <tpl fld="11" item="2"/>
          <tpl fld="6" item="0"/>
          <tpl hier="55" item="10"/>
          <tpl fld="13" item="0"/>
          <tpl hier="90" item="3"/>
          <tpl hier="155" item="1"/>
        </tpls>
      </m>
      <m in="0">
        <tpls c="6">
          <tpl fld="9" item="4"/>
          <tpl fld="6" item="9"/>
          <tpl hier="55" item="10"/>
          <tpl fld="13" item="0"/>
          <tpl hier="90" item="3"/>
          <tpl hier="155" item="1"/>
        </tpls>
      </m>
      <m in="0">
        <tpls c="6">
          <tpl fld="10" item="0"/>
          <tpl fld="6" item="0"/>
          <tpl hier="55" item="10"/>
          <tpl fld="13" item="0"/>
          <tpl hier="90" item="3"/>
          <tpl hier="155" item="1"/>
        </tpls>
      </m>
      <m in="0">
        <tpls c="6">
          <tpl fld="8" item="2"/>
          <tpl fld="6" item="3"/>
          <tpl hier="55" item="10"/>
          <tpl fld="13" item="0"/>
          <tpl hier="90" item="3"/>
          <tpl hier="155" item="1"/>
        </tpls>
      </m>
      <m in="0">
        <tpls c="6">
          <tpl fld="11" item="2"/>
          <tpl fld="6" item="13"/>
          <tpl hier="55" item="10"/>
          <tpl fld="13" item="0"/>
          <tpl hier="90" item="3"/>
          <tpl hier="155" item="1"/>
        </tpls>
      </m>
      <n v="1">
        <tpls c="6">
          <tpl fld="9" item="1"/>
          <tpl fld="3" item="1"/>
          <tpl hier="55" item="10"/>
          <tpl fld="13" item="1"/>
          <tpl hier="90" item="3"/>
          <tpl hier="155" item="1"/>
        </tpls>
      </n>
      <m in="0">
        <tpls c="6">
          <tpl fld="11" item="2"/>
          <tpl fld="6" item="6"/>
          <tpl hier="55" item="10"/>
          <tpl fld="13" item="0"/>
          <tpl hier="90" item="3"/>
          <tpl hier="155" item="1"/>
        </tpls>
      </m>
      <m in="0">
        <tpls c="6">
          <tpl fld="9" item="2"/>
          <tpl fld="6" item="24"/>
          <tpl hier="55" item="10"/>
          <tpl fld="13" item="0"/>
          <tpl hier="90" item="3"/>
          <tpl hier="155" item="1"/>
        </tpls>
      </m>
      <m in="0">
        <tpls c="6">
          <tpl fld="11" item="2"/>
          <tpl fld="6" item="22"/>
          <tpl hier="55" item="10"/>
          <tpl fld="13" item="0"/>
          <tpl hier="90" item="3"/>
          <tpl hier="155" item="1"/>
        </tpls>
      </m>
      <m in="0">
        <tpls c="6">
          <tpl fld="11" item="2"/>
          <tpl fld="6" item="25"/>
          <tpl hier="55" item="10"/>
          <tpl fld="13" item="0"/>
          <tpl hier="90" item="3"/>
          <tpl hier="155" item="1"/>
        </tpls>
      </m>
      <m in="0">
        <tpls c="6">
          <tpl fld="8" item="0"/>
          <tpl fld="6" item="15"/>
          <tpl hier="55" item="10"/>
          <tpl fld="13" item="0"/>
          <tpl hier="90" item="3"/>
          <tpl hier="155" item="1"/>
        </tpls>
      </m>
      <m in="0">
        <tpls c="6">
          <tpl fld="11" item="2"/>
          <tpl fld="6" item="29"/>
          <tpl hier="55" item="10"/>
          <tpl fld="13" item="0"/>
          <tpl hier="90" item="3"/>
          <tpl hier="155" item="1"/>
        </tpls>
      </m>
      <m in="0">
        <tpls c="6">
          <tpl fld="9" item="1"/>
          <tpl fld="6" item="28"/>
          <tpl hier="55" item="10"/>
          <tpl fld="13" item="0"/>
          <tpl hier="90" item="3"/>
          <tpl hier="155" item="1"/>
        </tpls>
      </m>
      <n v="1">
        <tpls c="6">
          <tpl fld="8" item="0"/>
          <tpl fld="3" item="1"/>
          <tpl hier="55" item="10"/>
          <tpl fld="13" item="1"/>
          <tpl hier="90" item="3"/>
          <tpl hier="155" item="1"/>
        </tpls>
      </n>
      <m in="0">
        <tpls c="6">
          <tpl fld="10" item="0"/>
          <tpl fld="3" item="0"/>
          <tpl hier="55" item="10"/>
          <tpl fld="13" item="0"/>
          <tpl hier="90" item="3"/>
          <tpl hier="155" item="1"/>
        </tpls>
      </m>
      <m in="0">
        <tpls c="6">
          <tpl fld="9" item="0"/>
          <tpl fld="6" item="29"/>
          <tpl hier="55" item="10"/>
          <tpl fld="13" item="0"/>
          <tpl hier="90" item="3"/>
          <tpl hier="155" item="1"/>
        </tpls>
      </m>
      <m in="0">
        <tpls c="6">
          <tpl fld="9" item="3"/>
          <tpl fld="6" item="21"/>
          <tpl hier="55" item="10"/>
          <tpl fld="13" item="0"/>
          <tpl hier="90" item="3"/>
          <tpl hier="155" item="1"/>
        </tpls>
      </m>
      <m in="0">
        <tpls c="6">
          <tpl fld="10" item="0"/>
          <tpl fld="6" item="26"/>
          <tpl hier="55" item="10"/>
          <tpl fld="13" item="0"/>
          <tpl hier="90" item="3"/>
          <tpl hier="155" item="1"/>
        </tpls>
      </m>
      <m in="0">
        <tpls c="6">
          <tpl fld="11" item="0"/>
          <tpl fld="6" item="27"/>
          <tpl hier="55" item="10"/>
          <tpl fld="13" item="0"/>
          <tpl hier="90" item="3"/>
          <tpl hier="155" item="1"/>
        </tpls>
      </m>
      <m in="0">
        <tpls c="6">
          <tpl fld="8" item="2"/>
          <tpl fld="6" item="0"/>
          <tpl hier="55" item="10"/>
          <tpl fld="13" item="0"/>
          <tpl hier="90" item="3"/>
          <tpl hier="155" item="1"/>
        </tpls>
      </m>
      <m in="0">
        <tpls c="6">
          <tpl fld="11" item="1"/>
          <tpl fld="6" item="12"/>
          <tpl hier="55" item="10"/>
          <tpl fld="13" item="0"/>
          <tpl hier="90" item="3"/>
          <tpl hier="155" item="1"/>
        </tpls>
      </m>
      <m in="0">
        <tpls c="6">
          <tpl fld="9" item="6"/>
          <tpl fld="6" item="0"/>
          <tpl hier="55" item="10"/>
          <tpl fld="13" item="0"/>
          <tpl hier="90" item="3"/>
          <tpl hier="155" item="1"/>
        </tpls>
      </m>
      <m in="0">
        <tpls c="6">
          <tpl fld="9" item="5"/>
          <tpl fld="6" item="19"/>
          <tpl hier="55" item="10"/>
          <tpl fld="13" item="0"/>
          <tpl hier="90" item="3"/>
          <tpl hier="155" item="1"/>
        </tpls>
      </m>
      <m in="0">
        <tpls c="6">
          <tpl fld="9" item="6"/>
          <tpl fld="6" item="8"/>
          <tpl hier="55" item="10"/>
          <tpl fld="13" item="0"/>
          <tpl hier="90" item="3"/>
          <tpl hier="155" item="1"/>
        </tpls>
      </m>
      <m in="0">
        <tpls c="6">
          <tpl fld="10" item="1"/>
          <tpl fld="6" item="23"/>
          <tpl hier="55" item="10"/>
          <tpl fld="13" item="0"/>
          <tpl hier="90" item="3"/>
          <tpl hier="155" item="1"/>
        </tpls>
      </m>
      <n v="1">
        <tpls c="6">
          <tpl fld="9" item="3"/>
          <tpl fld="3" item="1"/>
          <tpl hier="55" item="10"/>
          <tpl fld="13" item="1"/>
          <tpl hier="90" item="3"/>
          <tpl hier="155" item="1"/>
        </tpls>
      </n>
      <n v="1">
        <tpls c="6">
          <tpl fld="11" item="0"/>
          <tpl fld="3" item="0"/>
          <tpl hier="55" item="10"/>
          <tpl fld="13" item="1"/>
          <tpl hier="90" item="3"/>
          <tpl hier="155" item="1"/>
        </tpls>
      </n>
      <m in="0">
        <tpls c="6">
          <tpl fld="11" item="0"/>
          <tpl fld="6" item="26"/>
          <tpl hier="55" item="10"/>
          <tpl fld="13" item="0"/>
          <tpl hier="90" item="3"/>
          <tpl hier="155" item="1"/>
        </tpls>
      </m>
      <m in="0">
        <tpls c="6">
          <tpl fld="10" item="1"/>
          <tpl fld="6" item="0"/>
          <tpl hier="55" item="10"/>
          <tpl fld="13" item="0"/>
          <tpl hier="90" item="3"/>
          <tpl hier="155" item="1"/>
        </tpls>
      </m>
      <m in="0">
        <tpls c="6">
          <tpl fld="9" item="2"/>
          <tpl fld="6" item="28"/>
          <tpl hier="55" item="10"/>
          <tpl fld="13" item="0"/>
          <tpl hier="90" item="3"/>
          <tpl hier="155" item="1"/>
        </tpls>
      </m>
      <m in="0">
        <tpls c="6">
          <tpl fld="8" item="0"/>
          <tpl fld="6" item="13"/>
          <tpl hier="55" item="10"/>
          <tpl fld="13" item="0"/>
          <tpl hier="90" item="3"/>
          <tpl hier="155" item="1"/>
        </tpls>
      </m>
      <m in="0">
        <tpls c="6">
          <tpl fld="10" item="0"/>
          <tpl fld="6" item="6"/>
          <tpl hier="55" item="10"/>
          <tpl fld="13" item="0"/>
          <tpl hier="90" item="3"/>
          <tpl hier="155" item="1"/>
        </tpls>
      </m>
      <m in="0">
        <tpls c="6">
          <tpl fld="10" item="0"/>
          <tpl fld="6" item="17"/>
          <tpl hier="55" item="10"/>
          <tpl fld="13" item="0"/>
          <tpl hier="90" item="3"/>
          <tpl hier="155" item="1"/>
        </tpls>
      </m>
      <m in="0">
        <tpls c="6">
          <tpl fld="9" item="4"/>
          <tpl fld="6" item="17"/>
          <tpl hier="55" item="10"/>
          <tpl fld="13" item="0"/>
          <tpl hier="90" item="3"/>
          <tpl hier="155" item="1"/>
        </tpls>
      </m>
      <m in="0">
        <tpls c="6">
          <tpl fld="9" item="4"/>
          <tpl fld="6" item="25"/>
          <tpl hier="55" item="10"/>
          <tpl fld="13" item="0"/>
          <tpl hier="90" item="3"/>
          <tpl hier="155" item="1"/>
        </tpls>
      </m>
      <m in="0">
        <tpls c="6">
          <tpl fld="8" item="1"/>
          <tpl fld="6" item="13"/>
          <tpl hier="55" item="10"/>
          <tpl fld="13" item="0"/>
          <tpl hier="90" item="3"/>
          <tpl hier="155" item="1"/>
        </tpls>
      </m>
      <m in="0">
        <tpls c="6">
          <tpl hier="2" item="4294967295"/>
          <tpl fld="6" item="21"/>
          <tpl hier="55" item="10"/>
          <tpl fld="13" item="0"/>
          <tpl hier="90" item="3"/>
          <tpl hier="155" item="1"/>
        </tpls>
      </m>
      <n v="1">
        <tpls c="6">
          <tpl fld="10" item="0"/>
          <tpl fld="3" item="1"/>
          <tpl hier="55" item="10"/>
          <tpl fld="13" item="1"/>
          <tpl hier="90" item="3"/>
          <tpl hier="155" item="1"/>
        </tpls>
      </n>
      <m in="0">
        <tpls c="6">
          <tpl fld="9" item="2"/>
          <tpl fld="3" item="0"/>
          <tpl hier="55" item="10"/>
          <tpl fld="13" item="0"/>
          <tpl hier="90" item="3"/>
          <tpl hier="155" item="1"/>
        </tpls>
      </m>
      <n v="1">
        <tpls c="6">
          <tpl fld="9" item="5"/>
          <tpl fld="3" item="2"/>
          <tpl hier="55" item="10"/>
          <tpl fld="13" item="1"/>
          <tpl hier="90" item="3"/>
          <tpl hier="155" item="1"/>
        </tpls>
      </n>
      <m in="0">
        <tpls c="6">
          <tpl fld="11" item="2"/>
          <tpl fld="6" item="2"/>
          <tpl hier="55" item="10"/>
          <tpl fld="13" item="0"/>
          <tpl hier="90" item="3"/>
          <tpl hier="155" item="1"/>
        </tpls>
      </m>
      <m in="0">
        <tpls c="6">
          <tpl fld="9" item="3"/>
          <tpl fld="6" item="11"/>
          <tpl hier="55" item="10"/>
          <tpl fld="13" item="0"/>
          <tpl hier="90" item="3"/>
          <tpl hier="155" item="1"/>
        </tpls>
      </m>
      <m in="0">
        <tpls c="6">
          <tpl fld="11" item="2"/>
          <tpl fld="6" item="4"/>
          <tpl hier="55" item="10"/>
          <tpl fld="13" item="0"/>
          <tpl hier="90" item="3"/>
          <tpl hier="155" item="1"/>
        </tpls>
      </m>
      <m in="0">
        <tpls c="6">
          <tpl fld="10" item="1"/>
          <tpl fld="6" item="25"/>
          <tpl hier="55" item="10"/>
          <tpl fld="13" item="0"/>
          <tpl hier="90" item="3"/>
          <tpl hier="155" item="1"/>
        </tpls>
      </m>
      <m in="0">
        <tpls c="6">
          <tpl fld="8" item="0"/>
          <tpl fld="6" item="30"/>
          <tpl hier="55" item="10"/>
          <tpl fld="13" item="0"/>
          <tpl hier="90" item="3"/>
          <tpl hier="155" item="1"/>
        </tpls>
      </m>
      <m in="0">
        <tpls c="6">
          <tpl hier="2" item="4294967295"/>
          <tpl fld="3" item="2"/>
          <tpl hier="55" item="10"/>
          <tpl fld="13" item="0"/>
          <tpl hier="90" item="3"/>
          <tpl hier="155" item="1"/>
        </tpls>
      </m>
      <m in="0">
        <tpls c="6">
          <tpl fld="9" item="2"/>
          <tpl fld="6" item="8"/>
          <tpl hier="55" item="10"/>
          <tpl fld="13" item="0"/>
          <tpl hier="90" item="3"/>
          <tpl hier="155" item="1"/>
        </tpls>
      </m>
      <m in="0">
        <tpls c="6">
          <tpl fld="11" item="2"/>
          <tpl fld="6" item="20"/>
          <tpl hier="55" item="10"/>
          <tpl fld="13" item="0"/>
          <tpl hier="90" item="3"/>
          <tpl hier="155" item="1"/>
        </tpls>
      </m>
      <m in="0">
        <tpls c="6">
          <tpl fld="11" item="2"/>
          <tpl fld="6" item="9"/>
          <tpl hier="55" item="10"/>
          <tpl fld="13" item="0"/>
          <tpl hier="90" item="3"/>
          <tpl hier="155" item="1"/>
        </tpls>
      </m>
      <m in="0">
        <tpls c="6">
          <tpl fld="8" item="0"/>
          <tpl fld="6" item="4"/>
          <tpl hier="55" item="10"/>
          <tpl fld="13" item="0"/>
          <tpl hier="90" item="3"/>
          <tpl hier="155" item="1"/>
        </tpls>
      </m>
      <n v="1">
        <tpls c="6">
          <tpl fld="9" item="2"/>
          <tpl fld="3" item="1"/>
          <tpl hier="55" item="10"/>
          <tpl fld="13" item="1"/>
          <tpl hier="90" item="3"/>
          <tpl hier="155" item="1"/>
        </tpls>
      </n>
      <m in="0">
        <tpls c="6">
          <tpl fld="11" item="2"/>
          <tpl fld="3" item="2"/>
          <tpl hier="55" item="10"/>
          <tpl fld="13" item="0"/>
          <tpl hier="90" item="3"/>
          <tpl hier="155" item="1"/>
        </tpls>
      </m>
      <m in="0">
        <tpls c="6">
          <tpl fld="9" item="4"/>
          <tpl fld="6" item="12"/>
          <tpl hier="55" item="10"/>
          <tpl fld="13" item="0"/>
          <tpl hier="90" item="3"/>
          <tpl hier="155" item="1"/>
        </tpls>
      </m>
      <m in="0">
        <tpls c="6">
          <tpl fld="9" item="0"/>
          <tpl fld="6" item="23"/>
          <tpl hier="55" item="10"/>
          <tpl fld="13" item="0"/>
          <tpl hier="90" item="3"/>
          <tpl hier="155" item="1"/>
        </tpls>
      </m>
      <m in="0">
        <tpls c="6">
          <tpl fld="10" item="1"/>
          <tpl fld="6" item="6"/>
          <tpl hier="55" item="10"/>
          <tpl fld="13" item="0"/>
          <tpl hier="90" item="3"/>
          <tpl hier="155" item="1"/>
        </tpls>
      </m>
      <m in="0">
        <tpls c="6">
          <tpl fld="11" item="1"/>
          <tpl fld="6" item="24"/>
          <tpl hier="55" item="10"/>
          <tpl fld="13" item="0"/>
          <tpl hier="90" item="3"/>
          <tpl hier="155" item="1"/>
        </tpls>
      </m>
      <m in="0">
        <tpls c="6">
          <tpl fld="11" item="1"/>
          <tpl fld="6" item="25"/>
          <tpl hier="55" item="10"/>
          <tpl fld="13" item="0"/>
          <tpl hier="90" item="3"/>
          <tpl hier="155" item="1"/>
        </tpls>
      </m>
      <m in="0">
        <tpls c="6">
          <tpl fld="10" item="0"/>
          <tpl fld="6" item="29"/>
          <tpl hier="55" item="10"/>
          <tpl fld="13" item="0"/>
          <tpl hier="90" item="3"/>
          <tpl hier="155" item="1"/>
        </tpls>
      </m>
      <m in="0">
        <tpls c="6">
          <tpl fld="10" item="1"/>
          <tpl fld="6" item="18"/>
          <tpl hier="55" item="10"/>
          <tpl fld="13" item="0"/>
          <tpl hier="90" item="3"/>
          <tpl hier="155" item="1"/>
        </tpls>
      </m>
      <m in="0">
        <tpls c="6">
          <tpl fld="9" item="6"/>
          <tpl fld="6" item="4"/>
          <tpl hier="55" item="10"/>
          <tpl fld="13" item="0"/>
          <tpl hier="90" item="3"/>
          <tpl hier="155" item="1"/>
        </tpls>
      </m>
      <m in="0">
        <tpls c="6">
          <tpl fld="8" item="1"/>
          <tpl fld="6" item="19"/>
          <tpl hier="55" item="10"/>
          <tpl fld="13" item="0"/>
          <tpl hier="90" item="3"/>
          <tpl hier="155" item="1"/>
        </tpls>
      </m>
      <m in="0">
        <tpls c="6">
          <tpl fld="11" item="0"/>
          <tpl fld="6" item="25"/>
          <tpl hier="55" item="10"/>
          <tpl fld="13" item="0"/>
          <tpl hier="90" item="3"/>
          <tpl hier="155" item="1"/>
        </tpls>
      </m>
      <m in="0">
        <tpls c="6">
          <tpl fld="11" item="1"/>
          <tpl fld="6" item="20"/>
          <tpl hier="55" item="10"/>
          <tpl fld="13" item="0"/>
          <tpl hier="90" item="3"/>
          <tpl hier="155" item="1"/>
        </tpls>
      </m>
      <m in="0">
        <tpls c="6">
          <tpl fld="9" item="1"/>
          <tpl fld="6" item="19"/>
          <tpl hier="55" item="10"/>
          <tpl fld="13" item="0"/>
          <tpl hier="90" item="3"/>
          <tpl hier="155" item="1"/>
        </tpls>
      </m>
      <m in="0">
        <tpls c="6">
          <tpl fld="9" item="2"/>
          <tpl fld="6" item="27"/>
          <tpl hier="55" item="10"/>
          <tpl fld="13" item="0"/>
          <tpl hier="90" item="3"/>
          <tpl hier="155" item="1"/>
        </tpls>
      </m>
      <n v="1">
        <tpls c="6">
          <tpl fld="11" item="1"/>
          <tpl fld="3" item="2"/>
          <tpl hier="55" item="10"/>
          <tpl fld="13" item="1"/>
          <tpl hier="90" item="3"/>
          <tpl hier="155" item="1"/>
        </tpls>
      </n>
      <m in="0">
        <tpls c="6">
          <tpl fld="10" item="1"/>
          <tpl fld="6" item="30"/>
          <tpl hier="55" item="10"/>
          <tpl fld="13" item="0"/>
          <tpl hier="90" item="3"/>
          <tpl hier="155" item="1"/>
        </tpls>
      </m>
      <m in="0">
        <tpls c="6">
          <tpl fld="9" item="6"/>
          <tpl fld="6" item="26"/>
          <tpl hier="55" item="10"/>
          <tpl fld="13" item="0"/>
          <tpl hier="90" item="3"/>
          <tpl hier="155" item="1"/>
        </tpls>
      </m>
      <m in="0">
        <tpls c="6">
          <tpl fld="9" item="0"/>
          <tpl fld="6" item="7"/>
          <tpl hier="55" item="10"/>
          <tpl fld="13" item="0"/>
          <tpl hier="90" item="3"/>
          <tpl hier="155" item="1"/>
        </tpls>
      </m>
      <m in="0">
        <tpls c="6">
          <tpl fld="11" item="1"/>
          <tpl fld="6" item="7"/>
          <tpl hier="55" item="10"/>
          <tpl fld="13" item="0"/>
          <tpl hier="90" item="3"/>
          <tpl hier="155" item="1"/>
        </tpls>
      </m>
      <m in="0">
        <tpls c="6">
          <tpl fld="9" item="4"/>
          <tpl fld="6" item="27"/>
          <tpl hier="55" item="10"/>
          <tpl fld="13" item="0"/>
          <tpl hier="90" item="3"/>
          <tpl hier="155" item="1"/>
        </tpls>
      </m>
      <m in="0">
        <tpls c="6">
          <tpl fld="8" item="0"/>
          <tpl fld="6" item="12"/>
          <tpl hier="55" item="10"/>
          <tpl fld="13" item="0"/>
          <tpl hier="90" item="3"/>
          <tpl hier="155" item="1"/>
        </tpls>
      </m>
      <m in="0">
        <tpls c="6">
          <tpl fld="10" item="0"/>
          <tpl fld="6" item="1"/>
          <tpl hier="55" item="10"/>
          <tpl fld="13" item="0"/>
          <tpl hier="90" item="3"/>
          <tpl hier="155" item="1"/>
        </tpls>
      </m>
      <m in="0">
        <tpls c="6">
          <tpl fld="11" item="1"/>
          <tpl fld="3" item="1"/>
          <tpl hier="55" item="10"/>
          <tpl fld="13" item="0"/>
          <tpl hier="90" item="3"/>
          <tpl hier="155" item="1"/>
        </tpls>
      </m>
      <m in="0">
        <tpls c="6">
          <tpl fld="10" item="0"/>
          <tpl fld="6" item="15"/>
          <tpl hier="55" item="10"/>
          <tpl fld="13" item="0"/>
          <tpl hier="90" item="3"/>
          <tpl hier="155" item="1"/>
        </tpls>
      </m>
      <m in="0">
        <tpls c="6">
          <tpl fld="8" item="1"/>
          <tpl fld="6" item="12"/>
          <tpl hier="55" item="10"/>
          <tpl fld="13" item="0"/>
          <tpl hier="90" item="3"/>
          <tpl hier="155" item="1"/>
        </tpls>
      </m>
      <m in="0">
        <tpls c="6">
          <tpl fld="10" item="0"/>
          <tpl fld="6" item="20"/>
          <tpl hier="55" item="10"/>
          <tpl fld="13" item="0"/>
          <tpl hier="90" item="3"/>
          <tpl hier="155" item="1"/>
        </tpls>
      </m>
      <n v="1">
        <tpls c="6">
          <tpl hier="2" item="4294967295"/>
          <tpl fld="3" item="1"/>
          <tpl hier="55" item="10"/>
          <tpl fld="13" item="1"/>
          <tpl hier="90" item="3"/>
          <tpl hier="155" item="1"/>
        </tpls>
      </n>
      <m in="0">
        <tpls c="6">
          <tpl fld="9" item="2"/>
          <tpl fld="6" item="15"/>
          <tpl hier="55" item="10"/>
          <tpl fld="13" item="0"/>
          <tpl hier="90" item="3"/>
          <tpl hier="155" item="1"/>
        </tpls>
      </m>
      <m in="0">
        <tpls c="6">
          <tpl fld="9" item="3"/>
          <tpl fld="6" item="13"/>
          <tpl hier="55" item="10"/>
          <tpl fld="13" item="0"/>
          <tpl hier="90" item="3"/>
          <tpl hier="155" item="1"/>
        </tpls>
      </m>
      <m in="0">
        <tpls c="6">
          <tpl fld="9" item="0"/>
          <tpl fld="6" item="1"/>
          <tpl hier="55" item="10"/>
          <tpl fld="13" item="0"/>
          <tpl hier="90" item="3"/>
          <tpl hier="155" item="1"/>
        </tpls>
      </m>
      <m in="0">
        <tpls c="6">
          <tpl fld="9" item="5"/>
          <tpl fld="6" item="13"/>
          <tpl hier="55" item="10"/>
          <tpl fld="13" item="0"/>
          <tpl hier="90" item="3"/>
          <tpl hier="155" item="1"/>
        </tpls>
      </m>
      <m in="0">
        <tpls c="6">
          <tpl fld="9" item="4"/>
          <tpl fld="6" item="16"/>
          <tpl hier="55" item="10"/>
          <tpl fld="13" item="0"/>
          <tpl hier="90" item="3"/>
          <tpl hier="155" item="1"/>
        </tpls>
      </m>
      <m in="0">
        <tpls c="6">
          <tpl fld="9" item="3"/>
          <tpl fld="6" item="4"/>
          <tpl hier="55" item="10"/>
          <tpl fld="13" item="0"/>
          <tpl hier="90" item="3"/>
          <tpl hier="155" item="1"/>
        </tpls>
      </m>
      <m in="0">
        <tpls c="6">
          <tpl fld="9" item="3"/>
          <tpl fld="3" item="2"/>
          <tpl hier="55" item="10"/>
          <tpl fld="13" item="0"/>
          <tpl hier="90" item="3"/>
          <tpl hier="155" item="1"/>
        </tpls>
      </m>
      <n v="1">
        <tpls c="6">
          <tpl fld="11" item="0"/>
          <tpl fld="3" item="1"/>
          <tpl hier="55" item="10"/>
          <tpl fld="13" item="1"/>
          <tpl hier="90" item="3"/>
          <tpl hier="155" item="1"/>
        </tpls>
      </n>
      <m in="0">
        <tpls c="6">
          <tpl fld="9" item="0"/>
          <tpl fld="6" item="22"/>
          <tpl hier="55" item="10"/>
          <tpl fld="13" item="0"/>
          <tpl hier="90" item="3"/>
          <tpl hier="155" item="1"/>
        </tpls>
      </m>
      <m in="0">
        <tpls c="6">
          <tpl fld="10" item="1"/>
          <tpl fld="6" item="27"/>
          <tpl hier="55" item="10"/>
          <tpl fld="13" item="0"/>
          <tpl hier="90" item="3"/>
          <tpl hier="155" item="1"/>
        </tpls>
      </m>
      <m in="0">
        <tpls c="6">
          <tpl fld="9" item="6"/>
          <tpl fld="6" item="14"/>
          <tpl hier="55" item="10"/>
          <tpl fld="13" item="0"/>
          <tpl hier="90" item="3"/>
          <tpl hier="155" item="1"/>
        </tpls>
      </m>
      <m in="0">
        <tpls c="6">
          <tpl fld="11" item="1"/>
          <tpl fld="6" item="15"/>
          <tpl hier="55" item="10"/>
          <tpl fld="13" item="0"/>
          <tpl hier="90" item="3"/>
          <tpl hier="155" item="1"/>
        </tpls>
      </m>
      <m in="0">
        <tpls c="6">
          <tpl fld="9" item="3"/>
          <tpl fld="6" item="30"/>
          <tpl hier="55" item="10"/>
          <tpl fld="13" item="0"/>
          <tpl hier="90" item="3"/>
          <tpl hier="155" item="1"/>
        </tpls>
      </m>
      <m in="0">
        <tpls c="6">
          <tpl fld="9" item="0"/>
          <tpl fld="3" item="0"/>
          <tpl hier="55" item="10"/>
          <tpl fld="13" item="0"/>
          <tpl hier="90" item="3"/>
          <tpl hier="155" item="1"/>
        </tpls>
      </m>
      <m in="0">
        <tpls c="6">
          <tpl hier="2" item="4294967295"/>
          <tpl fld="6" item="15"/>
          <tpl hier="55" item="10"/>
          <tpl fld="13" item="0"/>
          <tpl hier="90" item="3"/>
          <tpl hier="155" item="1"/>
        </tpls>
      </m>
      <m in="0">
        <tpls c="6">
          <tpl fld="9" item="2"/>
          <tpl fld="6" item="20"/>
          <tpl hier="55" item="10"/>
          <tpl fld="13" item="0"/>
          <tpl hier="90" item="3"/>
          <tpl hier="155" item="1"/>
        </tpls>
      </m>
      <n v="1">
        <tpls c="6">
          <tpl fld="9" item="4"/>
          <tpl fld="3" item="1"/>
          <tpl hier="55" item="10"/>
          <tpl fld="13" item="1"/>
          <tpl hier="90" item="3"/>
          <tpl hier="155" item="1"/>
        </tpls>
      </n>
      <m in="0">
        <tpls c="6">
          <tpl fld="11" item="2"/>
          <tpl fld="6" item="3"/>
          <tpl hier="55" item="10"/>
          <tpl fld="13" item="0"/>
          <tpl hier="90" item="3"/>
          <tpl hier="155" item="1"/>
        </tpls>
      </m>
      <m in="0">
        <tpls c="6">
          <tpl fld="8" item="2"/>
          <tpl fld="6" item="21"/>
          <tpl hier="55" item="10"/>
          <tpl fld="13" item="0"/>
          <tpl hier="90" item="3"/>
          <tpl hier="155" item="1"/>
        </tpls>
      </m>
      <m in="0">
        <tpls c="6">
          <tpl fld="9" item="1"/>
          <tpl fld="6" item="2"/>
          <tpl hier="55" item="10"/>
          <tpl fld="13" item="0"/>
          <tpl hier="90" item="3"/>
          <tpl hier="155" item="1"/>
        </tpls>
      </m>
      <m in="0">
        <tpls c="6">
          <tpl fld="9" item="6"/>
          <tpl fld="6" item="5"/>
          <tpl hier="55" item="10"/>
          <tpl fld="13" item="0"/>
          <tpl hier="90" item="3"/>
          <tpl hier="155" item="1"/>
        </tpls>
      </m>
      <m in="0">
        <tpls c="6">
          <tpl fld="9" item="1"/>
          <tpl fld="6" item="26"/>
          <tpl hier="55" item="10"/>
          <tpl fld="13" item="0"/>
          <tpl hier="90" item="3"/>
          <tpl hier="155" item="1"/>
        </tpls>
      </m>
      <m in="0">
        <tpls c="6">
          <tpl fld="8" item="2"/>
          <tpl fld="3" item="0"/>
          <tpl hier="55" item="10"/>
          <tpl fld="13" item="0"/>
          <tpl hier="90" item="3"/>
          <tpl hier="155" item="1"/>
        </tpls>
      </m>
      <m in="0">
        <tpls c="6">
          <tpl fld="8" item="1"/>
          <tpl fld="6" item="3"/>
          <tpl hier="55" item="10"/>
          <tpl fld="13" item="0"/>
          <tpl hier="90" item="3"/>
          <tpl hier="155" item="1"/>
        </tpls>
      </m>
      <m in="0">
        <tpls c="6">
          <tpl fld="8" item="1"/>
          <tpl fld="6" item="8"/>
          <tpl hier="55" item="10"/>
          <tpl fld="13" item="0"/>
          <tpl hier="90" item="3"/>
          <tpl hier="155" item="1"/>
        </tpls>
      </m>
      <m in="0">
        <tpls c="6">
          <tpl fld="8" item="0"/>
          <tpl fld="6" item="28"/>
          <tpl hier="55" item="10"/>
          <tpl fld="13" item="0"/>
          <tpl hier="90" item="3"/>
          <tpl hier="155" item="1"/>
        </tpls>
      </m>
      <m in="0">
        <tpls c="6">
          <tpl fld="8" item="0"/>
          <tpl fld="6" item="24"/>
          <tpl hier="55" item="10"/>
          <tpl fld="13" item="0"/>
          <tpl hier="90" item="3"/>
          <tpl hier="155" item="1"/>
        </tpls>
      </m>
      <m in="0">
        <tpls c="6">
          <tpl fld="11" item="0"/>
          <tpl fld="6" item="14"/>
          <tpl hier="55" item="10"/>
          <tpl fld="13" item="0"/>
          <tpl hier="90" item="3"/>
          <tpl hier="155" item="1"/>
        </tpls>
      </m>
      <m in="0">
        <tpls c="6">
          <tpl fld="10" item="1"/>
          <tpl fld="3" item="0"/>
          <tpl hier="55" item="10"/>
          <tpl fld="13" item="0"/>
          <tpl hier="90" item="3"/>
          <tpl hier="155" item="1"/>
        </tpls>
      </m>
      <m in="0">
        <tpls c="6">
          <tpl hier="2" item="4294967295"/>
          <tpl fld="6" item="27"/>
          <tpl hier="55" item="10"/>
          <tpl fld="13" item="0"/>
          <tpl hier="90" item="3"/>
          <tpl hier="155" item="1"/>
        </tpls>
      </m>
      <m in="0">
        <tpls c="6">
          <tpl fld="9" item="2"/>
          <tpl fld="6" item="14"/>
          <tpl hier="55" item="10"/>
          <tpl fld="13" item="0"/>
          <tpl hier="90" item="3"/>
          <tpl hier="155" item="1"/>
        </tpls>
      </m>
      <m in="0">
        <tpls c="6">
          <tpl fld="9" item="0"/>
          <tpl fld="6" item="12"/>
          <tpl hier="55" item="10"/>
          <tpl fld="13" item="0"/>
          <tpl hier="90" item="3"/>
          <tpl hier="155" item="1"/>
        </tpls>
      </m>
      <m in="0">
        <tpls c="6">
          <tpl fld="8" item="0"/>
          <tpl fld="6" item="10"/>
          <tpl hier="55" item="10"/>
          <tpl fld="13" item="0"/>
          <tpl hier="90" item="3"/>
          <tpl hier="155" item="1"/>
        </tpls>
      </m>
      <m in="0">
        <tpls c="6">
          <tpl fld="11" item="0"/>
          <tpl fld="3" item="0"/>
          <tpl hier="55" item="10"/>
          <tpl fld="13" item="0"/>
          <tpl hier="90" item="3"/>
          <tpl hier="155" item="1"/>
        </tpls>
      </m>
      <m in="0">
        <tpls c="6">
          <tpl fld="9" item="1"/>
          <tpl fld="6" item="9"/>
          <tpl hier="55" item="10"/>
          <tpl fld="13" item="0"/>
          <tpl hier="90" item="3"/>
          <tpl hier="155" item="1"/>
        </tpls>
      </m>
      <m in="0">
        <tpls c="6">
          <tpl fld="9" item="4"/>
          <tpl fld="6" item="1"/>
          <tpl hier="55" item="10"/>
          <tpl fld="13" item="0"/>
          <tpl hier="90" item="3"/>
          <tpl hier="155" item="1"/>
        </tpls>
      </m>
      <m in="0">
        <tpls c="6">
          <tpl fld="9" item="5"/>
          <tpl fld="6" item="5"/>
          <tpl hier="55" item="10"/>
          <tpl fld="13" item="0"/>
          <tpl hier="90" item="3"/>
          <tpl hier="155" item="1"/>
        </tpls>
      </m>
      <m in="0">
        <tpls c="6">
          <tpl fld="9" item="5"/>
          <tpl fld="6" item="26"/>
          <tpl hier="55" item="10"/>
          <tpl fld="13" item="0"/>
          <tpl hier="90" item="3"/>
          <tpl hier="155" item="1"/>
        </tpls>
      </m>
      <m in="0">
        <tpls c="6">
          <tpl fld="9" item="4"/>
          <tpl fld="6" item="3"/>
          <tpl hier="55" item="10"/>
          <tpl fld="13" item="0"/>
          <tpl hier="90" item="3"/>
          <tpl hier="155" item="1"/>
        </tpls>
      </m>
      <n v="1">
        <tpls c="6">
          <tpl fld="11" item="2"/>
          <tpl fld="3" item="2"/>
          <tpl hier="55" item="10"/>
          <tpl fld="13" item="1"/>
          <tpl hier="90" item="3"/>
          <tpl hier="155" item="1"/>
        </tpls>
      </n>
      <m in="0">
        <tpls c="6">
          <tpl fld="10" item="0"/>
          <tpl fld="6" item="24"/>
          <tpl hier="55" item="10"/>
          <tpl fld="13" item="0"/>
          <tpl hier="90" item="3"/>
          <tpl hier="155" item="1"/>
        </tpls>
      </m>
      <n v="1">
        <tpls c="6">
          <tpl fld="8" item="1"/>
          <tpl fld="3" item="1"/>
          <tpl hier="55" item="10"/>
          <tpl fld="13" item="1"/>
          <tpl hier="90" item="3"/>
          <tpl hier="155" item="1"/>
        </tpls>
      </n>
      <m in="0">
        <tpls c="6">
          <tpl fld="9" item="3"/>
          <tpl fld="6" item="14"/>
          <tpl hier="55" item="10"/>
          <tpl fld="13" item="0"/>
          <tpl hier="90" item="3"/>
          <tpl hier="155" item="1"/>
        </tpls>
      </m>
      <m in="0">
        <tpls c="6">
          <tpl fld="9" item="5"/>
          <tpl fld="6" item="8"/>
          <tpl hier="55" item="10"/>
          <tpl fld="13" item="0"/>
          <tpl hier="90" item="3"/>
          <tpl hier="155" item="1"/>
        </tpls>
      </m>
      <m in="0">
        <tpls c="6">
          <tpl hier="2" item="4294967295"/>
          <tpl fld="6" item="10"/>
          <tpl hier="55" item="10"/>
          <tpl fld="13" item="0"/>
          <tpl hier="90" item="3"/>
          <tpl hier="155" item="1"/>
        </tpls>
      </m>
      <m in="0">
        <tpls c="6">
          <tpl hier="2" item="4294967295"/>
          <tpl fld="6" item="29"/>
          <tpl hier="55" item="10"/>
          <tpl fld="13" item="0"/>
          <tpl hier="90" item="3"/>
          <tpl hier="155" item="1"/>
        </tpls>
      </m>
      <m in="0">
        <tpls c="6">
          <tpl fld="9" item="6"/>
          <tpl fld="3" item="0"/>
          <tpl hier="55" item="10"/>
          <tpl fld="13" item="0"/>
          <tpl hier="90" item="3"/>
          <tpl hier="155" item="1"/>
        </tpls>
      </m>
      <m in="0">
        <tpls c="6">
          <tpl fld="11" item="0"/>
          <tpl fld="6" item="23"/>
          <tpl hier="55" item="10"/>
          <tpl fld="13" item="0"/>
          <tpl hier="90" item="3"/>
          <tpl hier="155" item="1"/>
        </tpls>
      </m>
      <m in="0">
        <tpls c="6">
          <tpl fld="11" item="0"/>
          <tpl fld="6" item="24"/>
          <tpl hier="55" item="10"/>
          <tpl fld="13" item="0"/>
          <tpl hier="90" item="3"/>
          <tpl hier="155" item="1"/>
        </tpls>
      </m>
      <m in="0">
        <tpls c="6">
          <tpl fld="8" item="1"/>
          <tpl fld="6" item="20"/>
          <tpl hier="55" item="10"/>
          <tpl fld="13" item="0"/>
          <tpl hier="90" item="3"/>
          <tpl hier="155" item="1"/>
        </tpls>
      </m>
      <n v="1">
        <tpls c="6">
          <tpl hier="2" item="4294967295"/>
          <tpl fld="3" item="0"/>
          <tpl hier="55" item="10"/>
          <tpl fld="13" item="1"/>
          <tpl hier="90" item="3"/>
          <tpl hier="155" item="1"/>
        </tpls>
      </n>
      <n v="1">
        <tpls c="6">
          <tpl fld="8" item="0"/>
          <tpl fld="3" item="2"/>
          <tpl hier="55" item="10"/>
          <tpl fld="13" item="1"/>
          <tpl hier="90" item="3"/>
          <tpl hier="155" item="1"/>
        </tpls>
      </n>
      <m in="0">
        <tpls c="6">
          <tpl fld="10" item="1"/>
          <tpl fld="6" item="20"/>
          <tpl hier="55" item="10"/>
          <tpl fld="13" item="0"/>
          <tpl hier="90" item="3"/>
          <tpl hier="155" item="1"/>
        </tpls>
      </m>
      <m in="0">
        <tpls c="6">
          <tpl fld="9" item="4"/>
          <tpl fld="6" item="13"/>
          <tpl hier="55" item="10"/>
          <tpl fld="13" item="0"/>
          <tpl hier="90" item="3"/>
          <tpl hier="155" item="1"/>
        </tpls>
      </m>
      <m in="0">
        <tpls c="6">
          <tpl fld="9" item="4"/>
          <tpl fld="3" item="1"/>
          <tpl hier="55" item="10"/>
          <tpl fld="13" item="0"/>
          <tpl hier="90" item="3"/>
          <tpl hier="155" item="1"/>
        </tpls>
      </m>
      <m in="0">
        <tpls c="6">
          <tpl fld="8" item="2"/>
          <tpl fld="6" item="12"/>
          <tpl hier="55" item="10"/>
          <tpl fld="13" item="0"/>
          <tpl hier="90" item="3"/>
          <tpl hier="155" item="1"/>
        </tpls>
      </m>
      <m in="0">
        <tpls c="6">
          <tpl fld="9" item="0"/>
          <tpl fld="6" item="17"/>
          <tpl hier="55" item="10"/>
          <tpl fld="13" item="0"/>
          <tpl hier="90" item="3"/>
          <tpl hier="155" item="1"/>
        </tpls>
      </m>
      <m in="0">
        <tpls c="6">
          <tpl fld="10" item="0"/>
          <tpl fld="6" item="31"/>
          <tpl hier="55" item="10"/>
          <tpl fld="13" item="0"/>
          <tpl hier="90" item="3"/>
          <tpl hier="155" item="1"/>
        </tpls>
      </m>
      <m in="0">
        <tpls c="6">
          <tpl fld="10" item="0"/>
          <tpl fld="6" item="23"/>
          <tpl hier="55" item="10"/>
          <tpl fld="13" item="0"/>
          <tpl hier="90" item="3"/>
          <tpl hier="155" item="1"/>
        </tpls>
      </m>
      <m in="0">
        <tpls c="6">
          <tpl fld="9" item="4"/>
          <tpl fld="6" item="8"/>
          <tpl hier="55" item="10"/>
          <tpl fld="13" item="0"/>
          <tpl hier="90" item="3"/>
          <tpl hier="155" item="1"/>
        </tpls>
      </m>
      <m in="0">
        <tpls c="6">
          <tpl fld="9" item="2"/>
          <tpl fld="6" item="9"/>
          <tpl hier="55" item="10"/>
          <tpl fld="13" item="0"/>
          <tpl hier="90" item="3"/>
          <tpl hier="155" item="1"/>
        </tpls>
      </m>
      <m in="0">
        <tpls c="6">
          <tpl fld="8" item="2"/>
          <tpl fld="6" item="6"/>
          <tpl hier="55" item="10"/>
          <tpl fld="13" item="0"/>
          <tpl hier="90" item="3"/>
          <tpl hier="155" item="1"/>
        </tpls>
      </m>
      <m in="0">
        <tpls c="6">
          <tpl fld="8" item="2"/>
          <tpl fld="3" item="2"/>
          <tpl hier="55" item="10"/>
          <tpl fld="13" item="0"/>
          <tpl hier="90" item="3"/>
          <tpl hier="155" item="1"/>
        </tpls>
      </m>
      <m in="0">
        <tpls c="6">
          <tpl fld="9" item="0"/>
          <tpl fld="6" item="15"/>
          <tpl hier="55" item="10"/>
          <tpl fld="13" item="0"/>
          <tpl hier="90" item="3"/>
          <tpl hier="155" item="1"/>
        </tpls>
      </m>
      <m in="0">
        <tpls c="6">
          <tpl fld="8" item="2"/>
          <tpl fld="6" item="31"/>
          <tpl hier="55" item="10"/>
          <tpl fld="13" item="0"/>
          <tpl hier="90" item="3"/>
          <tpl hier="155" item="1"/>
        </tpls>
      </m>
      <m in="0">
        <tpls c="6">
          <tpl fld="11" item="1"/>
          <tpl fld="3" item="0"/>
          <tpl hier="55" item="10"/>
          <tpl fld="13" item="0"/>
          <tpl hier="90" item="3"/>
          <tpl hier="155" item="1"/>
        </tpls>
      </m>
      <m in="0">
        <tpls c="6">
          <tpl fld="8" item="0"/>
          <tpl fld="6" item="31"/>
          <tpl hier="55" item="10"/>
          <tpl fld="13" item="0"/>
          <tpl hier="90" item="3"/>
          <tpl hier="155" item="1"/>
        </tpls>
      </m>
      <m in="0">
        <tpls c="6">
          <tpl fld="11" item="2"/>
          <tpl fld="6" item="23"/>
          <tpl hier="55" item="10"/>
          <tpl fld="13" item="0"/>
          <tpl hier="90" item="3"/>
          <tpl hier="155" item="1"/>
        </tpls>
      </m>
      <m in="0">
        <tpls c="6">
          <tpl fld="8" item="0"/>
          <tpl fld="6" item="27"/>
          <tpl hier="55" item="10"/>
          <tpl fld="13" item="0"/>
          <tpl hier="90" item="3"/>
          <tpl hier="155" item="1"/>
        </tpls>
      </m>
      <m in="0">
        <tpls c="6">
          <tpl fld="8" item="1"/>
          <tpl fld="6" item="22"/>
          <tpl hier="55" item="10"/>
          <tpl fld="13" item="0"/>
          <tpl hier="90" item="3"/>
          <tpl hier="155" item="1"/>
        </tpls>
      </m>
      <m in="0">
        <tpls c="6">
          <tpl fld="8" item="0"/>
          <tpl fld="6" item="5"/>
          <tpl hier="55" item="10"/>
          <tpl fld="13" item="0"/>
          <tpl hier="90" item="3"/>
          <tpl hier="155" item="1"/>
        </tpls>
      </m>
      <m in="0">
        <tpls c="6">
          <tpl fld="9" item="3"/>
          <tpl fld="6" item="24"/>
          <tpl hier="55" item="10"/>
          <tpl fld="13" item="0"/>
          <tpl hier="90" item="3"/>
          <tpl hier="155" item="1"/>
        </tpls>
      </m>
      <m in="0">
        <tpls c="6">
          <tpl fld="11" item="0"/>
          <tpl fld="6" item="21"/>
          <tpl hier="55" item="10"/>
          <tpl fld="13" item="0"/>
          <tpl hier="90" item="3"/>
          <tpl hier="155" item="1"/>
        </tpls>
      </m>
      <m in="0">
        <tpls c="6">
          <tpl fld="10" item="0"/>
          <tpl fld="6" item="22"/>
          <tpl hier="55" item="10"/>
          <tpl fld="13" item="0"/>
          <tpl hier="90" item="3"/>
          <tpl hier="155" item="1"/>
        </tpls>
      </m>
      <m in="0">
        <tpls c="6">
          <tpl fld="9" item="6"/>
          <tpl fld="6" item="28"/>
          <tpl hier="55" item="10"/>
          <tpl fld="13" item="0"/>
          <tpl hier="90" item="3"/>
          <tpl hier="155" item="1"/>
        </tpls>
      </m>
      <m in="0">
        <tpls c="6">
          <tpl hier="2" item="4294967295"/>
          <tpl fld="6" item="14"/>
          <tpl hier="55" item="10"/>
          <tpl fld="13" item="0"/>
          <tpl hier="90" item="3"/>
          <tpl hier="155" item="1"/>
        </tpls>
      </m>
      <m in="0">
        <tpls c="6">
          <tpl fld="9" item="2"/>
          <tpl fld="6" item="1"/>
          <tpl hier="55" item="10"/>
          <tpl fld="13" item="0"/>
          <tpl hier="90" item="3"/>
          <tpl hier="155" item="1"/>
        </tpls>
      </m>
      <m in="0">
        <tpls c="6">
          <tpl fld="9" item="5"/>
          <tpl fld="6" item="15"/>
          <tpl hier="55" item="10"/>
          <tpl fld="13" item="0"/>
          <tpl hier="90" item="3"/>
          <tpl hier="155" item="1"/>
        </tpls>
      </m>
      <m in="0">
        <tpls c="6">
          <tpl fld="9" item="6"/>
          <tpl fld="6" item="25"/>
          <tpl hier="55" item="10"/>
          <tpl fld="13" item="0"/>
          <tpl hier="90" item="3"/>
          <tpl hier="155" item="1"/>
        </tpls>
      </m>
      <m in="0">
        <tpls c="6">
          <tpl fld="8" item="2"/>
          <tpl fld="6" item="15"/>
          <tpl hier="55" item="10"/>
          <tpl fld="13" item="0"/>
          <tpl hier="90" item="3"/>
          <tpl hier="155" item="1"/>
        </tpls>
      </m>
      <n v="1">
        <tpls c="6">
          <tpl fld="9" item="3"/>
          <tpl fld="3" item="0"/>
          <tpl hier="55" item="10"/>
          <tpl fld="13" item="1"/>
          <tpl hier="90" item="3"/>
          <tpl hier="155" item="1"/>
        </tpls>
      </n>
      <m in="0">
        <tpls c="6">
          <tpl fld="10" item="1"/>
          <tpl fld="6" item="29"/>
          <tpl hier="55" item="10"/>
          <tpl fld="13" item="0"/>
          <tpl hier="90" item="3"/>
          <tpl hier="155" item="1"/>
        </tpls>
      </m>
      <m in="0">
        <tpls c="6">
          <tpl fld="11" item="2"/>
          <tpl fld="6" item="19"/>
          <tpl hier="55" item="10"/>
          <tpl fld="13" item="0"/>
          <tpl hier="90" item="3"/>
          <tpl hier="155" item="1"/>
        </tpls>
      </m>
      <m in="0">
        <tpls c="6">
          <tpl hier="2" item="4294967295"/>
          <tpl fld="6" item="16"/>
          <tpl hier="55" item="10"/>
          <tpl fld="13" item="0"/>
          <tpl hier="90" item="3"/>
          <tpl hier="155" item="1"/>
        </tpls>
      </m>
      <m in="0">
        <tpls c="6">
          <tpl fld="9" item="5"/>
          <tpl fld="6" item="28"/>
          <tpl hier="55" item="10"/>
          <tpl fld="13" item="0"/>
          <tpl hier="90" item="3"/>
          <tpl hier="155" item="1"/>
        </tpls>
      </m>
      <m in="0">
        <tpls c="6">
          <tpl fld="11" item="1"/>
          <tpl fld="6" item="29"/>
          <tpl hier="55" item="10"/>
          <tpl fld="13" item="0"/>
          <tpl hier="90" item="3"/>
          <tpl hier="155" item="1"/>
        </tpls>
      </m>
      <m in="0">
        <tpls c="6">
          <tpl fld="9" item="3"/>
          <tpl fld="6" item="18"/>
          <tpl hier="55" item="10"/>
          <tpl fld="13" item="0"/>
          <tpl hier="90" item="3"/>
          <tpl hier="155" item="1"/>
        </tpls>
      </m>
      <m in="0">
        <tpls c="6">
          <tpl fld="10" item="0"/>
          <tpl fld="6" item="13"/>
          <tpl hier="55" item="10"/>
          <tpl fld="13" item="0"/>
          <tpl hier="90" item="3"/>
          <tpl hier="155" item="1"/>
        </tpls>
      </m>
      <m in="0">
        <tpls c="6">
          <tpl fld="9" item="5"/>
          <tpl fld="6" item="0"/>
          <tpl hier="55" item="10"/>
          <tpl fld="13" item="0"/>
          <tpl hier="90" item="3"/>
          <tpl hier="155" item="1"/>
        </tpls>
      </m>
      <m in="0">
        <tpls c="6">
          <tpl fld="9" item="0"/>
          <tpl fld="6" item="2"/>
          <tpl hier="55" item="10"/>
          <tpl fld="13" item="0"/>
          <tpl hier="90" item="3"/>
          <tpl hier="155" item="1"/>
        </tpls>
      </m>
      <m in="0">
        <tpls c="6">
          <tpl fld="11" item="0"/>
          <tpl fld="6" item="0"/>
          <tpl hier="55" item="10"/>
          <tpl fld="13" item="0"/>
          <tpl hier="90" item="3"/>
          <tpl hier="155" item="1"/>
        </tpls>
      </m>
      <n v="1">
        <tpls c="6">
          <tpl fld="9" item="5"/>
          <tpl fld="3" item="0"/>
          <tpl hier="55" item="10"/>
          <tpl fld="13" item="1"/>
          <tpl hier="90" item="3"/>
          <tpl hier="155" item="1"/>
        </tpls>
      </n>
      <m in="0">
        <tpls c="6">
          <tpl fld="9" item="5"/>
          <tpl fld="6" item="31"/>
          <tpl hier="55" item="10"/>
          <tpl fld="13" item="0"/>
          <tpl hier="90" item="3"/>
          <tpl hier="155" item="1"/>
        </tpls>
      </m>
      <m in="0">
        <tpls c="6">
          <tpl fld="8" item="1"/>
          <tpl fld="6" item="0"/>
          <tpl hier="55" item="10"/>
          <tpl fld="13" item="0"/>
          <tpl hier="90" item="3"/>
          <tpl hier="155" item="1"/>
        </tpls>
      </m>
      <m in="0">
        <tpls c="6">
          <tpl fld="10" item="0"/>
          <tpl fld="6" item="11"/>
          <tpl hier="55" item="10"/>
          <tpl fld="13" item="0"/>
          <tpl hier="90" item="3"/>
          <tpl hier="155" item="1"/>
        </tpls>
      </m>
      <m in="0">
        <tpls c="6">
          <tpl fld="11" item="2"/>
          <tpl fld="6" item="1"/>
          <tpl hier="55" item="10"/>
          <tpl fld="13" item="0"/>
          <tpl hier="90" item="3"/>
          <tpl hier="155" item="1"/>
        </tpls>
      </m>
      <m in="0">
        <tpls c="6">
          <tpl fld="9" item="5"/>
          <tpl fld="6" item="27"/>
          <tpl hier="55" item="10"/>
          <tpl fld="13" item="0"/>
          <tpl hier="90" item="3"/>
          <tpl hier="155" item="1"/>
        </tpls>
      </m>
      <m in="0">
        <tpls c="6">
          <tpl fld="9" item="6"/>
          <tpl fld="6" item="10"/>
          <tpl hier="55" item="10"/>
          <tpl fld="13" item="0"/>
          <tpl hier="90" item="3"/>
          <tpl hier="155" item="1"/>
        </tpls>
      </m>
      <m in="0">
        <tpls c="6">
          <tpl fld="8" item="0"/>
          <tpl fld="6" item="22"/>
          <tpl hier="55" item="10"/>
          <tpl fld="13" item="0"/>
          <tpl hier="90" item="3"/>
          <tpl hier="155" item="1"/>
        </tpls>
      </m>
      <m in="0">
        <tpls c="6">
          <tpl fld="9" item="0"/>
          <tpl fld="6" item="14"/>
          <tpl hier="55" item="10"/>
          <tpl fld="13" item="0"/>
          <tpl hier="90" item="3"/>
          <tpl hier="155" item="1"/>
        </tpls>
      </m>
      <m in="0">
        <tpls c="6">
          <tpl fld="8" item="2"/>
          <tpl fld="6" item="29"/>
          <tpl hier="55" item="10"/>
          <tpl fld="13" item="0"/>
          <tpl hier="90" item="3"/>
          <tpl hier="155" item="1"/>
        </tpls>
      </m>
      <m in="0">
        <tpls c="6">
          <tpl fld="9" item="4"/>
          <tpl fld="6" item="28"/>
          <tpl hier="55" item="10"/>
          <tpl fld="13" item="0"/>
          <tpl hier="90" item="3"/>
          <tpl hier="155" item="1"/>
        </tpls>
      </m>
      <m in="0">
        <tpls c="6">
          <tpl fld="11" item="1"/>
          <tpl fld="6" item="23"/>
          <tpl hier="55" item="10"/>
          <tpl fld="13" item="0"/>
          <tpl hier="90" item="3"/>
          <tpl hier="155" item="1"/>
        </tpls>
      </m>
      <m in="0">
        <tpls c="6">
          <tpl fld="11" item="1"/>
          <tpl fld="6" item="6"/>
          <tpl hier="55" item="10"/>
          <tpl fld="13" item="0"/>
          <tpl hier="90" item="3"/>
          <tpl hier="155" item="1"/>
        </tpls>
      </m>
      <m in="0">
        <tpls c="6">
          <tpl fld="11" item="0"/>
          <tpl fld="6" item="17"/>
          <tpl hier="55" item="10"/>
          <tpl fld="13" item="0"/>
          <tpl hier="90" item="3"/>
          <tpl hier="155" item="1"/>
        </tpls>
      </m>
      <m in="0">
        <tpls c="6">
          <tpl fld="10" item="0"/>
          <tpl fld="6" item="18"/>
          <tpl hier="55" item="10"/>
          <tpl fld="13" item="0"/>
          <tpl hier="90" item="3"/>
          <tpl hier="155" item="1"/>
        </tpls>
      </m>
      <n v="1">
        <tpls c="6">
          <tpl fld="9" item="2"/>
          <tpl fld="3" item="2"/>
          <tpl hier="55" item="10"/>
          <tpl fld="13" item="1"/>
          <tpl hier="90" item="3"/>
          <tpl hier="155" item="1"/>
        </tpls>
      </n>
      <m in="0">
        <tpls c="6">
          <tpl fld="8" item="0"/>
          <tpl fld="6" item="9"/>
          <tpl hier="55" item="10"/>
          <tpl fld="13" item="0"/>
          <tpl hier="90" item="3"/>
          <tpl hier="155" item="1"/>
        </tpls>
      </m>
      <m in="0">
        <tpls c="6">
          <tpl fld="9" item="5"/>
          <tpl fld="6" item="1"/>
          <tpl hier="55" item="10"/>
          <tpl fld="13" item="0"/>
          <tpl hier="90" item="3"/>
          <tpl hier="155" item="1"/>
        </tpls>
      </m>
      <m in="0">
        <tpls c="6">
          <tpl fld="10" item="0"/>
          <tpl fld="6" item="5"/>
          <tpl hier="55" item="10"/>
          <tpl fld="13" item="0"/>
          <tpl hier="90" item="3"/>
          <tpl hier="155" item="1"/>
        </tpls>
      </m>
      <m in="0">
        <tpls c="6">
          <tpl fld="10" item="0"/>
          <tpl fld="6" item="10"/>
          <tpl hier="55" item="10"/>
          <tpl fld="13" item="0"/>
          <tpl hier="90" item="3"/>
          <tpl hier="155" item="1"/>
        </tpls>
      </m>
      <n v="1">
        <tpls c="6">
          <tpl fld="11" item="1"/>
          <tpl fld="3" item="0"/>
          <tpl hier="55" item="10"/>
          <tpl fld="13" item="1"/>
          <tpl hier="90" item="3"/>
          <tpl hier="155" item="1"/>
        </tpls>
      </n>
      <m in="0">
        <tpls c="6">
          <tpl fld="10" item="0"/>
          <tpl fld="6" item="7"/>
          <tpl hier="55" item="10"/>
          <tpl fld="13" item="0"/>
          <tpl hier="90" item="3"/>
          <tpl hier="155" item="1"/>
        </tpls>
      </m>
      <m in="0">
        <tpls c="6">
          <tpl fld="9" item="3"/>
          <tpl fld="6" item="27"/>
          <tpl hier="55" item="10"/>
          <tpl fld="13" item="0"/>
          <tpl hier="90" item="3"/>
          <tpl hier="155" item="1"/>
        </tpls>
      </m>
      <m in="0">
        <tpls c="6">
          <tpl fld="11" item="1"/>
          <tpl fld="6" item="5"/>
          <tpl hier="55" item="10"/>
          <tpl fld="13" item="0"/>
          <tpl hier="90" item="3"/>
          <tpl hier="155" item="1"/>
        </tpls>
      </m>
      <m in="0">
        <tpls c="6">
          <tpl fld="10" item="0"/>
          <tpl fld="3" item="1"/>
          <tpl hier="55" item="10"/>
          <tpl fld="13" item="0"/>
          <tpl hier="90" item="3"/>
          <tpl hier="155" item="1"/>
        </tpls>
      </m>
      <m in="0">
        <tpls c="6">
          <tpl fld="8" item="1"/>
          <tpl fld="3" item="1"/>
          <tpl hier="55" item="10"/>
          <tpl fld="13" item="0"/>
          <tpl hier="90" item="3"/>
          <tpl hier="155" item="1"/>
        </tpls>
      </m>
      <n v="1">
        <tpls c="6">
          <tpl fld="9" item="5"/>
          <tpl fld="3" item="1"/>
          <tpl hier="55" item="10"/>
          <tpl fld="13" item="1"/>
          <tpl hier="90" item="3"/>
          <tpl hier="155" item="1"/>
        </tpls>
      </n>
      <m in="0">
        <tpls c="6">
          <tpl fld="9" item="1"/>
          <tpl fld="6" item="16"/>
          <tpl hier="55" item="10"/>
          <tpl fld="13" item="0"/>
          <tpl hier="90" item="3"/>
          <tpl hier="155" item="1"/>
        </tpls>
      </m>
      <m in="0">
        <tpls c="6">
          <tpl fld="11" item="1"/>
          <tpl fld="6" item="8"/>
          <tpl hier="55" item="10"/>
          <tpl fld="13" item="0"/>
          <tpl hier="90" item="3"/>
          <tpl hier="155" item="1"/>
        </tpls>
      </m>
      <m in="0">
        <tpls c="6">
          <tpl fld="11" item="1"/>
          <tpl fld="6" item="27"/>
          <tpl hier="55" item="10"/>
          <tpl fld="13" item="0"/>
          <tpl hier="90" item="3"/>
          <tpl hier="155" item="1"/>
        </tpls>
      </m>
      <m in="0">
        <tpls c="6">
          <tpl fld="9" item="3"/>
          <tpl fld="6" item="31"/>
          <tpl hier="55" item="10"/>
          <tpl fld="13" item="0"/>
          <tpl hier="90" item="3"/>
          <tpl hier="155" item="1"/>
        </tpls>
      </m>
      <n v="1">
        <tpls c="6">
          <tpl fld="9" item="2"/>
          <tpl fld="3" item="0"/>
          <tpl hier="55" item="10"/>
          <tpl fld="13" item="1"/>
          <tpl hier="90" item="3"/>
          <tpl hier="155" item="1"/>
        </tpls>
      </n>
      <m in="0">
        <tpls c="6">
          <tpl fld="9" item="5"/>
          <tpl fld="6" item="4"/>
          <tpl hier="55" item="10"/>
          <tpl fld="13" item="0"/>
          <tpl hier="90" item="3"/>
          <tpl hier="155" item="1"/>
        </tpls>
      </m>
      <m in="0">
        <tpls c="6">
          <tpl fld="9" item="4"/>
          <tpl fld="6" item="7"/>
          <tpl hier="55" item="10"/>
          <tpl fld="13" item="0"/>
          <tpl hier="90" item="3"/>
          <tpl hier="155" item="1"/>
        </tpls>
      </m>
      <m in="0">
        <tpls c="6">
          <tpl fld="9" item="1"/>
          <tpl fld="6" item="13"/>
          <tpl hier="55" item="10"/>
          <tpl fld="13" item="0"/>
          <tpl hier="90" item="3"/>
          <tpl hier="155" item="1"/>
        </tpls>
      </m>
      <m in="0">
        <tpls c="6">
          <tpl hier="2" item="4294967295"/>
          <tpl fld="3" item="0"/>
          <tpl hier="55" item="10"/>
          <tpl fld="13" item="0"/>
          <tpl hier="90" item="3"/>
          <tpl hier="155" item="1"/>
        </tpls>
      </m>
      <m in="0">
        <tpls c="6">
          <tpl fld="10" item="0"/>
          <tpl fld="6" item="28"/>
          <tpl hier="55" item="10"/>
          <tpl fld="13" item="0"/>
          <tpl hier="90" item="3"/>
          <tpl hier="155" item="1"/>
        </tpls>
      </m>
      <m in="0">
        <tpls c="6">
          <tpl fld="9" item="4"/>
          <tpl fld="3" item="0"/>
          <tpl hier="55" item="10"/>
          <tpl fld="13" item="0"/>
          <tpl hier="90" item="3"/>
          <tpl hier="155" item="1"/>
        </tpls>
      </m>
      <m in="0">
        <tpls c="6">
          <tpl fld="8" item="0"/>
          <tpl fld="6" item="7"/>
          <tpl hier="55" item="10"/>
          <tpl fld="13" item="0"/>
          <tpl hier="90" item="3"/>
          <tpl hier="155" item="1"/>
        </tpls>
      </m>
      <n v="1">
        <tpls c="6">
          <tpl fld="8" item="1"/>
          <tpl fld="3" item="0"/>
          <tpl hier="55" item="10"/>
          <tpl fld="13" item="1"/>
          <tpl hier="90" item="3"/>
          <tpl hier="155" item="1"/>
        </tpls>
      </n>
      <m in="0">
        <tpls c="6">
          <tpl fld="9" item="3"/>
          <tpl fld="6" item="20"/>
          <tpl hier="55" item="10"/>
          <tpl fld="13" item="0"/>
          <tpl hier="90" item="3"/>
          <tpl hier="155" item="1"/>
        </tpls>
      </m>
      <m in="0">
        <tpls c="6">
          <tpl hier="2" item="4294967295"/>
          <tpl fld="6" item="11"/>
          <tpl hier="55" item="10"/>
          <tpl fld="13" item="0"/>
          <tpl hier="90" item="3"/>
          <tpl hier="155" item="1"/>
        </tpls>
      </m>
      <m in="0">
        <tpls c="6">
          <tpl fld="10" item="0"/>
          <tpl fld="6" item="27"/>
          <tpl hier="55" item="10"/>
          <tpl fld="13" item="0"/>
          <tpl hier="90" item="3"/>
          <tpl hier="155" item="1"/>
        </tpls>
      </m>
      <m in="0">
        <tpls c="6">
          <tpl fld="11" item="0"/>
          <tpl fld="6" item="1"/>
          <tpl hier="55" item="10"/>
          <tpl fld="13" item="0"/>
          <tpl hier="90" item="3"/>
          <tpl hier="155" item="1"/>
        </tpls>
      </m>
      <m in="0">
        <tpls c="6">
          <tpl fld="10" item="0"/>
          <tpl fld="6" item="21"/>
          <tpl hier="55" item="10"/>
          <tpl fld="13" item="0"/>
          <tpl hier="90" item="3"/>
          <tpl hier="155" item="1"/>
        </tpls>
      </m>
      <m in="0">
        <tpls c="6">
          <tpl fld="11" item="2"/>
          <tpl fld="6" item="15"/>
          <tpl hier="55" item="10"/>
          <tpl fld="13" item="0"/>
          <tpl hier="90" item="3"/>
          <tpl hier="155" item="1"/>
        </tpls>
      </m>
      <m in="0">
        <tpls c="6">
          <tpl fld="9" item="4"/>
          <tpl fld="6" item="20"/>
          <tpl hier="55" item="10"/>
          <tpl fld="13" item="0"/>
          <tpl hier="90" item="3"/>
          <tpl hier="155" item="1"/>
        </tpls>
      </m>
      <m in="0">
        <tpls c="6">
          <tpl fld="9" item="3"/>
          <tpl fld="6" item="7"/>
          <tpl hier="55" item="10"/>
          <tpl fld="13" item="0"/>
          <tpl hier="90" item="3"/>
          <tpl hier="155" item="1"/>
        </tpls>
      </m>
      <m in="0">
        <tpls c="6">
          <tpl fld="9" item="2"/>
          <tpl fld="6" item="19"/>
          <tpl hier="55" item="10"/>
          <tpl fld="13" item="0"/>
          <tpl hier="90" item="3"/>
          <tpl hier="155" item="1"/>
        </tpls>
      </m>
      <m in="0">
        <tpls c="6">
          <tpl fld="9" item="5"/>
          <tpl fld="6" item="10"/>
          <tpl hier="55" item="10"/>
          <tpl fld="13" item="0"/>
          <tpl hier="90" item="3"/>
          <tpl hier="155" item="1"/>
        </tpls>
      </m>
      <m in="0">
        <tpls c="6">
          <tpl fld="9" item="0"/>
          <tpl fld="6" item="31"/>
          <tpl hier="55" item="10"/>
          <tpl fld="13" item="0"/>
          <tpl hier="90" item="3"/>
          <tpl hier="155" item="1"/>
        </tpls>
      </m>
      <m in="0">
        <tpls c="6">
          <tpl fld="8" item="2"/>
          <tpl fld="6" item="13"/>
          <tpl hier="55" item="10"/>
          <tpl fld="13" item="0"/>
          <tpl hier="90" item="3"/>
          <tpl hier="155" item="1"/>
        </tpls>
      </m>
      <n v="1">
        <tpls c="6">
          <tpl fld="8" item="2"/>
          <tpl fld="3" item="2"/>
          <tpl hier="55" item="10"/>
          <tpl fld="13" item="1"/>
          <tpl hier="90" item="3"/>
          <tpl hier="155" item="1"/>
        </tpls>
      </n>
      <m in="0">
        <tpls c="6">
          <tpl fld="10" item="1"/>
          <tpl fld="6" item="13"/>
          <tpl hier="55" item="10"/>
          <tpl fld="13" item="0"/>
          <tpl hier="90" item="3"/>
          <tpl hier="155" item="1"/>
        </tpls>
      </m>
      <m in="0">
        <tpls c="6">
          <tpl fld="10" item="1"/>
          <tpl fld="6" item="14"/>
          <tpl hier="55" item="10"/>
          <tpl fld="13" item="0"/>
          <tpl hier="90" item="3"/>
          <tpl hier="155" item="1"/>
        </tpls>
      </m>
      <m in="0">
        <tpls c="6">
          <tpl fld="11" item="2"/>
          <tpl fld="6" item="26"/>
          <tpl hier="55" item="10"/>
          <tpl fld="13" item="0"/>
          <tpl hier="90" item="3"/>
          <tpl hier="155" item="1"/>
        </tpls>
      </m>
      <m in="0">
        <tpls c="6">
          <tpl fld="11" item="0"/>
          <tpl fld="6" item="13"/>
          <tpl hier="55" item="10"/>
          <tpl fld="13" item="0"/>
          <tpl hier="90" item="3"/>
          <tpl hier="155" item="1"/>
        </tpls>
      </m>
      <m in="0">
        <tpls c="6">
          <tpl hier="2" item="4294967295"/>
          <tpl fld="6" item="3"/>
          <tpl hier="55" item="10"/>
          <tpl fld="13" item="0"/>
          <tpl hier="90" item="3"/>
          <tpl hier="155" item="1"/>
        </tpls>
      </m>
      <n v="1">
        <tpls c="6">
          <tpl fld="9" item="4"/>
          <tpl fld="3" item="0"/>
          <tpl hier="55" item="10"/>
          <tpl fld="13" item="1"/>
          <tpl hier="90" item="3"/>
          <tpl hier="155" item="1"/>
        </tpls>
      </n>
      <m in="0">
        <tpls c="6">
          <tpl fld="8" item="0"/>
          <tpl fld="6" item="1"/>
          <tpl hier="55" item="10"/>
          <tpl fld="13" item="0"/>
          <tpl hier="90" item="3"/>
          <tpl hier="155" item="1"/>
        </tpls>
      </m>
      <m in="0">
        <tpls c="6">
          <tpl fld="8" item="1"/>
          <tpl fld="6" item="18"/>
          <tpl hier="55" item="10"/>
          <tpl fld="13" item="0"/>
          <tpl hier="90" item="3"/>
          <tpl hier="155" item="1"/>
        </tpls>
      </m>
      <m in="0">
        <tpls c="6">
          <tpl fld="11" item="1"/>
          <tpl fld="6" item="19"/>
          <tpl hier="55" item="10"/>
          <tpl fld="13" item="0"/>
          <tpl hier="90" item="3"/>
          <tpl hier="155" item="1"/>
        </tpls>
      </m>
      <m in="0">
        <tpls c="6">
          <tpl fld="10" item="0"/>
          <tpl fld="6" item="8"/>
          <tpl hier="55" item="10"/>
          <tpl fld="13" item="0"/>
          <tpl hier="90" item="3"/>
          <tpl hier="155" item="1"/>
        </tpls>
      </m>
      <m in="0">
        <tpls c="6">
          <tpl fld="11" item="0"/>
          <tpl fld="6" item="8"/>
          <tpl hier="55" item="10"/>
          <tpl fld="13" item="0"/>
          <tpl hier="90" item="3"/>
          <tpl hier="155" item="1"/>
        </tpls>
      </m>
      <m in="0">
        <tpls c="6">
          <tpl fld="9" item="0"/>
          <tpl fld="6" item="18"/>
          <tpl hier="55" item="10"/>
          <tpl fld="13" item="0"/>
          <tpl hier="90" item="3"/>
          <tpl hier="155" item="1"/>
        </tpls>
      </m>
      <m in="0">
        <tpls c="6">
          <tpl fld="9" item="5"/>
          <tpl fld="3" item="0"/>
          <tpl hier="55" item="10"/>
          <tpl fld="13" item="0"/>
          <tpl hier="90" item="3"/>
          <tpl hier="155" item="1"/>
        </tpls>
      </m>
      <m in="0">
        <tpls c="6">
          <tpl fld="8" item="2"/>
          <tpl fld="6" item="24"/>
          <tpl hier="55" item="10"/>
          <tpl fld="13" item="0"/>
          <tpl hier="90" item="3"/>
          <tpl hier="155" item="1"/>
        </tpls>
      </m>
      <m in="0">
        <tpls c="6">
          <tpl fld="9" item="2"/>
          <tpl fld="6" item="7"/>
          <tpl hier="55" item="10"/>
          <tpl fld="13" item="0"/>
          <tpl hier="90" item="3"/>
          <tpl hier="155" item="1"/>
        </tpls>
      </m>
      <m in="0">
        <tpls c="6">
          <tpl fld="9" item="2"/>
          <tpl fld="6" item="12"/>
          <tpl hier="55" item="10"/>
          <tpl fld="13" item="0"/>
          <tpl hier="90" item="3"/>
          <tpl hier="155" item="1"/>
        </tpls>
      </m>
      <m in="0">
        <tpls c="6">
          <tpl fld="9" item="4"/>
          <tpl fld="6" item="19"/>
          <tpl hier="55" item="10"/>
          <tpl fld="13" item="0"/>
          <tpl hier="90" item="3"/>
          <tpl hier="155" item="1"/>
        </tpls>
      </m>
      <m in="0">
        <tpls c="6">
          <tpl fld="11" item="1"/>
          <tpl fld="6" item="14"/>
          <tpl hier="55" item="10"/>
          <tpl fld="13" item="0"/>
          <tpl hier="90" item="3"/>
          <tpl hier="155" item="1"/>
        </tpls>
      </m>
      <m in="0">
        <tpls c="6">
          <tpl fld="8" item="1"/>
          <tpl fld="6" item="25"/>
          <tpl hier="55" item="10"/>
          <tpl fld="13" item="0"/>
          <tpl hier="90" item="3"/>
          <tpl hier="155" item="1"/>
        </tpls>
      </m>
      <m in="0">
        <tpls c="6">
          <tpl fld="8" item="0"/>
          <tpl fld="6" item="17"/>
          <tpl hier="55" item="10"/>
          <tpl fld="13" item="0"/>
          <tpl hier="90" item="3"/>
          <tpl hier="155" item="1"/>
        </tpls>
      </m>
      <m in="0">
        <tpls c="6">
          <tpl fld="8" item="0"/>
          <tpl fld="6" item="19"/>
          <tpl hier="55" item="10"/>
          <tpl fld="13" item="0"/>
          <tpl hier="90" item="3"/>
          <tpl hier="155" item="1"/>
        </tpls>
      </m>
      <m in="0">
        <tpls c="6">
          <tpl fld="9" item="1"/>
          <tpl fld="6" item="24"/>
          <tpl hier="55" item="10"/>
          <tpl fld="13" item="0"/>
          <tpl hier="90" item="3"/>
          <tpl hier="155" item="1"/>
        </tpls>
      </m>
      <m in="0">
        <tpls c="6">
          <tpl fld="11" item="0"/>
          <tpl fld="6" item="28"/>
          <tpl hier="55" item="10"/>
          <tpl fld="13" item="0"/>
          <tpl hier="90" item="3"/>
          <tpl hier="155" item="1"/>
        </tpls>
      </m>
      <m in="0">
        <tpls c="6">
          <tpl fld="11" item="2"/>
          <tpl fld="6" item="8"/>
          <tpl hier="55" item="10"/>
          <tpl fld="13" item="0"/>
          <tpl hier="90" item="3"/>
          <tpl hier="155" item="1"/>
        </tpls>
      </m>
      <m in="0">
        <tpls c="6">
          <tpl fld="9" item="2"/>
          <tpl fld="6" item="10"/>
          <tpl hier="55" item="10"/>
          <tpl fld="13" item="0"/>
          <tpl hier="90" item="3"/>
          <tpl hier="155" item="1"/>
        </tpls>
      </m>
      <n v="1">
        <tpls c="6">
          <tpl fld="10" item="0"/>
          <tpl fld="3" item="0"/>
          <tpl hier="55" item="10"/>
          <tpl fld="13" item="1"/>
          <tpl hier="90" item="3"/>
          <tpl hier="155" item="1"/>
        </tpls>
      </n>
      <m in="0">
        <tpls c="6">
          <tpl fld="11" item="0"/>
          <tpl fld="6" item="18"/>
          <tpl hier="55" item="10"/>
          <tpl fld="13" item="0"/>
          <tpl hier="90" item="3"/>
          <tpl hier="155" item="1"/>
        </tpls>
      </m>
      <m in="0">
        <tpls c="6">
          <tpl fld="9" item="6"/>
          <tpl fld="6" item="1"/>
          <tpl hier="55" item="10"/>
          <tpl fld="13" item="0"/>
          <tpl hier="90" item="3"/>
          <tpl hier="155" item="1"/>
        </tpls>
      </m>
      <m in="0">
        <tpls c="6">
          <tpl fld="8" item="2"/>
          <tpl fld="6" item="10"/>
          <tpl hier="55" item="10"/>
          <tpl fld="13" item="0"/>
          <tpl hier="90" item="3"/>
          <tpl hier="155" item="1"/>
        </tpls>
      </m>
      <m in="0">
        <tpls c="6">
          <tpl fld="8" item="2"/>
          <tpl fld="6" item="4"/>
          <tpl hier="55" item="10"/>
          <tpl fld="13" item="0"/>
          <tpl hier="90" item="3"/>
          <tpl hier="155" item="1"/>
        </tpls>
      </m>
      <m in="0">
        <tpls c="6">
          <tpl fld="9" item="0"/>
          <tpl fld="6" item="26"/>
          <tpl hier="55" item="10"/>
          <tpl fld="13" item="0"/>
          <tpl hier="90" item="3"/>
          <tpl hier="155" item="1"/>
        </tpls>
      </m>
      <m in="0">
        <tpls c="6">
          <tpl fld="10" item="1"/>
          <tpl fld="6" item="22"/>
          <tpl hier="55" item="10"/>
          <tpl fld="13" item="0"/>
          <tpl hier="90" item="3"/>
          <tpl hier="155" item="1"/>
        </tpls>
      </m>
      <m in="0">
        <tpls c="6">
          <tpl fld="9" item="3"/>
          <tpl fld="6" item="6"/>
          <tpl hier="55" item="10"/>
          <tpl fld="13" item="0"/>
          <tpl hier="90" item="3"/>
          <tpl hier="155" item="1"/>
        </tpls>
      </m>
      <m in="0">
        <tpls c="6">
          <tpl fld="10" item="1"/>
          <tpl fld="6" item="3"/>
          <tpl hier="55" item="10"/>
          <tpl fld="13" item="0"/>
          <tpl hier="90" item="3"/>
          <tpl hier="155" item="1"/>
        </tpls>
      </m>
      <m in="0">
        <tpls c="6">
          <tpl fld="8" item="1"/>
          <tpl fld="6" item="17"/>
          <tpl hier="55" item="10"/>
          <tpl fld="13" item="0"/>
          <tpl hier="90" item="3"/>
          <tpl hier="155" item="1"/>
        </tpls>
      </m>
      <m in="0">
        <tpls c="6">
          <tpl fld="8" item="2"/>
          <tpl fld="6" item="2"/>
          <tpl hier="55" item="10"/>
          <tpl fld="13" item="0"/>
          <tpl hier="90" item="3"/>
          <tpl hier="155" item="1"/>
        </tpls>
      </m>
      <m in="0">
        <tpls c="6">
          <tpl fld="9" item="4"/>
          <tpl fld="6" item="30"/>
          <tpl hier="55" item="10"/>
          <tpl fld="13" item="0"/>
          <tpl hier="90" item="3"/>
          <tpl hier="155" item="1"/>
        </tpls>
      </m>
      <m in="0">
        <tpls c="6">
          <tpl fld="9" item="6"/>
          <tpl fld="6" item="31"/>
          <tpl hier="55" item="10"/>
          <tpl fld="13" item="0"/>
          <tpl hier="90" item="3"/>
          <tpl hier="155" item="1"/>
        </tpls>
      </m>
      <m in="0">
        <tpls c="6">
          <tpl fld="9" item="2"/>
          <tpl fld="6" item="25"/>
          <tpl hier="55" item="10"/>
          <tpl fld="13" item="0"/>
          <tpl hier="90" item="3"/>
          <tpl hier="155" item="1"/>
        </tpls>
      </m>
      <m in="0">
        <tpls c="6">
          <tpl fld="9" item="2"/>
          <tpl fld="6" item="22"/>
          <tpl hier="55" item="10"/>
          <tpl fld="13" item="0"/>
          <tpl hier="90" item="3"/>
          <tpl hier="155" item="1"/>
        </tpls>
      </m>
      <m in="0">
        <tpls c="6">
          <tpl fld="8" item="1"/>
          <tpl fld="6" item="4"/>
          <tpl hier="55" item="10"/>
          <tpl fld="13" item="0"/>
          <tpl hier="90" item="3"/>
          <tpl hier="155" item="1"/>
        </tpls>
      </m>
      <m in="0">
        <tpls c="6">
          <tpl fld="9" item="4"/>
          <tpl fld="6" item="23"/>
          <tpl hier="55" item="10"/>
          <tpl fld="13" item="0"/>
          <tpl hier="90" item="3"/>
          <tpl hier="155" item="1"/>
        </tpls>
      </m>
      <m in="0">
        <tpls c="6">
          <tpl fld="9" item="4"/>
          <tpl fld="6" item="29"/>
          <tpl hier="55" item="10"/>
          <tpl fld="13" item="0"/>
          <tpl hier="90" item="3"/>
          <tpl hier="155" item="1"/>
        </tpls>
      </m>
      <m in="0">
        <tpls c="6">
          <tpl fld="8" item="2"/>
          <tpl fld="6" item="22"/>
          <tpl hier="55" item="10"/>
          <tpl fld="13" item="0"/>
          <tpl hier="90" item="3"/>
          <tpl hier="155" item="1"/>
        </tpls>
      </m>
      <m in="0">
        <tpls c="6">
          <tpl fld="11" item="2"/>
          <tpl fld="6" item="7"/>
          <tpl hier="55" item="10"/>
          <tpl fld="13" item="0"/>
          <tpl hier="90" item="3"/>
          <tpl hier="155" item="1"/>
        </tpls>
      </m>
      <m in="0">
        <tpls c="6">
          <tpl fld="9" item="1"/>
          <tpl fld="6" item="27"/>
          <tpl hier="55" item="10"/>
          <tpl fld="13" item="0"/>
          <tpl hier="90" item="3"/>
          <tpl hier="155" item="1"/>
        </tpls>
      </m>
      <m in="0">
        <tpls c="6">
          <tpl fld="8" item="1"/>
          <tpl fld="6" item="29"/>
          <tpl hier="55" item="10"/>
          <tpl fld="13" item="0"/>
          <tpl hier="90" item="3"/>
          <tpl hier="155" item="1"/>
        </tpls>
      </m>
      <m in="0">
        <tpls c="6">
          <tpl fld="9" item="0"/>
          <tpl fld="6" item="3"/>
          <tpl hier="55" item="10"/>
          <tpl fld="13" item="0"/>
          <tpl hier="90" item="3"/>
          <tpl hier="155" item="1"/>
        </tpls>
      </m>
      <m in="0">
        <tpls c="6">
          <tpl fld="9" item="5"/>
          <tpl fld="6" item="22"/>
          <tpl hier="55" item="10"/>
          <tpl fld="13" item="0"/>
          <tpl hier="90" item="3"/>
          <tpl hier="155" item="1"/>
        </tpls>
      </m>
      <m in="0">
        <tpls c="6">
          <tpl fld="9" item="0"/>
          <tpl fld="6" item="20"/>
          <tpl hier="55" item="10"/>
          <tpl fld="13" item="0"/>
          <tpl hier="90" item="3"/>
          <tpl hier="155" item="1"/>
        </tpls>
      </m>
      <m in="0">
        <tpls c="6">
          <tpl fld="9" item="3"/>
          <tpl fld="6" item="0"/>
          <tpl hier="55" item="10"/>
          <tpl fld="13" item="0"/>
          <tpl hier="90" item="3"/>
          <tpl hier="155" item="1"/>
        </tpls>
      </m>
      <n v="1">
        <tpls c="6">
          <tpl fld="9" item="4"/>
          <tpl fld="3" item="2"/>
          <tpl hier="55" item="10"/>
          <tpl fld="13" item="1"/>
          <tpl hier="90" item="3"/>
          <tpl hier="155" item="1"/>
        </tpls>
      </n>
      <m in="0">
        <tpls c="6">
          <tpl fld="9" item="1"/>
          <tpl fld="6" item="22"/>
          <tpl hier="55" item="10"/>
          <tpl fld="13" item="0"/>
          <tpl hier="90" item="3"/>
          <tpl hier="155" item="1"/>
        </tpls>
      </m>
      <m in="0">
        <tpls c="6">
          <tpl fld="9" item="5"/>
          <tpl fld="6" item="29"/>
          <tpl hier="55" item="10"/>
          <tpl fld="13" item="0"/>
          <tpl hier="90" item="3"/>
          <tpl hier="155" item="1"/>
        </tpls>
      </m>
      <m in="0">
        <tpls c="6">
          <tpl fld="11" item="2"/>
          <tpl fld="6" item="17"/>
          <tpl hier="55" item="10"/>
          <tpl fld="13" item="0"/>
          <tpl hier="90" item="3"/>
          <tpl hier="155" item="1"/>
        </tpls>
      </m>
      <m in="0">
        <tpls c="6">
          <tpl fld="8" item="1"/>
          <tpl fld="6" item="6"/>
          <tpl hier="55" item="10"/>
          <tpl fld="13" item="0"/>
          <tpl hier="90" item="3"/>
          <tpl hier="155" item="1"/>
        </tpls>
      </m>
      <m in="0">
        <tpls c="6">
          <tpl hier="2" item="4294967295"/>
          <tpl fld="6" item="13"/>
          <tpl hier="55" item="10"/>
          <tpl fld="13" item="0"/>
          <tpl hier="90" item="3"/>
          <tpl hier="155" item="1"/>
        </tpls>
      </m>
      <m in="0">
        <tpls c="6">
          <tpl fld="9" item="3"/>
          <tpl fld="6" item="9"/>
          <tpl hier="55" item="10"/>
          <tpl fld="13" item="0"/>
          <tpl hier="90" item="3"/>
          <tpl hier="155" item="1"/>
        </tpls>
      </m>
      <m in="0">
        <tpls c="6">
          <tpl fld="11" item="2"/>
          <tpl fld="6" item="28"/>
          <tpl hier="55" item="10"/>
          <tpl fld="13" item="0"/>
          <tpl hier="90" item="3"/>
          <tpl hier="155" item="1"/>
        </tpls>
      </m>
      <m in="0">
        <tpls c="6">
          <tpl fld="9" item="3"/>
          <tpl fld="6" item="5"/>
          <tpl hier="55" item="10"/>
          <tpl fld="13" item="0"/>
          <tpl hier="90" item="3"/>
          <tpl hier="155" item="1"/>
        </tpls>
      </m>
      <m in="0">
        <tpls c="6">
          <tpl fld="9" item="1"/>
          <tpl fld="6" item="5"/>
          <tpl hier="55" item="10"/>
          <tpl fld="13" item="0"/>
          <tpl hier="90" item="3"/>
          <tpl hier="155" item="1"/>
        </tpls>
      </m>
      <m in="0">
        <tpls c="6">
          <tpl fld="11" item="1"/>
          <tpl fld="3" item="2"/>
          <tpl hier="55" item="10"/>
          <tpl fld="13" item="0"/>
          <tpl hier="90" item="3"/>
          <tpl hier="155" item="1"/>
        </tpls>
      </m>
      <n v="1">
        <tpls c="6">
          <tpl fld="9" item="1"/>
          <tpl fld="3" item="0"/>
          <tpl hier="55" item="10"/>
          <tpl fld="13" item="1"/>
          <tpl hier="90" item="3"/>
          <tpl hier="155" item="1"/>
        </tpls>
      </n>
      <m in="0">
        <tpls c="6">
          <tpl fld="9" item="6"/>
          <tpl fld="6" item="27"/>
          <tpl hier="55" item="10"/>
          <tpl fld="13" item="0"/>
          <tpl hier="90" item="3"/>
          <tpl hier="155" item="1"/>
        </tpls>
      </m>
      <m in="0">
        <tpls c="6">
          <tpl fld="9" item="5"/>
          <tpl fld="6" item="2"/>
          <tpl hier="55" item="10"/>
          <tpl fld="13" item="0"/>
          <tpl hier="90" item="3"/>
          <tpl hier="155" item="1"/>
        </tpls>
      </m>
      <m in="0">
        <tpls c="6">
          <tpl fld="9" item="0"/>
          <tpl fld="6" item="16"/>
          <tpl hier="55" item="10"/>
          <tpl fld="13" item="0"/>
          <tpl hier="90" item="3"/>
          <tpl hier="155" item="1"/>
        </tpls>
      </m>
      <m in="0">
        <tpls c="6">
          <tpl fld="9" item="6"/>
          <tpl fld="6" item="29"/>
          <tpl hier="55" item="10"/>
          <tpl fld="13" item="0"/>
          <tpl hier="90" item="3"/>
          <tpl hier="155" item="1"/>
        </tpls>
      </m>
      <m in="0">
        <tpls c="6">
          <tpl fld="9" item="2"/>
          <tpl fld="6" item="30"/>
          <tpl hier="55" item="10"/>
          <tpl fld="13" item="0"/>
          <tpl hier="90" item="3"/>
          <tpl hier="155" item="1"/>
        </tpls>
      </m>
      <m in="0">
        <tpls c="6">
          <tpl fld="11" item="2"/>
          <tpl fld="6" item="18"/>
          <tpl hier="55" item="10"/>
          <tpl fld="13" item="0"/>
          <tpl hier="90" item="3"/>
          <tpl hier="155" item="1"/>
        </tpls>
      </m>
      <m in="0">
        <tpls c="6">
          <tpl hier="2" item="4294967295"/>
          <tpl fld="6" item="23"/>
          <tpl hier="55" item="10"/>
          <tpl fld="13" item="0"/>
          <tpl hier="90" item="3"/>
          <tpl hier="155" item="1"/>
        </tpls>
      </m>
      <m in="0">
        <tpls c="6">
          <tpl fld="9" item="1"/>
          <tpl fld="6" item="25"/>
          <tpl hier="55" item="10"/>
          <tpl fld="13" item="0"/>
          <tpl hier="90" item="3"/>
          <tpl hier="155" item="1"/>
        </tpls>
      </m>
      <m in="0">
        <tpls c="6">
          <tpl fld="8" item="1"/>
          <tpl fld="6" item="26"/>
          <tpl hier="55" item="10"/>
          <tpl fld="13" item="0"/>
          <tpl hier="90" item="3"/>
          <tpl hier="155" item="1"/>
        </tpls>
      </m>
      <m in="0">
        <tpls c="6">
          <tpl fld="9" item="3"/>
          <tpl fld="6" item="26"/>
          <tpl hier="55" item="10"/>
          <tpl fld="13" item="0"/>
          <tpl hier="90" item="3"/>
          <tpl hier="155" item="1"/>
        </tpls>
      </m>
      <m in="0">
        <tpls c="6">
          <tpl fld="11" item="2"/>
          <tpl fld="6" item="14"/>
          <tpl hier="55" item="10"/>
          <tpl fld="13" item="0"/>
          <tpl hier="90" item="3"/>
          <tpl hier="155" item="1"/>
        </tpls>
      </m>
      <m in="0">
        <tpls c="6">
          <tpl fld="9" item="6"/>
          <tpl fld="6" item="7"/>
          <tpl hier="55" item="10"/>
          <tpl fld="13" item="0"/>
          <tpl hier="90" item="3"/>
          <tpl hier="155" item="1"/>
        </tpls>
      </m>
      <m in="0">
        <tpls c="6">
          <tpl hier="2" item="4294967295"/>
          <tpl fld="6" item="1"/>
          <tpl hier="55" item="10"/>
          <tpl fld="13" item="0"/>
          <tpl hier="90" item="3"/>
          <tpl hier="155" item="1"/>
        </tpls>
      </m>
      <m in="0">
        <tpls c="6">
          <tpl hier="2" item="4294967295"/>
          <tpl fld="6" item="28"/>
          <tpl hier="55" item="10"/>
          <tpl fld="13" item="0"/>
          <tpl hier="90" item="3"/>
          <tpl hier="155" item="1"/>
        </tpls>
      </m>
      <m in="0">
        <tpls c="6">
          <tpl fld="9" item="1"/>
          <tpl fld="6" item="10"/>
          <tpl hier="55" item="10"/>
          <tpl fld="13" item="0"/>
          <tpl hier="90" item="3"/>
          <tpl hier="155" item="1"/>
        </tpls>
      </m>
      <m in="0">
        <tpls c="6">
          <tpl fld="9" item="0"/>
          <tpl fld="6" item="10"/>
          <tpl hier="55" item="10"/>
          <tpl fld="13" item="0"/>
          <tpl hier="90" item="3"/>
          <tpl hier="155" item="1"/>
        </tpls>
      </m>
      <m in="0">
        <tpls c="6">
          <tpl fld="9" item="2"/>
          <tpl fld="6" item="6"/>
          <tpl hier="55" item="10"/>
          <tpl fld="13" item="0"/>
          <tpl hier="90" item="3"/>
          <tpl hier="155" item="1"/>
        </tpls>
      </m>
      <m in="0">
        <tpls c="6">
          <tpl fld="9" item="6"/>
          <tpl fld="6" item="3"/>
          <tpl hier="55" item="10"/>
          <tpl fld="13" item="0"/>
          <tpl hier="90" item="3"/>
          <tpl hier="155" item="1"/>
        </tpls>
      </m>
      <m in="0">
        <tpls c="6">
          <tpl fld="9" item="1"/>
          <tpl fld="6" item="12"/>
          <tpl hier="55" item="10"/>
          <tpl fld="13" item="0"/>
          <tpl hier="90" item="3"/>
          <tpl hier="155" item="1"/>
        </tpls>
      </m>
      <m in="0">
        <tpls c="6">
          <tpl fld="8" item="2"/>
          <tpl fld="6" item="14"/>
          <tpl hier="55" item="10"/>
          <tpl fld="13" item="0"/>
          <tpl hier="90" item="3"/>
          <tpl hier="155" item="1"/>
        </tpls>
      </m>
      <m in="0">
        <tpls c="6">
          <tpl fld="9" item="5"/>
          <tpl fld="6" item="18"/>
          <tpl hier="55" item="10"/>
          <tpl fld="13" item="0"/>
          <tpl hier="90" item="3"/>
          <tpl hier="155" item="1"/>
        </tpls>
      </m>
      <m in="0">
        <tpls c="6">
          <tpl fld="10" item="1"/>
          <tpl fld="6" item="12"/>
          <tpl hier="55" item="10"/>
          <tpl fld="13" item="0"/>
          <tpl hier="90" item="3"/>
          <tpl hier="155" item="1"/>
        </tpls>
      </m>
      <m in="0">
        <tpls c="6">
          <tpl fld="9" item="5"/>
          <tpl fld="6" item="25"/>
          <tpl hier="55" item="10"/>
          <tpl fld="13" item="0"/>
          <tpl hier="90" item="3"/>
          <tpl hier="155" item="1"/>
        </tpls>
      </m>
      <m in="0">
        <tpls c="6">
          <tpl fld="11" item="0"/>
          <tpl fld="6" item="3"/>
          <tpl hier="55" item="10"/>
          <tpl fld="13" item="0"/>
          <tpl hier="90" item="3"/>
          <tpl hier="155" item="1"/>
        </tpls>
      </m>
      <m in="0">
        <tpls c="6">
          <tpl fld="9" item="0"/>
          <tpl fld="3" item="1"/>
          <tpl hier="55" item="10"/>
          <tpl fld="13" item="0"/>
          <tpl hier="90" item="3"/>
          <tpl hier="155" item="1"/>
        </tpls>
      </m>
      <m in="0">
        <tpls c="6">
          <tpl fld="9" item="0"/>
          <tpl fld="6" item="11"/>
          <tpl hier="55" item="10"/>
          <tpl fld="13" item="0"/>
          <tpl hier="90" item="3"/>
          <tpl hier="155" item="1"/>
        </tpls>
      </m>
      <m in="0">
        <tpls c="6">
          <tpl fld="9" item="1"/>
          <tpl fld="6" item="15"/>
          <tpl hier="55" item="10"/>
          <tpl fld="13" item="0"/>
          <tpl hier="90" item="3"/>
          <tpl hier="155" item="1"/>
        </tpls>
      </m>
      <n v="1">
        <tpls c="6">
          <tpl fld="8" item="1"/>
          <tpl fld="3" item="2"/>
          <tpl hier="55" item="10"/>
          <tpl fld="13" item="1"/>
          <tpl hier="90" item="3"/>
          <tpl hier="155" item="1"/>
        </tpls>
      </n>
      <m in="0">
        <tpls c="6">
          <tpl fld="8" item="1"/>
          <tpl fld="3" item="2"/>
          <tpl hier="55" item="10"/>
          <tpl fld="13" item="0"/>
          <tpl hier="90" item="3"/>
          <tpl hier="155" item="1"/>
        </tpls>
      </m>
      <m in="0">
        <tpls c="6">
          <tpl fld="9" item="5"/>
          <tpl fld="6" item="17"/>
          <tpl hier="55" item="10"/>
          <tpl fld="13" item="0"/>
          <tpl hier="90" item="3"/>
          <tpl hier="155" item="1"/>
        </tpls>
      </m>
      <m in="0">
        <tpls c="6">
          <tpl fld="9" item="3"/>
          <tpl fld="3" item="0"/>
          <tpl hier="55" item="10"/>
          <tpl fld="13" item="0"/>
          <tpl hier="90" item="3"/>
          <tpl hier="155" item="1"/>
        </tpls>
      </m>
      <m in="0">
        <tpls c="6">
          <tpl hier="2" item="4294967295"/>
          <tpl fld="6" item="31"/>
          <tpl hier="55" item="10"/>
          <tpl fld="13" item="0"/>
          <tpl hier="90" item="3"/>
          <tpl hier="155" item="1"/>
        </tpls>
      </m>
      <m in="0">
        <tpls c="6">
          <tpl fld="9" item="6"/>
          <tpl fld="6" item="23"/>
          <tpl hier="55" item="10"/>
          <tpl fld="13" item="0"/>
          <tpl hier="90" item="3"/>
          <tpl hier="155" item="1"/>
        </tpls>
      </m>
      <m in="0">
        <tpls c="6">
          <tpl fld="9" item="0"/>
          <tpl fld="6" item="19"/>
          <tpl hier="55" item="10"/>
          <tpl fld="13" item="0"/>
          <tpl hier="90" item="3"/>
          <tpl hier="155" item="1"/>
        </tpls>
      </m>
      <m in="0">
        <tpls c="6">
          <tpl fld="10" item="1"/>
          <tpl fld="6" item="2"/>
          <tpl hier="55" item="10"/>
          <tpl fld="13" item="0"/>
          <tpl hier="90" item="3"/>
          <tpl hier="155" item="1"/>
        </tpls>
      </m>
      <m in="0">
        <tpls c="6">
          <tpl fld="11" item="0"/>
          <tpl fld="3" item="2"/>
          <tpl hier="55" item="10"/>
          <tpl fld="13" item="0"/>
          <tpl hier="90" item="3"/>
          <tpl hier="155" item="1"/>
        </tpls>
      </m>
      <m in="0">
        <tpls c="6">
          <tpl fld="8" item="1"/>
          <tpl fld="6" item="16"/>
          <tpl hier="55" item="10"/>
          <tpl fld="13" item="0"/>
          <tpl hier="90" item="3"/>
          <tpl hier="155" item="1"/>
        </tpls>
      </m>
      <m in="0">
        <tpls c="6">
          <tpl fld="8" item="1"/>
          <tpl fld="6" item="21"/>
          <tpl hier="55" item="10"/>
          <tpl fld="13" item="0"/>
          <tpl hier="90" item="3"/>
          <tpl hier="155" item="1"/>
        </tpls>
      </m>
      <m in="0">
        <tpls c="6">
          <tpl fld="9" item="5"/>
          <tpl fld="6" item="23"/>
          <tpl hier="55" item="10"/>
          <tpl fld="13" item="0"/>
          <tpl hier="90" item="3"/>
          <tpl hier="155" item="1"/>
        </tpls>
      </m>
      <m in="0">
        <tpls c="6">
          <tpl fld="9" item="1"/>
          <tpl fld="6" item="21"/>
          <tpl hier="55" item="10"/>
          <tpl fld="13" item="0"/>
          <tpl hier="90" item="3"/>
          <tpl hier="155" item="1"/>
        </tpls>
      </m>
      <m in="0">
        <tpls c="6">
          <tpl fld="9" item="1"/>
          <tpl fld="6" item="20"/>
          <tpl hier="55" item="10"/>
          <tpl fld="13" item="0"/>
          <tpl hier="90" item="3"/>
          <tpl hier="155" item="1"/>
        </tpls>
      </m>
      <m in="0">
        <tpls c="6">
          <tpl fld="10" item="1"/>
          <tpl fld="3" item="1"/>
          <tpl hier="55" item="10"/>
          <tpl fld="13" item="0"/>
          <tpl hier="90" item="3"/>
          <tpl hier="155" item="1"/>
        </tpls>
      </m>
      <m in="0">
        <tpls c="6">
          <tpl fld="9" item="3"/>
          <tpl fld="6" item="29"/>
          <tpl hier="55" item="10"/>
          <tpl fld="13" item="0"/>
          <tpl hier="90" item="3"/>
          <tpl hier="155" item="1"/>
        </tpls>
      </m>
      <m in="0">
        <tpls c="6">
          <tpl fld="8" item="0"/>
          <tpl fld="6" item="18"/>
          <tpl hier="55" item="10"/>
          <tpl fld="13" item="0"/>
          <tpl hier="90" item="3"/>
          <tpl hier="155" item="1"/>
        </tpls>
      </m>
      <m in="0">
        <tpls c="6">
          <tpl fld="10" item="1"/>
          <tpl fld="6" item="28"/>
          <tpl hier="55" item="10"/>
          <tpl fld="13" item="0"/>
          <tpl hier="90" item="3"/>
          <tpl hier="155" item="1"/>
        </tpls>
      </m>
      <m in="0">
        <tpls c="6">
          <tpl fld="9" item="3"/>
          <tpl fld="6" item="1"/>
          <tpl hier="55" item="10"/>
          <tpl fld="13" item="0"/>
          <tpl hier="90" item="3"/>
          <tpl hier="155" item="1"/>
        </tpls>
      </m>
      <m in="0">
        <tpls c="6">
          <tpl fld="9" item="6"/>
          <tpl fld="6" item="6"/>
          <tpl hier="55" item="10"/>
          <tpl fld="13" item="0"/>
          <tpl hier="90" item="3"/>
          <tpl hier="155" item="1"/>
        </tpls>
      </m>
      <m in="0">
        <tpls c="6">
          <tpl fld="8" item="0"/>
          <tpl fld="6" item="14"/>
          <tpl hier="55" item="10"/>
          <tpl fld="13" item="0"/>
          <tpl hier="90" item="3"/>
          <tpl hier="155" item="1"/>
        </tpls>
      </m>
      <m in="0">
        <tpls c="6">
          <tpl fld="9" item="0"/>
          <tpl fld="3" item="2"/>
          <tpl hier="55" item="10"/>
          <tpl fld="13" item="0"/>
          <tpl hier="90" item="3"/>
          <tpl hier="155" item="1"/>
        </tpls>
      </m>
      <m in="0">
        <tpls c="6">
          <tpl fld="9" item="2"/>
          <tpl fld="6" item="21"/>
          <tpl hier="55" item="10"/>
          <tpl fld="13" item="0"/>
          <tpl hier="90" item="3"/>
          <tpl hier="155" item="1"/>
        </tpls>
      </m>
      <m in="0">
        <tpls c="6">
          <tpl fld="9" item="3"/>
          <tpl fld="6" item="2"/>
          <tpl hier="55" item="10"/>
          <tpl fld="13" item="0"/>
          <tpl hier="90" item="3"/>
          <tpl hier="155" item="1"/>
        </tpls>
      </m>
      <n v="1">
        <tpls c="6">
          <tpl fld="9" item="6"/>
          <tpl fld="3" item="0"/>
          <tpl hier="55" item="10"/>
          <tpl fld="13" item="1"/>
          <tpl hier="90" item="3"/>
          <tpl hier="155" item="1"/>
        </tpls>
      </n>
      <m in="0">
        <tpls c="6">
          <tpl fld="9" item="3"/>
          <tpl fld="3" item="1"/>
          <tpl hier="55" item="10"/>
          <tpl fld="13" item="0"/>
          <tpl hier="90" item="3"/>
          <tpl hier="155" item="1"/>
        </tpls>
      </m>
      <m in="0">
        <tpls c="6">
          <tpl fld="10" item="1"/>
          <tpl fld="6" item="8"/>
          <tpl hier="55" item="10"/>
          <tpl fld="13" item="0"/>
          <tpl hier="90" item="3"/>
          <tpl hier="155" item="1"/>
        </tpls>
      </m>
      <m in="0">
        <tpls c="6">
          <tpl fld="9" item="2"/>
          <tpl fld="6" item="26"/>
          <tpl hier="55" item="10"/>
          <tpl fld="13" item="0"/>
          <tpl hier="90" item="3"/>
          <tpl hier="155" item="1"/>
        </tpls>
      </m>
      <m in="0">
        <tpls c="6">
          <tpl fld="8" item="2"/>
          <tpl fld="6" item="5"/>
          <tpl hier="55" item="10"/>
          <tpl fld="13" item="0"/>
          <tpl hier="90" item="3"/>
          <tpl hier="155" item="1"/>
        </tpls>
      </m>
      <m in="0">
        <tpls c="6">
          <tpl fld="11" item="0"/>
          <tpl fld="6" item="7"/>
          <tpl hier="55" item="10"/>
          <tpl fld="13" item="0"/>
          <tpl hier="90" item="3"/>
          <tpl hier="155" item="1"/>
        </tpls>
      </m>
      <n v="1">
        <tpls c="6">
          <tpl fld="9" item="0"/>
          <tpl fld="3" item="2"/>
          <tpl hier="55" item="10"/>
          <tpl fld="13" item="1"/>
          <tpl hier="90" item="3"/>
          <tpl hier="155" item="1"/>
        </tpls>
      </n>
      <n v="1">
        <tpls c="6">
          <tpl fld="9" item="6"/>
          <tpl fld="3" item="1"/>
          <tpl hier="55" item="10"/>
          <tpl fld="13" item="1"/>
          <tpl hier="90" item="3"/>
          <tpl hier="155" item="1"/>
        </tpls>
      </n>
      <m in="0">
        <tpls c="6">
          <tpl fld="9" item="2"/>
          <tpl fld="6" item="29"/>
          <tpl hier="55" item="10"/>
          <tpl fld="13" item="0"/>
          <tpl hier="90" item="3"/>
          <tpl hier="155" item="1"/>
        </tpls>
      </m>
      <m in="0">
        <tpls c="6">
          <tpl fld="11" item="0"/>
          <tpl fld="6" item="10"/>
          <tpl hier="55" item="10"/>
          <tpl fld="13" item="0"/>
          <tpl hier="90" item="3"/>
          <tpl hier="155" item="1"/>
        </tpls>
      </m>
      <m in="0">
        <tpls c="6">
          <tpl fld="11" item="1"/>
          <tpl fld="6" item="26"/>
          <tpl hier="55" item="10"/>
          <tpl fld="13" item="0"/>
          <tpl hier="90" item="3"/>
          <tpl hier="155" item="1"/>
        </tpls>
      </m>
      <m in="0">
        <tpls c="6">
          <tpl fld="8" item="2"/>
          <tpl fld="6" item="26"/>
          <tpl hier="55" item="10"/>
          <tpl fld="13" item="0"/>
          <tpl hier="90" item="3"/>
          <tpl hier="155" item="1"/>
        </tpls>
      </m>
      <m in="0">
        <tpls c="6">
          <tpl fld="9" item="1"/>
          <tpl fld="6" item="4"/>
          <tpl hier="55" item="10"/>
          <tpl fld="13" item="0"/>
          <tpl hier="90" item="3"/>
          <tpl hier="155" item="1"/>
        </tpls>
      </m>
      <m in="0">
        <tpls c="6">
          <tpl fld="9" item="4"/>
          <tpl fld="6" item="21"/>
          <tpl hier="55" item="10"/>
          <tpl fld="13" item="0"/>
          <tpl hier="90" item="3"/>
          <tpl hier="155" item="1"/>
        </tpls>
      </m>
      <m in="0">
        <tpls c="6">
          <tpl fld="8" item="0"/>
          <tpl fld="3" item="2"/>
          <tpl hier="55" item="10"/>
          <tpl fld="13" item="0"/>
          <tpl hier="90" item="3"/>
          <tpl hier="155" item="1"/>
        </tpls>
      </m>
      <n v="1">
        <tpls c="6">
          <tpl fld="10" item="1"/>
          <tpl fld="3" item="2"/>
          <tpl hier="55" item="10"/>
          <tpl fld="13" item="1"/>
          <tpl hier="90" item="3"/>
          <tpl hier="155" item="1"/>
        </tpls>
      </n>
      <m in="0">
        <tpls c="6">
          <tpl fld="8" item="1"/>
          <tpl fld="6" item="9"/>
          <tpl hier="55" item="10"/>
          <tpl fld="13" item="0"/>
          <tpl hier="90" item="3"/>
          <tpl hier="155" item="1"/>
        </tpls>
      </m>
      <m in="0">
        <tpls c="6">
          <tpl fld="8" item="1"/>
          <tpl fld="6" item="14"/>
          <tpl hier="55" item="10"/>
          <tpl fld="13" item="0"/>
          <tpl hier="90" item="3"/>
          <tpl hier="155" item="1"/>
        </tpls>
      </m>
      <n v="1">
        <tpls c="6">
          <tpl fld="9" item="3"/>
          <tpl fld="3" item="2"/>
          <tpl hier="55" item="10"/>
          <tpl fld="13" item="1"/>
          <tpl hier="90" item="3"/>
          <tpl hier="155" item="1"/>
        </tpls>
      </n>
      <m in="0">
        <tpls c="6">
          <tpl fld="10" item="1"/>
          <tpl fld="6" item="4"/>
          <tpl hier="55" item="10"/>
          <tpl fld="13" item="0"/>
          <tpl hier="90" item="3"/>
          <tpl hier="155" item="1"/>
        </tpls>
      </m>
      <m in="0">
        <tpls c="6">
          <tpl fld="9" item="6"/>
          <tpl fld="6" item="30"/>
          <tpl hier="55" item="10"/>
          <tpl fld="13" item="0"/>
          <tpl hier="90" item="3"/>
          <tpl hier="155" item="1"/>
        </tpls>
      </m>
      <m in="0">
        <tpls c="6">
          <tpl fld="9" item="0"/>
          <tpl fld="6" item="21"/>
          <tpl hier="55" item="10"/>
          <tpl fld="13" item="0"/>
          <tpl hier="90" item="3"/>
          <tpl hier="155" item="1"/>
        </tpls>
      </m>
      <m in="0">
        <tpls c="6">
          <tpl fld="11" item="1"/>
          <tpl fld="6" item="31"/>
          <tpl hier="55" item="10"/>
          <tpl fld="13" item="0"/>
          <tpl hier="90" item="3"/>
          <tpl hier="155" item="1"/>
        </tpls>
      </m>
      <m in="0">
        <tpls c="6">
          <tpl fld="9" item="0"/>
          <tpl fld="6" item="9"/>
          <tpl hier="55" item="10"/>
          <tpl fld="13" item="0"/>
          <tpl hier="90" item="3"/>
          <tpl hier="155" item="1"/>
        </tpls>
      </m>
      <n v="1">
        <tpls c="6">
          <tpl fld="11" item="2"/>
          <tpl fld="3" item="1"/>
          <tpl hier="55" item="10"/>
          <tpl fld="13" item="1"/>
          <tpl hier="90" item="3"/>
          <tpl hier="155" item="1"/>
        </tpls>
      </n>
      <m in="0">
        <tpls c="6">
          <tpl fld="11" item="0"/>
          <tpl fld="6" item="9"/>
          <tpl hier="55" item="10"/>
          <tpl fld="13" item="0"/>
          <tpl hier="90" item="3"/>
          <tpl hier="155" item="1"/>
        </tpls>
      </m>
      <m in="0">
        <tpls c="6">
          <tpl fld="9" item="5"/>
          <tpl fld="6" item="7"/>
          <tpl hier="55" item="10"/>
          <tpl fld="13" item="0"/>
          <tpl hier="90" item="3"/>
          <tpl hier="155" item="1"/>
        </tpls>
      </m>
      <m in="0">
        <tpls c="6">
          <tpl fld="9" item="6"/>
          <tpl fld="6" item="13"/>
          <tpl hier="55" item="10"/>
          <tpl fld="13" item="0"/>
          <tpl hier="90" item="3"/>
          <tpl hier="155" item="1"/>
        </tpls>
      </m>
      <m in="0">
        <tpls c="6">
          <tpl fld="8" item="0"/>
          <tpl fld="6" item="2"/>
          <tpl hier="55" item="10"/>
          <tpl fld="13" item="0"/>
          <tpl hier="90" item="3"/>
          <tpl hier="155" item="1"/>
        </tpls>
      </m>
      <m in="0">
        <tpls c="6">
          <tpl fld="9" item="0"/>
          <tpl fld="6" item="30"/>
          <tpl hier="55" item="10"/>
          <tpl fld="13" item="0"/>
          <tpl hier="90" item="3"/>
          <tpl hier="155" item="1"/>
        </tpls>
      </m>
      <m in="0">
        <tpls c="6">
          <tpl fld="9" item="3"/>
          <tpl fld="6" item="25"/>
          <tpl hier="55" item="10"/>
          <tpl fld="13" item="0"/>
          <tpl hier="90" item="3"/>
          <tpl hier="155" item="1"/>
        </tpls>
      </m>
      <m in="0">
        <tpls c="6">
          <tpl hier="2" item="4294967295"/>
          <tpl fld="6" item="20"/>
          <tpl hier="55" item="10"/>
          <tpl fld="13" item="0"/>
          <tpl hier="90" item="3"/>
          <tpl hier="155" item="1"/>
        </tpls>
      </m>
      <n v="1">
        <tpls c="6">
          <tpl fld="8" item="2"/>
          <tpl fld="3" item="1"/>
          <tpl hier="55" item="10"/>
          <tpl fld="13" item="1"/>
          <tpl hier="90" item="3"/>
          <tpl hier="155" item="1"/>
        </tpls>
      </n>
      <m in="0">
        <tpls c="6">
          <tpl fld="10" item="0"/>
          <tpl fld="6" item="30"/>
          <tpl hier="55" item="10"/>
          <tpl fld="13" item="0"/>
          <tpl hier="90" item="3"/>
          <tpl hier="155" item="1"/>
        </tpls>
      </m>
      <m in="0">
        <tpls c="6">
          <tpl fld="9" item="6"/>
          <tpl fld="6" item="12"/>
          <tpl hier="55" item="10"/>
          <tpl fld="13" item="0"/>
          <tpl hier="90" item="3"/>
          <tpl hier="155" item="1"/>
        </tpls>
      </m>
      <m in="0">
        <tpls c="6">
          <tpl fld="10" item="1"/>
          <tpl fld="6" item="16"/>
          <tpl hier="55" item="10"/>
          <tpl fld="13" item="0"/>
          <tpl hier="90" item="3"/>
          <tpl hier="155" item="1"/>
        </tpls>
      </m>
      <m in="0">
        <tpls c="6">
          <tpl fld="9" item="4"/>
          <tpl fld="6" item="31"/>
          <tpl hier="55" item="10"/>
          <tpl fld="13" item="0"/>
          <tpl hier="90" item="3"/>
          <tpl hier="155" item="1"/>
        </tpls>
      </m>
      <m in="0">
        <tpls c="6">
          <tpl fld="10" item="1"/>
          <tpl fld="6" item="10"/>
          <tpl hier="55" item="10"/>
          <tpl fld="13" item="0"/>
          <tpl hier="90" item="3"/>
          <tpl hier="155" item="1"/>
        </tpls>
      </m>
      <m in="0">
        <tpls c="6">
          <tpl fld="9" item="1"/>
          <tpl fld="6" item="11"/>
          <tpl hier="55" item="10"/>
          <tpl fld="13" item="0"/>
          <tpl hier="90" item="3"/>
          <tpl hier="155" item="1"/>
        </tpls>
      </m>
      <m in="0">
        <tpls c="6">
          <tpl hier="2" item="4294967295"/>
          <tpl fld="6" item="30"/>
          <tpl hier="55" item="10"/>
          <tpl fld="13" item="0"/>
          <tpl hier="90" item="3"/>
          <tpl hier="155" item="1"/>
        </tpls>
      </m>
      <m in="0">
        <tpls c="6">
          <tpl fld="9" item="4"/>
          <tpl fld="6" item="11"/>
          <tpl hier="55" item="10"/>
          <tpl fld="13" item="0"/>
          <tpl hier="90" item="3"/>
          <tpl hier="155" item="1"/>
        </tpls>
      </m>
      <m in="0">
        <tpls c="6">
          <tpl fld="8" item="2"/>
          <tpl fld="6" item="30"/>
          <tpl hier="55" item="10"/>
          <tpl fld="13" item="0"/>
          <tpl hier="90" item="3"/>
          <tpl hier="155" item="1"/>
        </tpls>
      </m>
      <m in="0">
        <tpls c="6">
          <tpl fld="9" item="2"/>
          <tpl fld="6" item="31"/>
          <tpl hier="55" item="10"/>
          <tpl fld="13" item="0"/>
          <tpl hier="90" item="3"/>
          <tpl hier="155" item="1"/>
        </tpls>
      </m>
      <m in="0">
        <tpls c="6">
          <tpl hier="2" item="4294967295"/>
          <tpl fld="6" item="2"/>
          <tpl hier="55" item="10"/>
          <tpl fld="13" item="0"/>
          <tpl hier="90" item="3"/>
          <tpl hier="155" item="1"/>
        </tpls>
      </m>
      <m in="0">
        <tpls c="6">
          <tpl fld="9" item="2"/>
          <tpl fld="6" item="0"/>
          <tpl hier="55" item="10"/>
          <tpl fld="13" item="0"/>
          <tpl hier="90" item="3"/>
          <tpl hier="155" item="1"/>
        </tpls>
      </m>
      <m in="0">
        <tpls c="6">
          <tpl fld="11" item="0"/>
          <tpl fld="6" item="20"/>
          <tpl hier="55" item="10"/>
          <tpl fld="13" item="0"/>
          <tpl hier="90" item="3"/>
          <tpl hier="155" item="1"/>
        </tpls>
      </m>
      <m in="0">
        <tpls c="6">
          <tpl fld="11" item="1"/>
          <tpl fld="6" item="21"/>
          <tpl hier="55" item="10"/>
          <tpl fld="13" item="0"/>
          <tpl hier="90" item="3"/>
          <tpl hier="155" item="1"/>
        </tpls>
      </m>
      <m in="0">
        <tpls c="6">
          <tpl fld="10" item="0"/>
          <tpl fld="6" item="14"/>
          <tpl hier="55" item="10"/>
          <tpl fld="13" item="0"/>
          <tpl hier="90" item="3"/>
          <tpl hier="155" item="1"/>
        </tpls>
      </m>
      <m in="0">
        <tpls c="6">
          <tpl fld="11" item="2"/>
          <tpl fld="6" item="11"/>
          <tpl hier="55" item="10"/>
          <tpl fld="13" item="0"/>
          <tpl hier="90" item="3"/>
          <tpl hier="155" item="1"/>
        </tpls>
      </m>
      <m in="0">
        <tpls c="6">
          <tpl fld="11" item="2"/>
          <tpl fld="6" item="27"/>
          <tpl hier="55" item="10"/>
          <tpl fld="13" item="0"/>
          <tpl hier="90" item="3"/>
          <tpl hier="155" item="1"/>
        </tpls>
      </m>
      <m in="0">
        <tpls c="6">
          <tpl fld="11" item="1"/>
          <tpl fld="6" item="0"/>
          <tpl hier="55" item="10"/>
          <tpl fld="13" item="0"/>
          <tpl hier="90" item="3"/>
          <tpl hier="155" item="1"/>
        </tpls>
      </m>
      <m in="0">
        <tpls c="6">
          <tpl fld="8" item="1"/>
          <tpl fld="6" item="28"/>
          <tpl hier="55" item="10"/>
          <tpl fld="13" item="0"/>
          <tpl hier="90" item="3"/>
          <tpl hier="155" item="1"/>
        </tpls>
      </m>
      <m in="0">
        <tpls c="6">
          <tpl fld="8" item="2"/>
          <tpl fld="6" item="23"/>
          <tpl hier="55" item="10"/>
          <tpl fld="13" item="0"/>
          <tpl hier="90" item="3"/>
          <tpl hier="155" item="1"/>
        </tpls>
      </m>
      <m in="0">
        <tpls c="6">
          <tpl fld="9" item="6"/>
          <tpl fld="6" item="24"/>
          <tpl hier="55" item="10"/>
          <tpl fld="13" item="0"/>
          <tpl hier="90" item="3"/>
          <tpl hier="155" item="1"/>
        </tpls>
      </m>
      <m in="0">
        <tpls c="6">
          <tpl fld="9" item="0"/>
          <tpl fld="6" item="24"/>
          <tpl hier="55" item="10"/>
          <tpl fld="13" item="0"/>
          <tpl hier="90" item="3"/>
          <tpl hier="155" item="1"/>
        </tpls>
      </m>
      <m in="0">
        <tpls c="6">
          <tpl fld="9" item="3"/>
          <tpl fld="6" item="23"/>
          <tpl hier="55" item="10"/>
          <tpl fld="13" item="0"/>
          <tpl hier="90" item="3"/>
          <tpl hier="155" item="1"/>
        </tpls>
      </m>
      <m in="0">
        <tpls c="6">
          <tpl hier="2" item="4294967295"/>
          <tpl fld="6" item="22"/>
          <tpl hier="55" item="10"/>
          <tpl fld="13" item="0"/>
          <tpl hier="90" item="3"/>
          <tpl hier="155" item="1"/>
        </tpls>
      </m>
      <n v="1">
        <tpls c="6">
          <tpl fld="9" item="1"/>
          <tpl fld="3" item="2"/>
          <tpl hier="55" item="10"/>
          <tpl fld="13" item="1"/>
          <tpl hier="90" item="3"/>
          <tpl hier="155" item="1"/>
        </tpls>
      </n>
      <m in="0">
        <tpls c="6">
          <tpl fld="9" item="5"/>
          <tpl fld="6" item="24"/>
          <tpl hier="55" item="10"/>
          <tpl fld="13" item="0"/>
          <tpl hier="90" item="3"/>
          <tpl hier="155" item="1"/>
        </tpls>
      </m>
      <m in="0">
        <tpls c="6">
          <tpl fld="9" item="5"/>
          <tpl fld="6" item="6"/>
          <tpl hier="55" item="10"/>
          <tpl fld="13" item="0"/>
          <tpl hier="90" item="3"/>
          <tpl hier="155" item="1"/>
        </tpls>
      </m>
      <m in="0">
        <tpls c="6">
          <tpl fld="11" item="2"/>
          <tpl fld="6" item="21"/>
          <tpl hier="55" item="10"/>
          <tpl fld="13" item="0"/>
          <tpl hier="90" item="3"/>
          <tpl hier="155" item="1"/>
        </tpls>
      </m>
      <m in="0">
        <tpls c="6">
          <tpl fld="8" item="1"/>
          <tpl fld="6" item="1"/>
          <tpl hier="55" item="10"/>
          <tpl fld="13" item="0"/>
          <tpl hier="90" item="3"/>
          <tpl hier="155" item="1"/>
        </tpls>
      </m>
      <m in="0">
        <tpls c="6">
          <tpl fld="8" item="2"/>
          <tpl fld="6" item="27"/>
          <tpl hier="55" item="10"/>
          <tpl fld="13" item="0"/>
          <tpl hier="90" item="3"/>
          <tpl hier="155" item="1"/>
        </tpls>
      </m>
      <m in="0">
        <tpls c="6">
          <tpl fld="11" item="0"/>
          <tpl fld="6" item="16"/>
          <tpl hier="55" item="10"/>
          <tpl fld="13" item="0"/>
          <tpl hier="90" item="3"/>
          <tpl hier="155" item="1"/>
        </tpls>
      </m>
      <m in="0">
        <tpls c="6">
          <tpl fld="8" item="2"/>
          <tpl fld="6" item="17"/>
          <tpl hier="55" item="11"/>
          <tpl fld="13" item="0"/>
          <tpl hier="90" item="3"/>
          <tpl hier="155" item="1"/>
        </tpls>
      </m>
      <m in="0">
        <tpls c="6">
          <tpl fld="9" item="4"/>
          <tpl fld="6" item="4"/>
          <tpl hier="55" item="11"/>
          <tpl fld="13" item="0"/>
          <tpl hier="90" item="3"/>
          <tpl hier="155" item="1"/>
        </tpls>
      </m>
      <m in="0">
        <tpls c="6">
          <tpl fld="11" item="1"/>
          <tpl fld="6" item="17"/>
          <tpl hier="55" item="11"/>
          <tpl fld="13" item="0"/>
          <tpl hier="90" item="3"/>
          <tpl hier="155" item="1"/>
        </tpls>
      </m>
      <m in="0">
        <tpls c="6">
          <tpl fld="8" item="0"/>
          <tpl fld="6" item="29"/>
          <tpl hier="55" item="11"/>
          <tpl fld="13" item="0"/>
          <tpl hier="90" item="3"/>
          <tpl hier="155" item="1"/>
        </tpls>
      </m>
      <m in="0">
        <tpls c="6">
          <tpl fld="8" item="1"/>
          <tpl fld="6" item="30"/>
          <tpl hier="55" item="11"/>
          <tpl fld="13" item="0"/>
          <tpl hier="90" item="3"/>
          <tpl hier="155" item="1"/>
        </tpls>
      </m>
      <m in="0">
        <tpls c="6">
          <tpl fld="9" item="6"/>
          <tpl fld="6" item="9"/>
          <tpl hier="55" item="11"/>
          <tpl fld="13" item="0"/>
          <tpl hier="90" item="3"/>
          <tpl hier="155" item="1"/>
        </tpls>
      </m>
      <m in="0">
        <tpls c="6">
          <tpl fld="10" item="1"/>
          <tpl fld="6" item="1"/>
          <tpl hier="55" item="11"/>
          <tpl fld="13" item="0"/>
          <tpl hier="90" item="3"/>
          <tpl hier="155" item="1"/>
        </tpls>
      </m>
      <m in="0">
        <tpls c="6">
          <tpl fld="8" item="0"/>
          <tpl fld="6" item="3"/>
          <tpl hier="55" item="11"/>
          <tpl fld="13" item="0"/>
          <tpl hier="90" item="3"/>
          <tpl hier="155" item="1"/>
        </tpls>
      </m>
      <m in="0">
        <tpls c="6">
          <tpl fld="9" item="6"/>
          <tpl fld="6" item="15"/>
          <tpl hier="55" item="11"/>
          <tpl fld="13" item="0"/>
          <tpl hier="90" item="3"/>
          <tpl hier="155" item="1"/>
        </tpls>
      </m>
      <m in="0">
        <tpls c="6">
          <tpl fld="10" item="0"/>
          <tpl fld="6" item="9"/>
          <tpl hier="55" item="11"/>
          <tpl fld="13" item="0"/>
          <tpl hier="90" item="3"/>
          <tpl hier="155" item="1"/>
        </tpls>
      </m>
      <m in="0">
        <tpls c="6">
          <tpl fld="11" item="0"/>
          <tpl fld="6" item="19"/>
          <tpl hier="55" item="11"/>
          <tpl fld="13" item="0"/>
          <tpl hier="90" item="3"/>
          <tpl hier="155" item="1"/>
        </tpls>
      </m>
      <m in="0">
        <tpls c="6">
          <tpl fld="11" item="1"/>
          <tpl fld="6" item="16"/>
          <tpl hier="55" item="11"/>
          <tpl fld="13" item="0"/>
          <tpl hier="90" item="3"/>
          <tpl hier="155" item="1"/>
        </tpls>
      </m>
      <m in="0">
        <tpls c="6">
          <tpl hier="2" item="4294967295"/>
          <tpl fld="6" item="17"/>
          <tpl hier="55" item="11"/>
          <tpl fld="13" item="0"/>
          <tpl hier="90" item="3"/>
          <tpl hier="155" item="1"/>
        </tpls>
      </m>
      <m in="0">
        <tpls c="6">
          <tpl fld="11" item="2"/>
          <tpl fld="6" item="5"/>
          <tpl hier="55" item="11"/>
          <tpl fld="13" item="0"/>
          <tpl hier="90" item="3"/>
          <tpl hier="155" item="1"/>
        </tpls>
      </m>
      <m in="0">
        <tpls c="6">
          <tpl fld="9" item="2"/>
          <tpl fld="6" item="11"/>
          <tpl hier="55" item="11"/>
          <tpl fld="13" item="0"/>
          <tpl hier="90" item="3"/>
          <tpl hier="155" item="1"/>
        </tpls>
      </m>
      <m in="0">
        <tpls c="6">
          <tpl fld="9" item="4"/>
          <tpl fld="6" item="2"/>
          <tpl hier="55" item="11"/>
          <tpl fld="13" item="0"/>
          <tpl hier="90" item="3"/>
          <tpl hier="155" item="1"/>
        </tpls>
      </m>
      <m in="0">
        <tpls c="6">
          <tpl fld="10" item="1"/>
          <tpl fld="6" item="9"/>
          <tpl hier="55" item="11"/>
          <tpl fld="13" item="0"/>
          <tpl hier="90" item="3"/>
          <tpl hier="155" item="1"/>
        </tpls>
      </m>
      <m in="0">
        <tpls c="6">
          <tpl hier="2" item="4294967295"/>
          <tpl fld="6" item="12"/>
          <tpl hier="55" item="11"/>
          <tpl fld="13" item="0"/>
          <tpl hier="90" item="3"/>
          <tpl hier="155" item="1"/>
        </tpls>
      </m>
      <m in="0">
        <tpls c="6">
          <tpl fld="11" item="0"/>
          <tpl fld="6" item="2"/>
          <tpl hier="55" item="11"/>
          <tpl fld="13" item="0"/>
          <tpl hier="90" item="3"/>
          <tpl hier="155" item="1"/>
        </tpls>
      </m>
      <m in="0">
        <tpls c="6">
          <tpl fld="9" item="6"/>
          <tpl fld="6" item="19"/>
          <tpl hier="55" item="11"/>
          <tpl fld="13" item="0"/>
          <tpl hier="90" item="3"/>
          <tpl hier="155" item="1"/>
        </tpls>
      </m>
      <n v="1">
        <tpls c="6">
          <tpl fld="10" item="0"/>
          <tpl fld="3" item="2"/>
          <tpl hier="55" item="11"/>
          <tpl fld="13" item="1"/>
          <tpl hier="90" item="3"/>
          <tpl hier="155" item="1"/>
        </tpls>
      </n>
      <m in="0">
        <tpls c="6">
          <tpl fld="9" item="3"/>
          <tpl fld="6" item="19"/>
          <tpl hier="55" item="11"/>
          <tpl fld="13" item="0"/>
          <tpl hier="90" item="3"/>
          <tpl hier="155" item="1"/>
        </tpls>
      </m>
      <m in="0">
        <tpls c="6">
          <tpl fld="11" item="0"/>
          <tpl fld="6" item="22"/>
          <tpl hier="55" item="11"/>
          <tpl fld="13" item="0"/>
          <tpl hier="90" item="3"/>
          <tpl hier="155" item="1"/>
        </tpls>
      </m>
      <m in="0">
        <tpls c="6">
          <tpl fld="9" item="1"/>
          <tpl fld="3" item="0"/>
          <tpl hier="55" item="11"/>
          <tpl fld="13" item="0"/>
          <tpl hier="90" item="3"/>
          <tpl hier="155" item="1"/>
        </tpls>
      </m>
      <m in="0">
        <tpls c="6">
          <tpl hier="2" item="4294967295"/>
          <tpl fld="6" item="8"/>
          <tpl hier="55" item="11"/>
          <tpl fld="13" item="0"/>
          <tpl hier="90" item="3"/>
          <tpl hier="155" item="1"/>
        </tpls>
      </m>
      <m in="0">
        <tpls c="6">
          <tpl fld="9" item="2"/>
          <tpl fld="6" item="4"/>
          <tpl hier="55" item="11"/>
          <tpl fld="13" item="0"/>
          <tpl hier="90" item="3"/>
          <tpl hier="155" item="1"/>
        </tpls>
      </m>
      <m in="0">
        <tpls c="6">
          <tpl fld="9" item="6"/>
          <tpl fld="6" item="2"/>
          <tpl hier="55" item="11"/>
          <tpl fld="13" item="0"/>
          <tpl hier="90" item="3"/>
          <tpl hier="155" item="1"/>
        </tpls>
      </m>
      <m in="0">
        <tpls c="6">
          <tpl fld="11" item="0"/>
          <tpl fld="6" item="15"/>
          <tpl hier="55" item="11"/>
          <tpl fld="13" item="0"/>
          <tpl hier="90" item="3"/>
          <tpl hier="155" item="1"/>
        </tpls>
      </m>
      <m in="0">
        <tpls c="6">
          <tpl fld="8" item="0"/>
          <tpl fld="6" item="26"/>
          <tpl hier="55" item="11"/>
          <tpl fld="13" item="0"/>
          <tpl hier="90" item="3"/>
          <tpl hier="155" item="1"/>
        </tpls>
      </m>
      <m in="0">
        <tpls c="6">
          <tpl fld="8" item="1"/>
          <tpl fld="6" item="15"/>
          <tpl hier="55" item="11"/>
          <tpl fld="13" item="0"/>
          <tpl hier="90" item="3"/>
          <tpl hier="155" item="1"/>
        </tpls>
      </m>
      <n v="1">
        <tpls c="6">
          <tpl fld="10" item="1"/>
          <tpl fld="3" item="1"/>
          <tpl hier="55" item="11"/>
          <tpl fld="13" item="1"/>
          <tpl hier="90" item="3"/>
          <tpl hier="155" item="1"/>
        </tpls>
      </n>
      <m in="0">
        <tpls c="6">
          <tpl fld="11" item="2"/>
          <tpl fld="3" item="0"/>
          <tpl hier="55" item="11"/>
          <tpl fld="13" item="0"/>
          <tpl hier="90" item="3"/>
          <tpl hier="155" item="1"/>
        </tpls>
      </m>
      <m in="0">
        <tpls c="6">
          <tpl fld="11" item="1"/>
          <tpl fld="6" item="10"/>
          <tpl hier="55" item="11"/>
          <tpl fld="13" item="0"/>
          <tpl hier="90" item="3"/>
          <tpl hier="155" item="1"/>
        </tpls>
      </m>
      <m in="0">
        <tpls c="6">
          <tpl fld="9" item="1"/>
          <tpl fld="6" item="14"/>
          <tpl hier="55" item="11"/>
          <tpl fld="13" item="0"/>
          <tpl hier="90" item="3"/>
          <tpl hier="155" item="1"/>
        </tpls>
      </m>
      <m in="0">
        <tpls c="6">
          <tpl hier="2" item="4294967295"/>
          <tpl fld="6" item="0"/>
          <tpl hier="55" item="11"/>
          <tpl fld="13" item="0"/>
          <tpl hier="90" item="3"/>
          <tpl hier="155" item="1"/>
        </tpls>
      </m>
      <m in="0">
        <tpls c="6">
          <tpl fld="9" item="1"/>
          <tpl fld="6" item="6"/>
          <tpl hier="55" item="11"/>
          <tpl fld="13" item="0"/>
          <tpl hier="90" item="3"/>
          <tpl hier="155" item="1"/>
        </tpls>
      </m>
      <m in="0">
        <tpls c="6">
          <tpl fld="8" item="0"/>
          <tpl fld="6" item="21"/>
          <tpl hier="55" item="11"/>
          <tpl fld="13" item="0"/>
          <tpl hier="90" item="3"/>
          <tpl hier="155" item="1"/>
        </tpls>
      </m>
      <m in="0">
        <tpls c="6">
          <tpl fld="8" item="1"/>
          <tpl fld="6" item="24"/>
          <tpl hier="55" item="11"/>
          <tpl fld="13" item="0"/>
          <tpl hier="90" item="3"/>
          <tpl hier="155" item="1"/>
        </tpls>
      </m>
      <m in="0">
        <tpls c="6">
          <tpl fld="9" item="1"/>
          <tpl fld="6" item="8"/>
          <tpl hier="55" item="11"/>
          <tpl fld="13" item="0"/>
          <tpl hier="90" item="3"/>
          <tpl hier="155" item="1"/>
        </tpls>
      </m>
      <m in="0">
        <tpls c="6">
          <tpl fld="11" item="0"/>
          <tpl fld="6" item="4"/>
          <tpl hier="55" item="11"/>
          <tpl fld="13" item="0"/>
          <tpl hier="90" item="3"/>
          <tpl hier="155" item="1"/>
        </tpls>
      </m>
      <m in="0">
        <tpls c="6">
          <tpl fld="9" item="1"/>
          <tpl fld="6" item="29"/>
          <tpl hier="55" item="11"/>
          <tpl fld="13" item="0"/>
          <tpl hier="90" item="3"/>
          <tpl hier="155" item="1"/>
        </tpls>
      </m>
      <m in="0">
        <tpls c="6">
          <tpl fld="11" item="1"/>
          <tpl fld="6" item="2"/>
          <tpl hier="55" item="11"/>
          <tpl fld="13" item="0"/>
          <tpl hier="90" item="3"/>
          <tpl hier="155" item="1"/>
        </tpls>
      </m>
      <m in="0">
        <tpls c="6">
          <tpl fld="8" item="2"/>
          <tpl fld="6" item="16"/>
          <tpl hier="55" item="11"/>
          <tpl fld="13" item="0"/>
          <tpl hier="90" item="3"/>
          <tpl hier="155" item="1"/>
        </tpls>
      </m>
      <m in="0">
        <tpls c="6">
          <tpl fld="9" item="6"/>
          <tpl fld="3" item="1"/>
          <tpl hier="55" item="11"/>
          <tpl fld="13" item="0"/>
          <tpl hier="90" item="3"/>
          <tpl hier="155" item="1"/>
        </tpls>
      </m>
      <m in="0">
        <tpls c="6">
          <tpl fld="9" item="1"/>
          <tpl fld="6" item="18"/>
          <tpl hier="55" item="11"/>
          <tpl fld="13" item="0"/>
          <tpl hier="90" item="3"/>
          <tpl hier="155" item="1"/>
        </tpls>
      </m>
      <m in="0">
        <tpls c="6">
          <tpl fld="9" item="0"/>
          <tpl fld="6" item="4"/>
          <tpl hier="55" item="11"/>
          <tpl fld="13" item="0"/>
          <tpl hier="90" item="3"/>
          <tpl hier="155" item="1"/>
        </tpls>
      </m>
      <n v="1">
        <tpls c="6">
          <tpl fld="10" item="1"/>
          <tpl fld="3" item="0"/>
          <tpl hier="55" item="11"/>
          <tpl fld="13" item="1"/>
          <tpl hier="90" item="3"/>
          <tpl hier="155" item="1"/>
        </tpls>
      </n>
      <m in="0">
        <tpls c="6">
          <tpl fld="8" item="0"/>
          <tpl fld="3" item="0"/>
          <tpl hier="55" item="11"/>
          <tpl fld="13" item="0"/>
          <tpl hier="90" item="3"/>
          <tpl hier="155" item="1"/>
        </tpls>
      </m>
      <m in="0">
        <tpls c="6">
          <tpl fld="8" item="1"/>
          <tpl fld="6" item="23"/>
          <tpl hier="55" item="11"/>
          <tpl fld="13" item="0"/>
          <tpl hier="90" item="3"/>
          <tpl hier="155" item="1"/>
        </tpls>
      </m>
      <m in="0">
        <tpls c="6">
          <tpl fld="9" item="1"/>
          <tpl fld="6" item="1"/>
          <tpl hier="55" item="11"/>
          <tpl fld="13" item="0"/>
          <tpl hier="90" item="3"/>
          <tpl hier="155" item="1"/>
        </tpls>
      </m>
      <m in="0">
        <tpls c="6">
          <tpl fld="11" item="2"/>
          <tpl fld="6" item="31"/>
          <tpl hier="55" item="11"/>
          <tpl fld="13" item="0"/>
          <tpl hier="90" item="3"/>
          <tpl hier="155" item="1"/>
        </tpls>
      </m>
      <n v="1">
        <tpls c="6">
          <tpl fld="11" item="0"/>
          <tpl fld="3" item="2"/>
          <tpl hier="55" item="11"/>
          <tpl fld="13" item="1"/>
          <tpl hier="90" item="3"/>
          <tpl hier="155" item="1"/>
        </tpls>
      </n>
      <m in="0">
        <tpls c="6">
          <tpl fld="10" item="0"/>
          <tpl fld="6" item="19"/>
          <tpl hier="55" item="11"/>
          <tpl fld="13" item="0"/>
          <tpl hier="90" item="3"/>
          <tpl hier="155" item="1"/>
        </tpls>
      </m>
      <m in="0">
        <tpls c="6">
          <tpl fld="9" item="5"/>
          <tpl fld="6" item="20"/>
          <tpl hier="55" item="11"/>
          <tpl fld="13" item="0"/>
          <tpl hier="90" item="3"/>
          <tpl hier="155" item="1"/>
        </tpls>
      </m>
      <m in="0">
        <tpls c="6">
          <tpl fld="11" item="1"/>
          <tpl fld="6" item="13"/>
          <tpl hier="55" item="11"/>
          <tpl fld="13" item="0"/>
          <tpl hier="90" item="3"/>
          <tpl hier="155" item="1"/>
        </tpls>
      </m>
      <m in="0">
        <tpls c="6">
          <tpl hier="2" item="4294967295"/>
          <tpl fld="6" item="19"/>
          <tpl hier="55" item="11"/>
          <tpl fld="13" item="0"/>
          <tpl hier="90" item="3"/>
          <tpl hier="155" item="1"/>
        </tpls>
      </m>
      <m in="0">
        <tpls c="6">
          <tpl fld="10" item="0"/>
          <tpl fld="6" item="25"/>
          <tpl hier="55" item="11"/>
          <tpl fld="13" item="0"/>
          <tpl hier="90" item="3"/>
          <tpl hier="155" item="1"/>
        </tpls>
      </m>
      <m in="0">
        <tpls c="6">
          <tpl fld="8" item="0"/>
          <tpl fld="6" item="6"/>
          <tpl hier="55" item="11"/>
          <tpl fld="13" item="0"/>
          <tpl hier="90" item="3"/>
          <tpl hier="155" item="1"/>
        </tpls>
      </m>
      <m in="0">
        <tpls c="6">
          <tpl fld="11" item="1"/>
          <tpl fld="6" item="9"/>
          <tpl hier="55" item="11"/>
          <tpl fld="13" item="0"/>
          <tpl hier="90" item="3"/>
          <tpl hier="155" item="1"/>
        </tpls>
      </m>
      <m in="0">
        <tpls c="6">
          <tpl fld="8" item="2"/>
          <tpl fld="6" item="1"/>
          <tpl hier="55" item="11"/>
          <tpl fld="13" item="0"/>
          <tpl hier="90" item="3"/>
          <tpl hier="155" item="1"/>
        </tpls>
      </m>
      <n v="1">
        <tpls c="6">
          <tpl fld="9" item="6"/>
          <tpl fld="3" item="2"/>
          <tpl hier="55" item="11"/>
          <tpl fld="13" item="1"/>
          <tpl hier="90" item="3"/>
          <tpl hier="155" item="1"/>
        </tpls>
      </n>
      <m in="0">
        <tpls c="6">
          <tpl fld="9" item="2"/>
          <tpl fld="6" item="3"/>
          <tpl hier="55" item="11"/>
          <tpl fld="13" item="0"/>
          <tpl hier="90" item="3"/>
          <tpl hier="155" item="1"/>
        </tpls>
      </m>
      <m in="0">
        <tpls c="6">
          <tpl hier="2" item="4294967295"/>
          <tpl fld="6" item="4"/>
          <tpl hier="55" item="11"/>
          <tpl fld="13" item="0"/>
          <tpl hier="90" item="3"/>
          <tpl hier="155" item="1"/>
        </tpls>
      </m>
      <m in="0">
        <tpls c="6">
          <tpl fld="10" item="0"/>
          <tpl fld="6" item="12"/>
          <tpl hier="55" item="11"/>
          <tpl fld="13" item="0"/>
          <tpl hier="90" item="3"/>
          <tpl hier="155" item="1"/>
        </tpls>
      </m>
      <m in="0">
        <tpls c="6">
          <tpl fld="10" item="1"/>
          <tpl fld="6" item="5"/>
          <tpl hier="55" item="11"/>
          <tpl fld="13" item="0"/>
          <tpl hier="90" item="3"/>
          <tpl hier="155" item="1"/>
        </tpls>
      </m>
      <m in="0">
        <tpls c="6">
          <tpl fld="9" item="3"/>
          <tpl fld="6" item="22"/>
          <tpl hier="55" item="11"/>
          <tpl fld="13" item="0"/>
          <tpl hier="90" item="3"/>
          <tpl hier="155" item="1"/>
        </tpls>
      </m>
      <m in="0">
        <tpls c="6">
          <tpl fld="9" item="0"/>
          <tpl fld="6" item="8"/>
          <tpl hier="55" item="11"/>
          <tpl fld="13" item="0"/>
          <tpl hier="90" item="3"/>
          <tpl hier="155" item="1"/>
        </tpls>
      </m>
      <m in="0">
        <tpls c="6">
          <tpl fld="11" item="0"/>
          <tpl fld="6" item="29"/>
          <tpl hier="55" item="11"/>
          <tpl fld="13" item="0"/>
          <tpl hier="90" item="3"/>
          <tpl hier="155" item="1"/>
        </tpls>
      </m>
      <m in="0">
        <tpls c="6">
          <tpl fld="9" item="0"/>
          <tpl fld="6" item="0"/>
          <tpl hier="55" item="11"/>
          <tpl fld="13" item="0"/>
          <tpl hier="90" item="3"/>
          <tpl hier="155" item="1"/>
        </tpls>
      </m>
      <m in="0">
        <tpls c="6">
          <tpl fld="10" item="1"/>
          <tpl fld="6" item="7"/>
          <tpl hier="55" item="11"/>
          <tpl fld="13" item="0"/>
          <tpl hier="90" item="3"/>
          <tpl hier="155" item="1"/>
        </tpls>
      </m>
      <m in="0">
        <tpls c="6">
          <tpl hier="2" item="4294967295"/>
          <tpl fld="6" item="5"/>
          <tpl hier="55" item="11"/>
          <tpl fld="13" item="0"/>
          <tpl hier="90" item="3"/>
          <tpl hier="155" item="1"/>
        </tpls>
      </m>
      <m in="0">
        <tpls c="6">
          <tpl fld="9" item="2"/>
          <tpl fld="6" item="23"/>
          <tpl hier="55" item="11"/>
          <tpl fld="13" item="0"/>
          <tpl hier="90" item="3"/>
          <tpl hier="155" item="1"/>
        </tpls>
      </m>
      <m in="0">
        <tpls c="6">
          <tpl fld="11" item="2"/>
          <tpl fld="3" item="1"/>
          <tpl hier="55" item="11"/>
          <tpl fld="13" item="0"/>
          <tpl hier="90" item="3"/>
          <tpl hier="155" item="1"/>
        </tpls>
      </m>
      <m in="0">
        <tpls c="6">
          <tpl fld="9" item="3"/>
          <tpl fld="6" item="3"/>
          <tpl hier="55" item="11"/>
          <tpl fld="13" item="0"/>
          <tpl hier="90" item="3"/>
          <tpl hier="155" item="1"/>
        </tpls>
      </m>
      <m in="0">
        <tpls c="6">
          <tpl fld="10" item="1"/>
          <tpl fld="6" item="19"/>
          <tpl hier="55" item="11"/>
          <tpl fld="13" item="0"/>
          <tpl hier="90" item="3"/>
          <tpl hier="155" item="1"/>
        </tpls>
      </m>
      <m in="0">
        <tpls c="6">
          <tpl fld="9" item="5"/>
          <tpl fld="6" item="21"/>
          <tpl hier="55" item="11"/>
          <tpl fld="13" item="0"/>
          <tpl hier="90" item="3"/>
          <tpl hier="155" item="1"/>
        </tpls>
      </m>
      <m in="0">
        <tpls c="6">
          <tpl fld="9" item="0"/>
          <tpl fld="6" item="25"/>
          <tpl hier="55" item="11"/>
          <tpl fld="13" item="0"/>
          <tpl hier="90" item="3"/>
          <tpl hier="155" item="1"/>
        </tpls>
      </m>
      <m in="0">
        <tpls c="6">
          <tpl fld="9" item="1"/>
          <tpl fld="6" item="17"/>
          <tpl hier="55" item="11"/>
          <tpl fld="13" item="0"/>
          <tpl hier="90" item="3"/>
          <tpl hier="155" item="1"/>
        </tpls>
      </m>
      <m in="0">
        <tpls c="6">
          <tpl fld="9" item="3"/>
          <tpl fld="6" item="17"/>
          <tpl hier="55" item="11"/>
          <tpl fld="13" item="0"/>
          <tpl hier="90" item="3"/>
          <tpl hier="155" item="1"/>
        </tpls>
      </m>
      <m in="0">
        <tpls c="6">
          <tpl fld="8" item="0"/>
          <tpl fld="6" item="8"/>
          <tpl hier="55" item="11"/>
          <tpl fld="13" item="0"/>
          <tpl hier="90" item="3"/>
          <tpl hier="155" item="1"/>
        </tpls>
      </m>
      <m in="0">
        <tpls c="6">
          <tpl fld="8" item="2"/>
          <tpl fld="6" item="9"/>
          <tpl hier="55" item="11"/>
          <tpl fld="13" item="0"/>
          <tpl hier="90" item="3"/>
          <tpl hier="155" item="1"/>
        </tpls>
      </m>
      <m in="0">
        <tpls c="6">
          <tpl fld="10" item="1"/>
          <tpl fld="6" item="24"/>
          <tpl hier="55" item="11"/>
          <tpl fld="13" item="0"/>
          <tpl hier="90" item="3"/>
          <tpl hier="155" item="1"/>
        </tpls>
      </m>
      <m in="0">
        <tpls c="6">
          <tpl fld="8" item="0"/>
          <tpl fld="6" item="11"/>
          <tpl hier="55" item="11"/>
          <tpl fld="13" item="0"/>
          <tpl hier="90" item="3"/>
          <tpl hier="155" item="1"/>
        </tpls>
      </m>
      <m in="0">
        <tpls c="6">
          <tpl fld="9" item="0"/>
          <tpl fld="6" item="6"/>
          <tpl hier="55" item="11"/>
          <tpl fld="13" item="0"/>
          <tpl hier="90" item="3"/>
          <tpl hier="155" item="1"/>
        </tpls>
      </m>
      <m in="0">
        <tpls c="6">
          <tpl fld="9" item="5"/>
          <tpl fld="6" item="9"/>
          <tpl hier="55" item="11"/>
          <tpl fld="13" item="0"/>
          <tpl hier="90" item="3"/>
          <tpl hier="155" item="1"/>
        </tpls>
      </m>
      <n v="1">
        <tpls c="6">
          <tpl fld="8" item="2"/>
          <tpl fld="3" item="0"/>
          <tpl hier="55" item="11"/>
          <tpl fld="13" item="1"/>
          <tpl hier="90" item="3"/>
          <tpl hier="155" item="1"/>
        </tpls>
      </n>
      <m in="0">
        <tpls c="6">
          <tpl fld="9" item="4"/>
          <tpl fld="3" item="2"/>
          <tpl hier="55" item="11"/>
          <tpl fld="13" item="0"/>
          <tpl hier="90" item="3"/>
          <tpl hier="155" item="1"/>
        </tpls>
      </m>
      <m in="0">
        <tpls c="6">
          <tpl fld="8" item="1"/>
          <tpl fld="6" item="31"/>
          <tpl hier="55" item="11"/>
          <tpl fld="13" item="0"/>
          <tpl hier="90" item="3"/>
          <tpl hier="155" item="1"/>
        </tpls>
      </m>
      <m in="0">
        <tpls c="6">
          <tpl fld="9" item="4"/>
          <tpl fld="6" item="15"/>
          <tpl hier="55" item="11"/>
          <tpl fld="13" item="0"/>
          <tpl hier="90" item="3"/>
          <tpl hier="155" item="1"/>
        </tpls>
      </m>
      <m in="0">
        <tpls c="6">
          <tpl fld="10" item="0"/>
          <tpl fld="6" item="2"/>
          <tpl hier="55" item="11"/>
          <tpl fld="13" item="0"/>
          <tpl hier="90" item="3"/>
          <tpl hier="155" item="1"/>
        </tpls>
      </m>
      <m in="0">
        <tpls c="6">
          <tpl fld="9" item="1"/>
          <tpl fld="6" item="23"/>
          <tpl hier="55" item="11"/>
          <tpl fld="13" item="0"/>
          <tpl hier="90" item="3"/>
          <tpl hier="155" item="1"/>
        </tpls>
      </m>
      <m in="0">
        <tpls c="6">
          <tpl fld="9" item="1"/>
          <tpl fld="6" item="3"/>
          <tpl hier="55" item="11"/>
          <tpl fld="13" item="0"/>
          <tpl hier="90" item="3"/>
          <tpl hier="155" item="1"/>
        </tpls>
      </m>
      <m in="0">
        <tpls c="6">
          <tpl fld="9" item="2"/>
          <tpl fld="6" item="16"/>
          <tpl hier="55" item="11"/>
          <tpl fld="13" item="0"/>
          <tpl hier="90" item="3"/>
          <tpl hier="155" item="1"/>
        </tpls>
      </m>
      <m in="0">
        <tpls c="6">
          <tpl fld="9" item="5"/>
          <tpl fld="6" item="3"/>
          <tpl hier="55" item="11"/>
          <tpl fld="13" item="0"/>
          <tpl hier="90" item="3"/>
          <tpl hier="155" item="1"/>
        </tpls>
      </m>
      <n v="1">
        <tpls c="6">
          <tpl fld="11" item="2"/>
          <tpl fld="3" item="0"/>
          <tpl hier="55" item="11"/>
          <tpl fld="13" item="1"/>
          <tpl hier="90" item="3"/>
          <tpl hier="155" item="1"/>
        </tpls>
      </n>
      <m in="0">
        <tpls c="6">
          <tpl fld="9" item="3"/>
          <tpl fld="6" item="10"/>
          <tpl hier="55" item="11"/>
          <tpl fld="13" item="0"/>
          <tpl hier="90" item="3"/>
          <tpl hier="155" item="1"/>
        </tpls>
      </m>
      <n v="1">
        <tpls c="6">
          <tpl hier="2" item="4294967295"/>
          <tpl fld="3" item="2"/>
          <tpl hier="55" item="11"/>
          <tpl fld="13" item="1"/>
          <tpl hier="90" item="3"/>
          <tpl hier="155" item="1"/>
        </tpls>
      </n>
      <m in="0">
        <tpls c="6">
          <tpl fld="11" item="0"/>
          <tpl fld="6" item="12"/>
          <tpl hier="55" item="11"/>
          <tpl fld="13" item="0"/>
          <tpl hier="90" item="3"/>
          <tpl hier="155" item="1"/>
        </tpls>
      </m>
      <m in="0">
        <tpls c="6">
          <tpl fld="9" item="4"/>
          <tpl fld="6" item="6"/>
          <tpl hier="55" item="11"/>
          <tpl fld="13" item="0"/>
          <tpl hier="90" item="3"/>
          <tpl hier="155" item="1"/>
        </tpls>
      </m>
      <m in="0">
        <tpls c="6">
          <tpl fld="8" item="2"/>
          <tpl fld="6" item="7"/>
          <tpl hier="55" item="11"/>
          <tpl fld="13" item="0"/>
          <tpl hier="90" item="3"/>
          <tpl hier="155" item="1"/>
        </tpls>
      </m>
      <m in="0">
        <tpls c="6">
          <tpl fld="8" item="1"/>
          <tpl fld="6" item="2"/>
          <tpl hier="55" item="11"/>
          <tpl fld="13" item="0"/>
          <tpl hier="90" item="3"/>
          <tpl hier="155" item="1"/>
        </tpls>
      </m>
      <m in="0">
        <tpls c="6">
          <tpl fld="11" item="0"/>
          <tpl fld="6" item="11"/>
          <tpl hier="55" item="11"/>
          <tpl fld="13" item="0"/>
          <tpl hier="90" item="3"/>
          <tpl hier="155" item="1"/>
        </tpls>
      </m>
      <m in="0">
        <tpls c="6">
          <tpl fld="9" item="6"/>
          <tpl fld="6" item="11"/>
          <tpl hier="55" item="11"/>
          <tpl fld="13" item="0"/>
          <tpl hier="90" item="3"/>
          <tpl hier="155" item="1"/>
        </tpls>
      </m>
      <m in="0">
        <tpls c="6">
          <tpl fld="10" item="0"/>
          <tpl fld="6" item="4"/>
          <tpl hier="55" item="11"/>
          <tpl fld="13" item="0"/>
          <tpl hier="90" item="3"/>
          <tpl hier="155" item="1"/>
        </tpls>
      </m>
      <m in="0">
        <tpls c="6">
          <tpl fld="9" item="6"/>
          <tpl fld="6" item="21"/>
          <tpl hier="55" item="11"/>
          <tpl fld="13" item="0"/>
          <tpl hier="90" item="3"/>
          <tpl hier="155" item="1"/>
        </tpls>
      </m>
      <m in="0">
        <tpls c="6">
          <tpl fld="11" item="2"/>
          <tpl fld="6" item="30"/>
          <tpl hier="55" item="11"/>
          <tpl fld="13" item="0"/>
          <tpl hier="90" item="3"/>
          <tpl hier="155" item="1"/>
        </tpls>
      </m>
      <m in="0">
        <tpls c="6">
          <tpl fld="11" item="1"/>
          <tpl fld="6" item="28"/>
          <tpl hier="55" item="11"/>
          <tpl fld="13" item="0"/>
          <tpl hier="90" item="3"/>
          <tpl hier="155" item="1"/>
        </tpls>
      </m>
      <m in="0">
        <tpls c="6">
          <tpl hier="2" item="4294967295"/>
          <tpl fld="6" item="18"/>
          <tpl hier="55" item="11"/>
          <tpl fld="13" item="0"/>
          <tpl hier="90" item="3"/>
          <tpl hier="155" item="1"/>
        </tpls>
      </m>
      <m in="0">
        <tpls c="6">
          <tpl fld="9" item="5"/>
          <tpl fld="6" item="14"/>
          <tpl hier="55" item="11"/>
          <tpl fld="13" item="0"/>
          <tpl hier="90" item="3"/>
          <tpl hier="155" item="1"/>
        </tpls>
      </m>
      <m in="0">
        <tpls c="6">
          <tpl fld="9" item="6"/>
          <tpl fld="6" item="16"/>
          <tpl hier="55" item="11"/>
          <tpl fld="13" item="0"/>
          <tpl hier="90" item="3"/>
          <tpl hier="155" item="1"/>
        </tpls>
      </m>
      <m in="0">
        <tpls c="6">
          <tpl fld="9" item="4"/>
          <tpl fld="6" item="24"/>
          <tpl hier="55" item="11"/>
          <tpl fld="13" item="0"/>
          <tpl hier="90" item="3"/>
          <tpl hier="155" item="1"/>
        </tpls>
      </m>
      <m in="0">
        <tpls c="6">
          <tpl fld="10" item="1"/>
          <tpl fld="6" item="17"/>
          <tpl hier="55" item="11"/>
          <tpl fld="13" item="0"/>
          <tpl hier="90" item="3"/>
          <tpl hier="155" item="1"/>
        </tpls>
      </m>
      <m in="0">
        <tpls c="6">
          <tpl fld="9" item="6"/>
          <tpl fld="6" item="22"/>
          <tpl hier="55" item="11"/>
          <tpl fld="13" item="0"/>
          <tpl hier="90" item="3"/>
          <tpl hier="155" item="1"/>
        </tpls>
      </m>
      <m in="0">
        <tpls c="6">
          <tpl fld="11" item="1"/>
          <tpl fld="6" item="18"/>
          <tpl hier="55" item="11"/>
          <tpl fld="13" item="0"/>
          <tpl hier="90" item="3"/>
          <tpl hier="155" item="1"/>
        </tpls>
      </m>
      <n v="1">
        <tpls c="6">
          <tpl fld="8" item="0"/>
          <tpl fld="3" item="0"/>
          <tpl hier="55" item="11"/>
          <tpl fld="13" item="1"/>
          <tpl hier="90" item="3"/>
          <tpl hier="155" item="1"/>
        </tpls>
      </n>
      <m in="0">
        <tpls c="6">
          <tpl fld="9" item="1"/>
          <tpl fld="6" item="7"/>
          <tpl hier="55" item="11"/>
          <tpl fld="13" item="0"/>
          <tpl hier="90" item="3"/>
          <tpl hier="155" item="1"/>
        </tpls>
      </m>
      <m in="0">
        <tpls c="6">
          <tpl fld="9" item="5"/>
          <tpl fld="3" item="1"/>
          <tpl hier="55" item="11"/>
          <tpl fld="13" item="0"/>
          <tpl hier="90" item="3"/>
          <tpl hier="155" item="1"/>
        </tpls>
      </m>
      <m in="0">
        <tpls c="6">
          <tpl fld="8" item="0"/>
          <tpl fld="6" item="16"/>
          <tpl hier="55" item="11"/>
          <tpl fld="13" item="0"/>
          <tpl hier="90" item="3"/>
          <tpl hier="155" item="1"/>
        </tpls>
      </m>
      <m in="0">
        <tpls c="6">
          <tpl fld="11" item="1"/>
          <tpl fld="6" item="4"/>
          <tpl hier="55" item="11"/>
          <tpl fld="13" item="0"/>
          <tpl hier="90" item="3"/>
          <tpl hier="155" item="1"/>
        </tpls>
      </m>
      <m in="0">
        <tpls c="6">
          <tpl fld="8" item="0"/>
          <tpl fld="6" item="0"/>
          <tpl hier="55" item="11"/>
          <tpl fld="13" item="0"/>
          <tpl hier="90" item="3"/>
          <tpl hier="155" item="1"/>
        </tpls>
      </m>
      <m in="0">
        <tpls c="6">
          <tpl fld="8" item="2"/>
          <tpl fld="6" item="11"/>
          <tpl hier="55" item="11"/>
          <tpl fld="13" item="0"/>
          <tpl hier="90" item="3"/>
          <tpl hier="155" item="1"/>
        </tpls>
      </m>
      <m in="0">
        <tpls c="6">
          <tpl fld="8" item="2"/>
          <tpl fld="6" item="28"/>
          <tpl hier="55" item="11"/>
          <tpl fld="13" item="0"/>
          <tpl hier="90" item="3"/>
          <tpl hier="155" item="1"/>
        </tpls>
      </m>
      <m in="0">
        <tpls c="6">
          <tpl hier="2" item="4294967295"/>
          <tpl fld="3" item="1"/>
          <tpl hier="55" item="11"/>
          <tpl fld="13" item="0"/>
          <tpl hier="90" item="3"/>
          <tpl hier="155" item="1"/>
        </tpls>
      </m>
      <m in="0">
        <tpls c="6">
          <tpl fld="9" item="2"/>
          <tpl fld="3" item="2"/>
          <tpl hier="55" item="11"/>
          <tpl fld="13" item="0"/>
          <tpl hier="90" item="3"/>
          <tpl hier="155" item="1"/>
        </tpls>
      </m>
      <m in="0">
        <tpls c="6">
          <tpl fld="9" item="4"/>
          <tpl fld="6" item="5"/>
          <tpl hier="55" item="11"/>
          <tpl fld="13" item="0"/>
          <tpl hier="90" item="3"/>
          <tpl hier="155" item="1"/>
        </tpls>
      </m>
      <m in="0">
        <tpls c="6">
          <tpl fld="10" item="0"/>
          <tpl fld="3" item="2"/>
          <tpl hier="55" item="11"/>
          <tpl fld="13" item="0"/>
          <tpl hier="90" item="3"/>
          <tpl hier="155" item="1"/>
        </tpls>
      </m>
      <m in="0">
        <tpls c="6">
          <tpl fld="11" item="1"/>
          <tpl fld="6" item="11"/>
          <tpl hier="55" item="11"/>
          <tpl fld="13" item="0"/>
          <tpl hier="90" item="3"/>
          <tpl hier="155" item="1"/>
        </tpls>
      </m>
      <m in="0">
        <tpls c="6">
          <tpl fld="9" item="5"/>
          <tpl fld="6" item="11"/>
          <tpl hier="55" item="11"/>
          <tpl fld="13" item="0"/>
          <tpl hier="90" item="3"/>
          <tpl hier="155" item="1"/>
        </tpls>
      </m>
      <m in="0">
        <tpls c="6">
          <tpl fld="8" item="2"/>
          <tpl fld="3" item="1"/>
          <tpl hier="55" item="11"/>
          <tpl fld="13" item="0"/>
          <tpl hier="90" item="3"/>
          <tpl hier="155" item="1"/>
        </tpls>
      </m>
      <m in="0">
        <tpls c="6">
          <tpl fld="10" item="0"/>
          <tpl fld="6" item="16"/>
          <tpl hier="55" item="11"/>
          <tpl fld="13" item="0"/>
          <tpl hier="90" item="3"/>
          <tpl hier="155" item="1"/>
        </tpls>
      </m>
      <m in="0">
        <tpls c="6">
          <tpl fld="11" item="2"/>
          <tpl fld="6" item="24"/>
          <tpl hier="55" item="11"/>
          <tpl fld="13" item="0"/>
          <tpl hier="90" item="3"/>
          <tpl hier="155" item="1"/>
        </tpls>
      </m>
      <m in="0">
        <tpls c="6">
          <tpl fld="9" item="2"/>
          <tpl fld="6" item="17"/>
          <tpl hier="55" item="11"/>
          <tpl fld="13" item="0"/>
          <tpl hier="90" item="3"/>
          <tpl hier="155" item="1"/>
        </tpls>
      </m>
      <m in="0">
        <tpls c="6">
          <tpl hier="2" item="4294967295"/>
          <tpl fld="6" item="25"/>
          <tpl hier="55" item="11"/>
          <tpl fld="13" item="0"/>
          <tpl hier="90" item="3"/>
          <tpl hier="155" item="1"/>
        </tpls>
      </m>
      <m in="0">
        <tpls c="6">
          <tpl fld="9" item="4"/>
          <tpl fld="6" item="10"/>
          <tpl hier="55" item="11"/>
          <tpl fld="13" item="0"/>
          <tpl hier="90" item="3"/>
          <tpl hier="155" item="1"/>
        </tpls>
      </m>
      <m in="0">
        <tpls c="6">
          <tpl fld="9" item="2"/>
          <tpl fld="6" item="2"/>
          <tpl hier="55" item="11"/>
          <tpl fld="13" item="0"/>
          <tpl hier="90" item="3"/>
          <tpl hier="155" item="1"/>
        </tpls>
      </m>
      <m in="0">
        <tpls c="6">
          <tpl fld="9" item="4"/>
          <tpl fld="6" item="0"/>
          <tpl hier="55" item="11"/>
          <tpl fld="13" item="0"/>
          <tpl hier="90" item="3"/>
          <tpl hier="155" item="1"/>
        </tpls>
      </m>
      <n v="1">
        <tpls c="6">
          <tpl fld="9" item="0"/>
          <tpl fld="3" item="0"/>
          <tpl hier="55" item="11"/>
          <tpl fld="13" item="1"/>
          <tpl hier="90" item="3"/>
          <tpl hier="155" item="1"/>
        </tpls>
      </n>
      <m in="0">
        <tpls c="6">
          <tpl fld="10" item="1"/>
          <tpl fld="6" item="26"/>
          <tpl hier="55" item="11"/>
          <tpl fld="13" item="0"/>
          <tpl hier="90" item="3"/>
          <tpl hier="155" item="1"/>
        </tpls>
      </m>
      <n v="1">
        <tpls c="6">
          <tpl fld="9" item="0"/>
          <tpl fld="3" item="1"/>
          <tpl hier="55" item="11"/>
          <tpl fld="13" item="1"/>
          <tpl hier="90" item="3"/>
          <tpl hier="155" item="1"/>
        </tpls>
      </n>
      <m in="0">
        <tpls c="6">
          <tpl fld="8" item="2"/>
          <tpl fld="6" item="19"/>
          <tpl hier="55" item="11"/>
          <tpl fld="13" item="0"/>
          <tpl hier="90" item="3"/>
          <tpl hier="155" item="1"/>
        </tpls>
      </m>
      <m in="0">
        <tpls c="6">
          <tpl fld="9" item="4"/>
          <tpl fld="6" item="14"/>
          <tpl hier="55" item="11"/>
          <tpl fld="13" item="0"/>
          <tpl hier="90" item="3"/>
          <tpl hier="155" item="1"/>
        </tpls>
      </m>
      <m in="0">
        <tpls c="6">
          <tpl fld="9" item="1"/>
          <tpl fld="6" item="31"/>
          <tpl hier="55" item="11"/>
          <tpl fld="13" item="0"/>
          <tpl hier="90" item="3"/>
          <tpl hier="155" item="1"/>
        </tpls>
      </m>
      <m in="0">
        <tpls c="6">
          <tpl fld="11" item="2"/>
          <tpl fld="6" item="10"/>
          <tpl hier="55" item="11"/>
          <tpl fld="13" item="0"/>
          <tpl hier="90" item="3"/>
          <tpl hier="155" item="1"/>
        </tpls>
      </m>
      <n v="1">
        <tpls c="6">
          <tpl fld="11" item="1"/>
          <tpl fld="3" item="1"/>
          <tpl hier="55" item="11"/>
          <tpl fld="13" item="1"/>
          <tpl hier="90" item="3"/>
          <tpl hier="155" item="1"/>
        </tpls>
      </n>
      <m in="0">
        <tpls c="6">
          <tpl fld="8" item="0"/>
          <tpl fld="6" item="25"/>
          <tpl hier="55" item="11"/>
          <tpl fld="13" item="0"/>
          <tpl hier="90" item="3"/>
          <tpl hier="155" item="1"/>
        </tpls>
      </m>
      <m in="0">
        <tpls c="6">
          <tpl fld="8" item="2"/>
          <tpl fld="6" item="25"/>
          <tpl hier="55" item="11"/>
          <tpl fld="13" item="0"/>
          <tpl hier="90" item="3"/>
          <tpl hier="155" item="1"/>
        </tpls>
      </m>
      <m in="0">
        <tpls c="6">
          <tpl fld="9" item="5"/>
          <tpl fld="3" item="2"/>
          <tpl hier="55" item="11"/>
          <tpl fld="13" item="0"/>
          <tpl hier="90" item="3"/>
          <tpl hier="155" item="1"/>
        </tpls>
      </m>
      <m in="0">
        <tpls c="6">
          <tpl fld="11" item="1"/>
          <tpl fld="6" item="30"/>
          <tpl hier="55" item="11"/>
          <tpl fld="13" item="0"/>
          <tpl hier="90" item="3"/>
          <tpl hier="155" item="1"/>
        </tpls>
      </m>
      <m in="0">
        <tpls c="6">
          <tpl fld="9" item="3"/>
          <tpl fld="6" item="15"/>
          <tpl hier="55" item="11"/>
          <tpl fld="13" item="0"/>
          <tpl hier="90" item="3"/>
          <tpl hier="155" item="1"/>
        </tpls>
      </m>
      <m in="0">
        <tpls c="6">
          <tpl fld="9" item="5"/>
          <tpl fld="6" item="30"/>
          <tpl hier="55" item="11"/>
          <tpl fld="13" item="0"/>
          <tpl hier="90" item="3"/>
          <tpl hier="155" item="1"/>
        </tpls>
      </m>
      <m in="0">
        <tpls c="6">
          <tpl fld="8" item="0"/>
          <tpl fld="6" item="20"/>
          <tpl hier="55" item="11"/>
          <tpl fld="13" item="0"/>
          <tpl hier="90" item="3"/>
          <tpl hier="155" item="1"/>
        </tpls>
      </m>
      <m in="0">
        <tpls c="6">
          <tpl fld="9" item="2"/>
          <tpl fld="6" item="5"/>
          <tpl hier="55" item="11"/>
          <tpl fld="13" item="0"/>
          <tpl hier="90" item="3"/>
          <tpl hier="155" item="1"/>
        </tpls>
      </m>
      <m in="0">
        <tpls c="6">
          <tpl hier="2" item="4294967295"/>
          <tpl fld="6" item="26"/>
          <tpl hier="55" item="11"/>
          <tpl fld="13" item="0"/>
          <tpl hier="90" item="3"/>
          <tpl hier="155" item="1"/>
        </tpls>
      </m>
      <m in="0">
        <tpls c="6">
          <tpl fld="9" item="2"/>
          <tpl fld="6" item="13"/>
          <tpl hier="55" item="11"/>
          <tpl fld="13" item="0"/>
          <tpl hier="90" item="3"/>
          <tpl hier="155" item="1"/>
        </tpls>
      </m>
      <m in="0">
        <tpls c="6">
          <tpl fld="9" item="2"/>
          <tpl fld="6" item="18"/>
          <tpl hier="55" item="11"/>
          <tpl fld="13" item="0"/>
          <tpl hier="90" item="3"/>
          <tpl hier="155" item="1"/>
        </tpls>
      </m>
      <m in="0">
        <tpls c="6">
          <tpl fld="8" item="0"/>
          <tpl fld="6" item="23"/>
          <tpl hier="55" item="11"/>
          <tpl fld="13" item="0"/>
          <tpl hier="90" item="3"/>
          <tpl hier="155" item="1"/>
        </tpls>
      </m>
      <m in="0">
        <tpls c="6">
          <tpl fld="9" item="4"/>
          <tpl fld="6" item="26"/>
          <tpl hier="55" item="11"/>
          <tpl fld="13" item="0"/>
          <tpl hier="90" item="3"/>
          <tpl hier="155" item="1"/>
        </tpls>
      </m>
      <m in="0">
        <tpls c="6">
          <tpl fld="9" item="6"/>
          <tpl fld="6" item="20"/>
          <tpl hier="55" item="11"/>
          <tpl fld="13" item="0"/>
          <tpl hier="90" item="3"/>
          <tpl hier="155" item="1"/>
        </tpls>
      </m>
      <m in="0">
        <tpls c="6">
          <tpl fld="11" item="2"/>
          <tpl fld="6" item="12"/>
          <tpl hier="55" item="11"/>
          <tpl fld="13" item="0"/>
          <tpl hier="90" item="3"/>
          <tpl hier="155" item="1"/>
        </tpls>
      </m>
      <m in="0">
        <tpls c="6">
          <tpl fld="9" item="0"/>
          <tpl fld="6" item="5"/>
          <tpl hier="55" item="11"/>
          <tpl fld="13" item="0"/>
          <tpl hier="90" item="3"/>
          <tpl hier="155" item="1"/>
        </tpls>
      </m>
      <m in="0">
        <tpls c="6">
          <tpl fld="8" item="1"/>
          <tpl fld="6" item="27"/>
          <tpl hier="55" item="11"/>
          <tpl fld="13" item="0"/>
          <tpl hier="90" item="3"/>
          <tpl hier="155" item="1"/>
        </tpls>
      </m>
      <m in="0">
        <tpls c="6">
          <tpl fld="9" item="0"/>
          <tpl fld="6" item="13"/>
          <tpl hier="55" item="11"/>
          <tpl fld="13" item="0"/>
          <tpl hier="90" item="3"/>
          <tpl hier="155" item="1"/>
        </tpls>
      </m>
      <m in="0">
        <tpls c="6">
          <tpl fld="9" item="2"/>
          <tpl fld="3" item="1"/>
          <tpl hier="55" item="11"/>
          <tpl fld="13" item="0"/>
          <tpl hier="90" item="3"/>
          <tpl hier="155" item="1"/>
        </tpls>
      </m>
      <m in="0">
        <tpls c="6">
          <tpl fld="9" item="3"/>
          <tpl fld="6" item="28"/>
          <tpl hier="55" item="11"/>
          <tpl fld="13" item="0"/>
          <tpl hier="90" item="3"/>
          <tpl hier="155" item="1"/>
        </tpls>
      </m>
      <m in="0">
        <tpls c="6">
          <tpl fld="8" item="1"/>
          <tpl fld="6" item="11"/>
          <tpl hier="55" item="11"/>
          <tpl fld="13" item="0"/>
          <tpl hier="90" item="3"/>
          <tpl hier="155" item="1"/>
        </tpls>
      </m>
      <m in="0">
        <tpls c="6">
          <tpl fld="9" item="4"/>
          <tpl fld="6" item="22"/>
          <tpl hier="55" item="11"/>
          <tpl fld="13" item="0"/>
          <tpl hier="90" item="3"/>
          <tpl hier="155" item="1"/>
        </tpls>
      </m>
      <m in="0">
        <tpls c="6">
          <tpl hier="2" item="4294967295"/>
          <tpl fld="6" item="9"/>
          <tpl hier="55" item="11"/>
          <tpl fld="13" item="0"/>
          <tpl hier="90" item="3"/>
          <tpl hier="155" item="1"/>
        </tpls>
      </m>
      <m in="0">
        <tpls c="6">
          <tpl fld="11" item="1"/>
          <tpl fld="6" item="3"/>
          <tpl hier="55" item="11"/>
          <tpl fld="13" item="0"/>
          <tpl hier="90" item="3"/>
          <tpl hier="155" item="1"/>
        </tpls>
      </m>
      <m in="0">
        <tpls c="6">
          <tpl fld="8" item="0"/>
          <tpl fld="3" item="1"/>
          <tpl hier="55" item="11"/>
          <tpl fld="13" item="0"/>
          <tpl hier="90" item="3"/>
          <tpl hier="155" item="1"/>
        </tpls>
      </m>
      <m in="0">
        <tpls c="6">
          <tpl fld="9" item="4"/>
          <tpl fld="6" item="18"/>
          <tpl hier="55" item="11"/>
          <tpl fld="13" item="0"/>
          <tpl hier="90" item="3"/>
          <tpl hier="155" item="1"/>
        </tpls>
      </m>
      <m in="0">
        <tpls c="6">
          <tpl fld="9" item="0"/>
          <tpl fld="6" item="27"/>
          <tpl hier="55" item="11"/>
          <tpl fld="13" item="0"/>
          <tpl hier="90" item="3"/>
          <tpl hier="155" item="1"/>
        </tpls>
      </m>
      <m in="0">
        <tpls c="6">
          <tpl fld="9" item="5"/>
          <tpl fld="6" item="12"/>
          <tpl hier="55" item="11"/>
          <tpl fld="13" item="0"/>
          <tpl hier="90" item="3"/>
          <tpl hier="155" item="1"/>
        </tpls>
      </m>
      <m in="0">
        <tpls c="6">
          <tpl fld="8" item="1"/>
          <tpl fld="6" item="5"/>
          <tpl hier="55" item="11"/>
          <tpl fld="13" item="0"/>
          <tpl hier="90" item="3"/>
          <tpl hier="155" item="1"/>
        </tpls>
      </m>
      <m in="0">
        <tpls c="6">
          <tpl fld="10" item="1"/>
          <tpl fld="6" item="31"/>
          <tpl hier="55" item="11"/>
          <tpl fld="13" item="0"/>
          <tpl hier="90" item="3"/>
          <tpl hier="155" item="1"/>
        </tpls>
      </m>
      <m in="0">
        <tpls c="6">
          <tpl fld="9" item="0"/>
          <tpl fld="6" item="28"/>
          <tpl hier="55" item="11"/>
          <tpl fld="13" item="0"/>
          <tpl hier="90" item="3"/>
          <tpl hier="155" item="1"/>
        </tpls>
      </m>
      <m in="0">
        <tpls c="6">
          <tpl fld="8" item="1"/>
          <tpl fld="6" item="7"/>
          <tpl hier="55" item="11"/>
          <tpl fld="13" item="0"/>
          <tpl hier="90" item="3"/>
          <tpl hier="155" item="1"/>
        </tpls>
      </m>
      <m in="0">
        <tpls c="6">
          <tpl fld="9" item="6"/>
          <tpl fld="3" item="2"/>
          <tpl hier="55" item="11"/>
          <tpl fld="13" item="0"/>
          <tpl hier="90" item="3"/>
          <tpl hier="155" item="1"/>
        </tpls>
      </m>
      <m in="0">
        <tpls c="6">
          <tpl fld="9" item="1"/>
          <tpl fld="3" item="1"/>
          <tpl hier="55" item="11"/>
          <tpl fld="13" item="0"/>
          <tpl hier="90" item="3"/>
          <tpl hier="155" item="1"/>
        </tpls>
      </m>
      <m in="0">
        <tpls c="6">
          <tpl fld="11" item="0"/>
          <tpl fld="6" item="5"/>
          <tpl hier="55" item="11"/>
          <tpl fld="13" item="0"/>
          <tpl hier="90" item="3"/>
          <tpl hier="155" item="1"/>
        </tpls>
      </m>
      <m in="0">
        <tpls c="6">
          <tpl fld="9" item="6"/>
          <tpl fld="6" item="18"/>
          <tpl hier="55" item="11"/>
          <tpl fld="13" item="0"/>
          <tpl hier="90" item="3"/>
          <tpl hier="155" item="1"/>
        </tpls>
      </m>
      <m in="0">
        <tpls c="6">
          <tpl fld="9" item="1"/>
          <tpl fld="3" item="2"/>
          <tpl hier="55" item="11"/>
          <tpl fld="13" item="0"/>
          <tpl hier="90" item="3"/>
          <tpl hier="155" item="1"/>
        </tpls>
      </m>
      <m in="0">
        <tpls c="6">
          <tpl fld="10" item="0"/>
          <tpl fld="6" item="3"/>
          <tpl hier="55" item="11"/>
          <tpl fld="13" item="0"/>
          <tpl hier="90" item="3"/>
          <tpl hier="155" item="1"/>
        </tpls>
      </m>
      <m in="0">
        <tpls c="6">
          <tpl hier="2" item="4294967295"/>
          <tpl fld="6" item="7"/>
          <tpl hier="55" item="11"/>
          <tpl fld="13" item="0"/>
          <tpl hier="90" item="3"/>
          <tpl hier="155" item="1"/>
        </tpls>
      </m>
      <m in="0">
        <tpls c="6">
          <tpl fld="8" item="1"/>
          <tpl fld="3" item="0"/>
          <tpl hier="55" item="11"/>
          <tpl fld="13" item="0"/>
          <tpl hier="90" item="3"/>
          <tpl hier="155" item="1"/>
        </tpls>
      </m>
      <m in="0">
        <tpls c="6">
          <tpl fld="10" item="1"/>
          <tpl fld="6" item="21"/>
          <tpl hier="55" item="11"/>
          <tpl fld="13" item="0"/>
          <tpl hier="90" item="3"/>
          <tpl hier="155" item="1"/>
        </tpls>
      </m>
      <m in="0">
        <tpls c="6">
          <tpl fld="11" item="1"/>
          <tpl fld="6" item="22"/>
          <tpl hier="55" item="11"/>
          <tpl fld="13" item="0"/>
          <tpl hier="90" item="3"/>
          <tpl hier="155" item="1"/>
        </tpls>
      </m>
      <m in="0">
        <tpls c="6">
          <tpl hier="2" item="4294967295"/>
          <tpl fld="6" item="6"/>
          <tpl hier="55" item="11"/>
          <tpl fld="13" item="0"/>
          <tpl hier="90" item="3"/>
          <tpl hier="155" item="1"/>
        </tpls>
      </m>
      <m in="0">
        <tpls c="6">
          <tpl hier="2" item="4294967295"/>
          <tpl fld="6" item="24"/>
          <tpl hier="55" item="11"/>
          <tpl fld="13" item="0"/>
          <tpl hier="90" item="3"/>
          <tpl hier="155" item="1"/>
        </tpls>
      </m>
      <m in="0">
        <tpls c="6">
          <tpl fld="11" item="0"/>
          <tpl fld="6" item="31"/>
          <tpl hier="55" item="11"/>
          <tpl fld="13" item="0"/>
          <tpl hier="90" item="3"/>
          <tpl hier="155" item="1"/>
        </tpls>
      </m>
      <m in="0">
        <tpls c="6">
          <tpl fld="9" item="3"/>
          <tpl fld="6" item="16"/>
          <tpl hier="55" item="11"/>
          <tpl fld="13" item="0"/>
          <tpl hier="90" item="3"/>
          <tpl hier="155" item="1"/>
        </tpls>
      </m>
      <m in="0">
        <tpls c="6">
          <tpl fld="11" item="0"/>
          <tpl fld="3" item="1"/>
          <tpl hier="55" item="11"/>
          <tpl fld="13" item="0"/>
          <tpl hier="90" item="3"/>
          <tpl hier="155" item="1"/>
        </tpls>
      </m>
      <m in="0">
        <tpls c="6">
          <tpl fld="10" item="1"/>
          <tpl fld="6" item="11"/>
          <tpl hier="55" item="11"/>
          <tpl fld="13" item="0"/>
          <tpl hier="90" item="3"/>
          <tpl hier="155" item="1"/>
        </tpls>
      </m>
      <m in="0">
        <tpls c="6">
          <tpl fld="8" item="2"/>
          <tpl fld="6" item="20"/>
          <tpl hier="55" item="11"/>
          <tpl fld="13" item="0"/>
          <tpl hier="90" item="3"/>
          <tpl hier="155" item="1"/>
        </tpls>
      </m>
      <m in="0">
        <tpls c="6">
          <tpl fld="8" item="2"/>
          <tpl fld="6" item="8"/>
          <tpl hier="55" item="11"/>
          <tpl fld="13" item="0"/>
          <tpl hier="90" item="3"/>
          <tpl hier="155" item="1"/>
        </tpls>
      </m>
      <m in="0">
        <tpls c="6">
          <tpl fld="11" item="2"/>
          <tpl fld="6" item="16"/>
          <tpl hier="55" item="11"/>
          <tpl fld="13" item="0"/>
          <tpl hier="90" item="3"/>
          <tpl hier="155" item="1"/>
        </tpls>
      </m>
      <m in="0">
        <tpls c="6">
          <tpl fld="10" item="1"/>
          <tpl fld="6" item="15"/>
          <tpl hier="55" item="11"/>
          <tpl fld="13" item="0"/>
          <tpl hier="90" item="3"/>
          <tpl hier="155" item="1"/>
        </tpls>
      </m>
      <m in="0">
        <tpls c="6">
          <tpl fld="11" item="0"/>
          <tpl fld="6" item="6"/>
          <tpl hier="55" item="11"/>
          <tpl fld="13" item="0"/>
          <tpl hier="90" item="3"/>
          <tpl hier="155" item="1"/>
        </tpls>
      </m>
      <m in="0">
        <tpls c="6">
          <tpl fld="9" item="1"/>
          <tpl fld="6" item="0"/>
          <tpl hier="55" item="11"/>
          <tpl fld="13" item="0"/>
          <tpl hier="90" item="3"/>
          <tpl hier="155" item="1"/>
        </tpls>
      </m>
      <m in="0">
        <tpls c="6">
          <tpl fld="8" item="2"/>
          <tpl fld="6" item="18"/>
          <tpl hier="55" item="11"/>
          <tpl fld="13" item="0"/>
          <tpl hier="90" item="3"/>
          <tpl hier="155" item="1"/>
        </tpls>
      </m>
      <m in="0">
        <tpls c="6">
          <tpl fld="9" item="3"/>
          <tpl fld="6" item="8"/>
          <tpl hier="55" item="11"/>
          <tpl fld="13" item="0"/>
          <tpl hier="90" item="3"/>
          <tpl hier="155" item="1"/>
        </tpls>
      </m>
      <m in="0">
        <tpls c="6">
          <tpl fld="9" item="3"/>
          <tpl fld="6" item="12"/>
          <tpl hier="55" item="11"/>
          <tpl fld="13" item="0"/>
          <tpl hier="90" item="3"/>
          <tpl hier="155" item="1"/>
        </tpls>
      </m>
      <m in="0">
        <tpls c="6">
          <tpl fld="8" item="1"/>
          <tpl fld="6" item="10"/>
          <tpl hier="55" item="11"/>
          <tpl fld="13" item="0"/>
          <tpl hier="90" item="3"/>
          <tpl hier="155" item="1"/>
        </tpls>
      </m>
      <m in="0">
        <tpls c="6">
          <tpl fld="11" item="1"/>
          <tpl fld="6" item="1"/>
          <tpl hier="55" item="11"/>
          <tpl fld="13" item="0"/>
          <tpl hier="90" item="3"/>
          <tpl hier="155" item="1"/>
        </tpls>
      </m>
      <m in="0">
        <tpls c="6">
          <tpl fld="10" item="1"/>
          <tpl fld="3" item="2"/>
          <tpl hier="55" item="11"/>
          <tpl fld="13" item="0"/>
          <tpl hier="90" item="3"/>
          <tpl hier="155" item="1"/>
        </tpls>
      </m>
      <m in="0">
        <tpls c="6">
          <tpl fld="11" item="0"/>
          <tpl fld="6" item="30"/>
          <tpl hier="55" item="11"/>
          <tpl fld="13" item="0"/>
          <tpl hier="90" item="3"/>
          <tpl hier="155" item="1"/>
        </tpls>
      </m>
      <m in="0">
        <tpls c="6">
          <tpl fld="9" item="1"/>
          <tpl fld="6" item="30"/>
          <tpl hier="55" item="11"/>
          <tpl fld="13" item="0"/>
          <tpl hier="90" item="3"/>
          <tpl hier="155" item="1"/>
        </tpls>
      </m>
      <m in="0">
        <tpls c="6">
          <tpl fld="9" item="6"/>
          <tpl fld="6" item="17"/>
          <tpl hier="55" item="11"/>
          <tpl fld="13" item="0"/>
          <tpl hier="90" item="3"/>
          <tpl hier="155" item="1"/>
        </tpls>
      </m>
      <m in="0">
        <tpls c="6">
          <tpl fld="9" item="5"/>
          <tpl fld="6" item="16"/>
          <tpl hier="55" item="11"/>
          <tpl fld="13" item="0"/>
          <tpl hier="90" item="3"/>
          <tpl hier="155" item="1"/>
        </tpls>
      </m>
      <m in="0">
        <tpls c="6">
          <tpl fld="11" item="2"/>
          <tpl fld="6" item="0"/>
          <tpl hier="55" item="11"/>
          <tpl fld="13" item="0"/>
          <tpl hier="90" item="3"/>
          <tpl hier="155" item="1"/>
        </tpls>
      </m>
      <m in="0">
        <tpls c="6">
          <tpl fld="9" item="4"/>
          <tpl fld="6" item="9"/>
          <tpl hier="55" item="11"/>
          <tpl fld="13" item="0"/>
          <tpl hier="90" item="3"/>
          <tpl hier="155" item="1"/>
        </tpls>
      </m>
      <m in="0">
        <tpls c="6">
          <tpl fld="10" item="0"/>
          <tpl fld="6" item="0"/>
          <tpl hier="55" item="11"/>
          <tpl fld="13" item="0"/>
          <tpl hier="90" item="3"/>
          <tpl hier="155" item="1"/>
        </tpls>
      </m>
      <m in="0">
        <tpls c="6">
          <tpl fld="8" item="2"/>
          <tpl fld="6" item="3"/>
          <tpl hier="55" item="11"/>
          <tpl fld="13" item="0"/>
          <tpl hier="90" item="3"/>
          <tpl hier="155" item="1"/>
        </tpls>
      </m>
      <m in="0">
        <tpls c="6">
          <tpl fld="11" item="2"/>
          <tpl fld="6" item="13"/>
          <tpl hier="55" item="11"/>
          <tpl fld="13" item="0"/>
          <tpl hier="90" item="3"/>
          <tpl hier="155" item="1"/>
        </tpls>
      </m>
      <n v="1">
        <tpls c="6">
          <tpl fld="9" item="1"/>
          <tpl fld="3" item="1"/>
          <tpl hier="55" item="11"/>
          <tpl fld="13" item="1"/>
          <tpl hier="90" item="3"/>
          <tpl hier="155" item="1"/>
        </tpls>
      </n>
      <m in="0">
        <tpls c="6">
          <tpl fld="11" item="2"/>
          <tpl fld="6" item="6"/>
          <tpl hier="55" item="11"/>
          <tpl fld="13" item="0"/>
          <tpl hier="90" item="3"/>
          <tpl hier="155" item="1"/>
        </tpls>
      </m>
      <m in="0">
        <tpls c="6">
          <tpl fld="9" item="2"/>
          <tpl fld="6" item="24"/>
          <tpl hier="55" item="11"/>
          <tpl fld="13" item="0"/>
          <tpl hier="90" item="3"/>
          <tpl hier="155" item="1"/>
        </tpls>
      </m>
      <m in="0">
        <tpls c="6">
          <tpl fld="11" item="2"/>
          <tpl fld="6" item="22"/>
          <tpl hier="55" item="11"/>
          <tpl fld="13" item="0"/>
          <tpl hier="90" item="3"/>
          <tpl hier="155" item="1"/>
        </tpls>
      </m>
      <m in="0">
        <tpls c="6">
          <tpl fld="11" item="2"/>
          <tpl fld="6" item="25"/>
          <tpl hier="55" item="11"/>
          <tpl fld="13" item="0"/>
          <tpl hier="90" item="3"/>
          <tpl hier="155" item="1"/>
        </tpls>
      </m>
      <m in="0">
        <tpls c="6">
          <tpl fld="8" item="0"/>
          <tpl fld="6" item="15"/>
          <tpl hier="55" item="11"/>
          <tpl fld="13" item="0"/>
          <tpl hier="90" item="3"/>
          <tpl hier="155" item="1"/>
        </tpls>
      </m>
      <m in="0">
        <tpls c="6">
          <tpl fld="11" item="2"/>
          <tpl fld="6" item="29"/>
          <tpl hier="55" item="11"/>
          <tpl fld="13" item="0"/>
          <tpl hier="90" item="3"/>
          <tpl hier="155" item="1"/>
        </tpls>
      </m>
      <m in="0">
        <tpls c="6">
          <tpl fld="9" item="1"/>
          <tpl fld="6" item="28"/>
          <tpl hier="55" item="11"/>
          <tpl fld="13" item="0"/>
          <tpl hier="90" item="3"/>
          <tpl hier="155" item="1"/>
        </tpls>
      </m>
      <n v="1">
        <tpls c="6">
          <tpl fld="8" item="0"/>
          <tpl fld="3" item="1"/>
          <tpl hier="55" item="11"/>
          <tpl fld="13" item="1"/>
          <tpl hier="90" item="3"/>
          <tpl hier="155" item="1"/>
        </tpls>
      </n>
      <m in="0">
        <tpls c="6">
          <tpl fld="10" item="0"/>
          <tpl fld="3" item="0"/>
          <tpl hier="55" item="11"/>
          <tpl fld="13" item="0"/>
          <tpl hier="90" item="3"/>
          <tpl hier="155" item="1"/>
        </tpls>
      </m>
      <m in="0">
        <tpls c="6">
          <tpl fld="9" item="0"/>
          <tpl fld="6" item="29"/>
          <tpl hier="55" item="11"/>
          <tpl fld="13" item="0"/>
          <tpl hier="90" item="3"/>
          <tpl hier="155" item="1"/>
        </tpls>
      </m>
      <m in="0">
        <tpls c="6">
          <tpl fld="9" item="3"/>
          <tpl fld="6" item="21"/>
          <tpl hier="55" item="11"/>
          <tpl fld="13" item="0"/>
          <tpl hier="90" item="3"/>
          <tpl hier="155" item="1"/>
        </tpls>
      </m>
      <m in="0">
        <tpls c="6">
          <tpl fld="10" item="0"/>
          <tpl fld="6" item="26"/>
          <tpl hier="55" item="11"/>
          <tpl fld="13" item="0"/>
          <tpl hier="90" item="3"/>
          <tpl hier="155" item="1"/>
        </tpls>
      </m>
      <m in="0">
        <tpls c="6">
          <tpl fld="11" item="0"/>
          <tpl fld="6" item="27"/>
          <tpl hier="55" item="11"/>
          <tpl fld="13" item="0"/>
          <tpl hier="90" item="3"/>
          <tpl hier="155" item="1"/>
        </tpls>
      </m>
      <m in="0">
        <tpls c="6">
          <tpl fld="8" item="2"/>
          <tpl fld="6" item="0"/>
          <tpl hier="55" item="11"/>
          <tpl fld="13" item="0"/>
          <tpl hier="90" item="3"/>
          <tpl hier="155" item="1"/>
        </tpls>
      </m>
      <m in="0">
        <tpls c="6">
          <tpl fld="11" item="1"/>
          <tpl fld="6" item="12"/>
          <tpl hier="55" item="11"/>
          <tpl fld="13" item="0"/>
          <tpl hier="90" item="3"/>
          <tpl hier="155" item="1"/>
        </tpls>
      </m>
      <m in="0">
        <tpls c="6">
          <tpl fld="9" item="6"/>
          <tpl fld="6" item="0"/>
          <tpl hier="55" item="11"/>
          <tpl fld="13" item="0"/>
          <tpl hier="90" item="3"/>
          <tpl hier="155" item="1"/>
        </tpls>
      </m>
      <m in="0">
        <tpls c="6">
          <tpl fld="9" item="5"/>
          <tpl fld="6" item="19"/>
          <tpl hier="55" item="11"/>
          <tpl fld="13" item="0"/>
          <tpl hier="90" item="3"/>
          <tpl hier="155" item="1"/>
        </tpls>
      </m>
      <m in="0">
        <tpls c="6">
          <tpl fld="9" item="6"/>
          <tpl fld="6" item="8"/>
          <tpl hier="55" item="11"/>
          <tpl fld="13" item="0"/>
          <tpl hier="90" item="3"/>
          <tpl hier="155" item="1"/>
        </tpls>
      </m>
      <m in="0">
        <tpls c="6">
          <tpl fld="10" item="1"/>
          <tpl fld="6" item="23"/>
          <tpl hier="55" item="11"/>
          <tpl fld="13" item="0"/>
          <tpl hier="90" item="3"/>
          <tpl hier="155" item="1"/>
        </tpls>
      </m>
      <n v="1">
        <tpls c="6">
          <tpl fld="9" item="3"/>
          <tpl fld="3" item="1"/>
          <tpl hier="55" item="11"/>
          <tpl fld="13" item="1"/>
          <tpl hier="90" item="3"/>
          <tpl hier="155" item="1"/>
        </tpls>
      </n>
      <n v="1">
        <tpls c="6">
          <tpl fld="11" item="0"/>
          <tpl fld="3" item="0"/>
          <tpl hier="55" item="11"/>
          <tpl fld="13" item="1"/>
          <tpl hier="90" item="3"/>
          <tpl hier="155" item="1"/>
        </tpls>
      </n>
      <m in="0">
        <tpls c="6">
          <tpl fld="11" item="0"/>
          <tpl fld="6" item="26"/>
          <tpl hier="55" item="11"/>
          <tpl fld="13" item="0"/>
          <tpl hier="90" item="3"/>
          <tpl hier="155" item="1"/>
        </tpls>
      </m>
      <m in="0">
        <tpls c="6">
          <tpl fld="10" item="1"/>
          <tpl fld="6" item="0"/>
          <tpl hier="55" item="11"/>
          <tpl fld="13" item="0"/>
          <tpl hier="90" item="3"/>
          <tpl hier="155" item="1"/>
        </tpls>
      </m>
      <m in="0">
        <tpls c="6">
          <tpl fld="9" item="2"/>
          <tpl fld="6" item="28"/>
          <tpl hier="55" item="11"/>
          <tpl fld="13" item="0"/>
          <tpl hier="90" item="3"/>
          <tpl hier="155" item="1"/>
        </tpls>
      </m>
      <m in="0">
        <tpls c="6">
          <tpl fld="8" item="0"/>
          <tpl fld="6" item="13"/>
          <tpl hier="55" item="11"/>
          <tpl fld="13" item="0"/>
          <tpl hier="90" item="3"/>
          <tpl hier="155" item="1"/>
        </tpls>
      </m>
      <m in="0">
        <tpls c="6">
          <tpl fld="10" item="0"/>
          <tpl fld="6" item="6"/>
          <tpl hier="55" item="11"/>
          <tpl fld="13" item="0"/>
          <tpl hier="90" item="3"/>
          <tpl hier="155" item="1"/>
        </tpls>
      </m>
      <m in="0">
        <tpls c="6">
          <tpl fld="10" item="0"/>
          <tpl fld="6" item="17"/>
          <tpl hier="55" item="11"/>
          <tpl fld="13" item="0"/>
          <tpl hier="90" item="3"/>
          <tpl hier="155" item="1"/>
        </tpls>
      </m>
      <m in="0">
        <tpls c="6">
          <tpl fld="9" item="4"/>
          <tpl fld="6" item="17"/>
          <tpl hier="55" item="11"/>
          <tpl fld="13" item="0"/>
          <tpl hier="90" item="3"/>
          <tpl hier="155" item="1"/>
        </tpls>
      </m>
      <m in="0">
        <tpls c="6">
          <tpl fld="9" item="4"/>
          <tpl fld="6" item="25"/>
          <tpl hier="55" item="11"/>
          <tpl fld="13" item="0"/>
          <tpl hier="90" item="3"/>
          <tpl hier="155" item="1"/>
        </tpls>
      </m>
      <m in="0">
        <tpls c="6">
          <tpl fld="8" item="1"/>
          <tpl fld="6" item="13"/>
          <tpl hier="55" item="11"/>
          <tpl fld="13" item="0"/>
          <tpl hier="90" item="3"/>
          <tpl hier="155" item="1"/>
        </tpls>
      </m>
      <m in="0">
        <tpls c="6">
          <tpl hier="2" item="4294967295"/>
          <tpl fld="6" item="21"/>
          <tpl hier="55" item="11"/>
          <tpl fld="13" item="0"/>
          <tpl hier="90" item="3"/>
          <tpl hier="155" item="1"/>
        </tpls>
      </m>
      <n v="1">
        <tpls c="6">
          <tpl fld="10" item="0"/>
          <tpl fld="3" item="1"/>
          <tpl hier="55" item="11"/>
          <tpl fld="13" item="1"/>
          <tpl hier="90" item="3"/>
          <tpl hier="155" item="1"/>
        </tpls>
      </n>
      <m in="0">
        <tpls c="6">
          <tpl fld="9" item="2"/>
          <tpl fld="3" item="0"/>
          <tpl hier="55" item="11"/>
          <tpl fld="13" item="0"/>
          <tpl hier="90" item="3"/>
          <tpl hier="155" item="1"/>
        </tpls>
      </m>
      <n v="1">
        <tpls c="6">
          <tpl fld="9" item="5"/>
          <tpl fld="3" item="2"/>
          <tpl hier="55" item="11"/>
          <tpl fld="13" item="1"/>
          <tpl hier="90" item="3"/>
          <tpl hier="155" item="1"/>
        </tpls>
      </n>
      <m in="0">
        <tpls c="6">
          <tpl fld="11" item="2"/>
          <tpl fld="6" item="2"/>
          <tpl hier="55" item="11"/>
          <tpl fld="13" item="0"/>
          <tpl hier="90" item="3"/>
          <tpl hier="155" item="1"/>
        </tpls>
      </m>
      <m in="0">
        <tpls c="6">
          <tpl fld="9" item="3"/>
          <tpl fld="6" item="11"/>
          <tpl hier="55" item="11"/>
          <tpl fld="13" item="0"/>
          <tpl hier="90" item="3"/>
          <tpl hier="155" item="1"/>
        </tpls>
      </m>
      <m in="0">
        <tpls c="6">
          <tpl fld="11" item="2"/>
          <tpl fld="6" item="4"/>
          <tpl hier="55" item="11"/>
          <tpl fld="13" item="0"/>
          <tpl hier="90" item="3"/>
          <tpl hier="155" item="1"/>
        </tpls>
      </m>
      <m in="0">
        <tpls c="6">
          <tpl fld="10" item="1"/>
          <tpl fld="6" item="25"/>
          <tpl hier="55" item="11"/>
          <tpl fld="13" item="0"/>
          <tpl hier="90" item="3"/>
          <tpl hier="155" item="1"/>
        </tpls>
      </m>
      <m in="0">
        <tpls c="6">
          <tpl fld="8" item="0"/>
          <tpl fld="6" item="30"/>
          <tpl hier="55" item="11"/>
          <tpl fld="13" item="0"/>
          <tpl hier="90" item="3"/>
          <tpl hier="155" item="1"/>
        </tpls>
      </m>
      <m in="0">
        <tpls c="6">
          <tpl hier="2" item="4294967295"/>
          <tpl fld="3" item="2"/>
          <tpl hier="55" item="11"/>
          <tpl fld="13" item="0"/>
          <tpl hier="90" item="3"/>
          <tpl hier="155" item="1"/>
        </tpls>
      </m>
      <m in="0">
        <tpls c="6">
          <tpl fld="9" item="2"/>
          <tpl fld="6" item="8"/>
          <tpl hier="55" item="11"/>
          <tpl fld="13" item="0"/>
          <tpl hier="90" item="3"/>
          <tpl hier="155" item="1"/>
        </tpls>
      </m>
      <m in="0">
        <tpls c="6">
          <tpl fld="11" item="2"/>
          <tpl fld="6" item="20"/>
          <tpl hier="55" item="11"/>
          <tpl fld="13" item="0"/>
          <tpl hier="90" item="3"/>
          <tpl hier="155" item="1"/>
        </tpls>
      </m>
      <m in="0">
        <tpls c="6">
          <tpl fld="11" item="2"/>
          <tpl fld="6" item="9"/>
          <tpl hier="55" item="11"/>
          <tpl fld="13" item="0"/>
          <tpl hier="90" item="3"/>
          <tpl hier="155" item="1"/>
        </tpls>
      </m>
      <m in="0">
        <tpls c="6">
          <tpl fld="8" item="0"/>
          <tpl fld="6" item="4"/>
          <tpl hier="55" item="11"/>
          <tpl fld="13" item="0"/>
          <tpl hier="90" item="3"/>
          <tpl hier="155" item="1"/>
        </tpls>
      </m>
      <n v="1">
        <tpls c="6">
          <tpl fld="9" item="2"/>
          <tpl fld="3" item="1"/>
          <tpl hier="55" item="11"/>
          <tpl fld="13" item="1"/>
          <tpl hier="90" item="3"/>
          <tpl hier="155" item="1"/>
        </tpls>
      </n>
      <m in="0">
        <tpls c="6">
          <tpl fld="11" item="2"/>
          <tpl fld="3" item="2"/>
          <tpl hier="55" item="11"/>
          <tpl fld="13" item="0"/>
          <tpl hier="90" item="3"/>
          <tpl hier="155" item="1"/>
        </tpls>
      </m>
      <m in="0">
        <tpls c="6">
          <tpl fld="9" item="4"/>
          <tpl fld="6" item="12"/>
          <tpl hier="55" item="11"/>
          <tpl fld="13" item="0"/>
          <tpl hier="90" item="3"/>
          <tpl hier="155" item="1"/>
        </tpls>
      </m>
      <m in="0">
        <tpls c="6">
          <tpl fld="9" item="0"/>
          <tpl fld="6" item="23"/>
          <tpl hier="55" item="11"/>
          <tpl fld="13" item="0"/>
          <tpl hier="90" item="3"/>
          <tpl hier="155" item="1"/>
        </tpls>
      </m>
      <m in="0">
        <tpls c="6">
          <tpl fld="10" item="1"/>
          <tpl fld="6" item="6"/>
          <tpl hier="55" item="11"/>
          <tpl fld="13" item="0"/>
          <tpl hier="90" item="3"/>
          <tpl hier="155" item="1"/>
        </tpls>
      </m>
      <m in="0">
        <tpls c="6">
          <tpl fld="11" item="1"/>
          <tpl fld="6" item="24"/>
          <tpl hier="55" item="11"/>
          <tpl fld="13" item="0"/>
          <tpl hier="90" item="3"/>
          <tpl hier="155" item="1"/>
        </tpls>
      </m>
      <m in="0">
        <tpls c="6">
          <tpl fld="11" item="1"/>
          <tpl fld="6" item="25"/>
          <tpl hier="55" item="11"/>
          <tpl fld="13" item="0"/>
          <tpl hier="90" item="3"/>
          <tpl hier="155" item="1"/>
        </tpls>
      </m>
      <m in="0">
        <tpls c="6">
          <tpl fld="10" item="0"/>
          <tpl fld="6" item="29"/>
          <tpl hier="55" item="11"/>
          <tpl fld="13" item="0"/>
          <tpl hier="90" item="3"/>
          <tpl hier="155" item="1"/>
        </tpls>
      </m>
      <m in="0">
        <tpls c="6">
          <tpl fld="10" item="1"/>
          <tpl fld="6" item="18"/>
          <tpl hier="55" item="11"/>
          <tpl fld="13" item="0"/>
          <tpl hier="90" item="3"/>
          <tpl hier="155" item="1"/>
        </tpls>
      </m>
      <m in="0">
        <tpls c="6">
          <tpl fld="9" item="6"/>
          <tpl fld="6" item="4"/>
          <tpl hier="55" item="11"/>
          <tpl fld="13" item="0"/>
          <tpl hier="90" item="3"/>
          <tpl hier="155" item="1"/>
        </tpls>
      </m>
      <m in="0">
        <tpls c="6">
          <tpl fld="8" item="1"/>
          <tpl fld="6" item="19"/>
          <tpl hier="55" item="11"/>
          <tpl fld="13" item="0"/>
          <tpl hier="90" item="3"/>
          <tpl hier="155" item="1"/>
        </tpls>
      </m>
      <m in="0">
        <tpls c="6">
          <tpl fld="11" item="0"/>
          <tpl fld="6" item="25"/>
          <tpl hier="55" item="11"/>
          <tpl fld="13" item="0"/>
          <tpl hier="90" item="3"/>
          <tpl hier="155" item="1"/>
        </tpls>
      </m>
      <m in="0">
        <tpls c="6">
          <tpl fld="11" item="1"/>
          <tpl fld="6" item="20"/>
          <tpl hier="55" item="11"/>
          <tpl fld="13" item="0"/>
          <tpl hier="90" item="3"/>
          <tpl hier="155" item="1"/>
        </tpls>
      </m>
      <m in="0">
        <tpls c="6">
          <tpl fld="9" item="1"/>
          <tpl fld="6" item="19"/>
          <tpl hier="55" item="11"/>
          <tpl fld="13" item="0"/>
          <tpl hier="90" item="3"/>
          <tpl hier="155" item="1"/>
        </tpls>
      </m>
      <m in="0">
        <tpls c="6">
          <tpl fld="9" item="2"/>
          <tpl fld="6" item="27"/>
          <tpl hier="55" item="11"/>
          <tpl fld="13" item="0"/>
          <tpl hier="90" item="3"/>
          <tpl hier="155" item="1"/>
        </tpls>
      </m>
      <n v="1">
        <tpls c="6">
          <tpl fld="11" item="1"/>
          <tpl fld="3" item="2"/>
          <tpl hier="55" item="11"/>
          <tpl fld="13" item="1"/>
          <tpl hier="90" item="3"/>
          <tpl hier="155" item="1"/>
        </tpls>
      </n>
      <m in="0">
        <tpls c="6">
          <tpl fld="10" item="1"/>
          <tpl fld="6" item="30"/>
          <tpl hier="55" item="11"/>
          <tpl fld="13" item="0"/>
          <tpl hier="90" item="3"/>
          <tpl hier="155" item="1"/>
        </tpls>
      </m>
      <m in="0">
        <tpls c="6">
          <tpl fld="9" item="6"/>
          <tpl fld="6" item="26"/>
          <tpl hier="55" item="11"/>
          <tpl fld="13" item="0"/>
          <tpl hier="90" item="3"/>
          <tpl hier="155" item="1"/>
        </tpls>
      </m>
      <m in="0">
        <tpls c="6">
          <tpl fld="9" item="0"/>
          <tpl fld="6" item="7"/>
          <tpl hier="55" item="11"/>
          <tpl fld="13" item="0"/>
          <tpl hier="90" item="3"/>
          <tpl hier="155" item="1"/>
        </tpls>
      </m>
      <m in="0">
        <tpls c="6">
          <tpl fld="11" item="1"/>
          <tpl fld="6" item="7"/>
          <tpl hier="55" item="11"/>
          <tpl fld="13" item="0"/>
          <tpl hier="90" item="3"/>
          <tpl hier="155" item="1"/>
        </tpls>
      </m>
      <m in="0">
        <tpls c="6">
          <tpl fld="9" item="4"/>
          <tpl fld="6" item="27"/>
          <tpl hier="55" item="11"/>
          <tpl fld="13" item="0"/>
          <tpl hier="90" item="3"/>
          <tpl hier="155" item="1"/>
        </tpls>
      </m>
      <m in="0">
        <tpls c="6">
          <tpl fld="8" item="0"/>
          <tpl fld="6" item="12"/>
          <tpl hier="55" item="11"/>
          <tpl fld="13" item="0"/>
          <tpl hier="90" item="3"/>
          <tpl hier="155" item="1"/>
        </tpls>
      </m>
      <m in="0">
        <tpls c="6">
          <tpl fld="10" item="0"/>
          <tpl fld="6" item="1"/>
          <tpl hier="55" item="11"/>
          <tpl fld="13" item="0"/>
          <tpl hier="90" item="3"/>
          <tpl hier="155" item="1"/>
        </tpls>
      </m>
      <m in="0">
        <tpls c="6">
          <tpl fld="11" item="1"/>
          <tpl fld="3" item="1"/>
          <tpl hier="55" item="11"/>
          <tpl fld="13" item="0"/>
          <tpl hier="90" item="3"/>
          <tpl hier="155" item="1"/>
        </tpls>
      </m>
      <m in="0">
        <tpls c="6">
          <tpl fld="10" item="0"/>
          <tpl fld="6" item="15"/>
          <tpl hier="55" item="11"/>
          <tpl fld="13" item="0"/>
          <tpl hier="90" item="3"/>
          <tpl hier="155" item="1"/>
        </tpls>
      </m>
      <m in="0">
        <tpls c="6">
          <tpl fld="8" item="1"/>
          <tpl fld="6" item="12"/>
          <tpl hier="55" item="11"/>
          <tpl fld="13" item="0"/>
          <tpl hier="90" item="3"/>
          <tpl hier="155" item="1"/>
        </tpls>
      </m>
      <m in="0">
        <tpls c="6">
          <tpl fld="10" item="0"/>
          <tpl fld="6" item="20"/>
          <tpl hier="55" item="11"/>
          <tpl fld="13" item="0"/>
          <tpl hier="90" item="3"/>
          <tpl hier="155" item="1"/>
        </tpls>
      </m>
      <n v="1">
        <tpls c="6">
          <tpl hier="2" item="4294967295"/>
          <tpl fld="3" item="1"/>
          <tpl hier="55" item="11"/>
          <tpl fld="13" item="1"/>
          <tpl hier="90" item="3"/>
          <tpl hier="155" item="1"/>
        </tpls>
      </n>
      <m in="0">
        <tpls c="6">
          <tpl fld="9" item="2"/>
          <tpl fld="6" item="15"/>
          <tpl hier="55" item="11"/>
          <tpl fld="13" item="0"/>
          <tpl hier="90" item="3"/>
          <tpl hier="155" item="1"/>
        </tpls>
      </m>
      <m in="0">
        <tpls c="6">
          <tpl fld="9" item="3"/>
          <tpl fld="6" item="13"/>
          <tpl hier="55" item="11"/>
          <tpl fld="13" item="0"/>
          <tpl hier="90" item="3"/>
          <tpl hier="155" item="1"/>
        </tpls>
      </m>
      <m in="0">
        <tpls c="6">
          <tpl fld="9" item="0"/>
          <tpl fld="6" item="1"/>
          <tpl hier="55" item="11"/>
          <tpl fld="13" item="0"/>
          <tpl hier="90" item="3"/>
          <tpl hier="155" item="1"/>
        </tpls>
      </m>
      <m in="0">
        <tpls c="6">
          <tpl fld="9" item="5"/>
          <tpl fld="6" item="13"/>
          <tpl hier="55" item="11"/>
          <tpl fld="13" item="0"/>
          <tpl hier="90" item="3"/>
          <tpl hier="155" item="1"/>
        </tpls>
      </m>
      <m in="0">
        <tpls c="6">
          <tpl fld="9" item="4"/>
          <tpl fld="6" item="16"/>
          <tpl hier="55" item="11"/>
          <tpl fld="13" item="0"/>
          <tpl hier="90" item="3"/>
          <tpl hier="155" item="1"/>
        </tpls>
      </m>
      <m in="0">
        <tpls c="6">
          <tpl fld="9" item="3"/>
          <tpl fld="6" item="4"/>
          <tpl hier="55" item="11"/>
          <tpl fld="13" item="0"/>
          <tpl hier="90" item="3"/>
          <tpl hier="155" item="1"/>
        </tpls>
      </m>
      <m in="0">
        <tpls c="6">
          <tpl fld="9" item="3"/>
          <tpl fld="3" item="2"/>
          <tpl hier="55" item="11"/>
          <tpl fld="13" item="0"/>
          <tpl hier="90" item="3"/>
          <tpl hier="155" item="1"/>
        </tpls>
      </m>
      <n v="1">
        <tpls c="6">
          <tpl fld="11" item="0"/>
          <tpl fld="3" item="1"/>
          <tpl hier="55" item="11"/>
          <tpl fld="13" item="1"/>
          <tpl hier="90" item="3"/>
          <tpl hier="155" item="1"/>
        </tpls>
      </n>
      <m in="0">
        <tpls c="6">
          <tpl fld="9" item="0"/>
          <tpl fld="6" item="22"/>
          <tpl hier="55" item="11"/>
          <tpl fld="13" item="0"/>
          <tpl hier="90" item="3"/>
          <tpl hier="155" item="1"/>
        </tpls>
      </m>
      <m in="0">
        <tpls c="6">
          <tpl fld="10" item="1"/>
          <tpl fld="6" item="27"/>
          <tpl hier="55" item="11"/>
          <tpl fld="13" item="0"/>
          <tpl hier="90" item="3"/>
          <tpl hier="155" item="1"/>
        </tpls>
      </m>
      <m in="0">
        <tpls c="6">
          <tpl fld="9" item="6"/>
          <tpl fld="6" item="14"/>
          <tpl hier="55" item="11"/>
          <tpl fld="13" item="0"/>
          <tpl hier="90" item="3"/>
          <tpl hier="155" item="1"/>
        </tpls>
      </m>
      <m in="0">
        <tpls c="6">
          <tpl fld="11" item="1"/>
          <tpl fld="6" item="15"/>
          <tpl hier="55" item="11"/>
          <tpl fld="13" item="0"/>
          <tpl hier="90" item="3"/>
          <tpl hier="155" item="1"/>
        </tpls>
      </m>
      <m in="0">
        <tpls c="6">
          <tpl fld="9" item="3"/>
          <tpl fld="6" item="30"/>
          <tpl hier="55" item="11"/>
          <tpl fld="13" item="0"/>
          <tpl hier="90" item="3"/>
          <tpl hier="155" item="1"/>
        </tpls>
      </m>
      <m in="0">
        <tpls c="6">
          <tpl fld="9" item="0"/>
          <tpl fld="3" item="0"/>
          <tpl hier="55" item="11"/>
          <tpl fld="13" item="0"/>
          <tpl hier="90" item="3"/>
          <tpl hier="155" item="1"/>
        </tpls>
      </m>
      <m in="0">
        <tpls c="6">
          <tpl hier="2" item="4294967295"/>
          <tpl fld="6" item="15"/>
          <tpl hier="55" item="11"/>
          <tpl fld="13" item="0"/>
          <tpl hier="90" item="3"/>
          <tpl hier="155" item="1"/>
        </tpls>
      </m>
      <m in="0">
        <tpls c="6">
          <tpl fld="9" item="2"/>
          <tpl fld="6" item="20"/>
          <tpl hier="55" item="11"/>
          <tpl fld="13" item="0"/>
          <tpl hier="90" item="3"/>
          <tpl hier="155" item="1"/>
        </tpls>
      </m>
      <n v="1">
        <tpls c="6">
          <tpl fld="9" item="4"/>
          <tpl fld="3" item="1"/>
          <tpl hier="55" item="11"/>
          <tpl fld="13" item="1"/>
          <tpl hier="90" item="3"/>
          <tpl hier="155" item="1"/>
        </tpls>
      </n>
      <m in="0">
        <tpls c="6">
          <tpl fld="11" item="2"/>
          <tpl fld="6" item="3"/>
          <tpl hier="55" item="11"/>
          <tpl fld="13" item="0"/>
          <tpl hier="90" item="3"/>
          <tpl hier="155" item="1"/>
        </tpls>
      </m>
      <m in="0">
        <tpls c="6">
          <tpl fld="8" item="2"/>
          <tpl fld="6" item="21"/>
          <tpl hier="55" item="11"/>
          <tpl fld="13" item="0"/>
          <tpl hier="90" item="3"/>
          <tpl hier="155" item="1"/>
        </tpls>
      </m>
      <m in="0">
        <tpls c="6">
          <tpl fld="9" item="1"/>
          <tpl fld="6" item="2"/>
          <tpl hier="55" item="11"/>
          <tpl fld="13" item="0"/>
          <tpl hier="90" item="3"/>
          <tpl hier="155" item="1"/>
        </tpls>
      </m>
      <m in="0">
        <tpls c="6">
          <tpl fld="9" item="6"/>
          <tpl fld="6" item="5"/>
          <tpl hier="55" item="11"/>
          <tpl fld="13" item="0"/>
          <tpl hier="90" item="3"/>
          <tpl hier="155" item="1"/>
        </tpls>
      </m>
      <m in="0">
        <tpls c="6">
          <tpl fld="9" item="1"/>
          <tpl fld="6" item="26"/>
          <tpl hier="55" item="11"/>
          <tpl fld="13" item="0"/>
          <tpl hier="90" item="3"/>
          <tpl hier="155" item="1"/>
        </tpls>
      </m>
      <m in="0">
        <tpls c="6">
          <tpl fld="8" item="2"/>
          <tpl fld="3" item="0"/>
          <tpl hier="55" item="11"/>
          <tpl fld="13" item="0"/>
          <tpl hier="90" item="3"/>
          <tpl hier="155" item="1"/>
        </tpls>
      </m>
      <m in="0">
        <tpls c="6">
          <tpl fld="8" item="1"/>
          <tpl fld="6" item="3"/>
          <tpl hier="55" item="11"/>
          <tpl fld="13" item="0"/>
          <tpl hier="90" item="3"/>
          <tpl hier="155" item="1"/>
        </tpls>
      </m>
      <m in="0">
        <tpls c="6">
          <tpl fld="8" item="1"/>
          <tpl fld="6" item="8"/>
          <tpl hier="55" item="11"/>
          <tpl fld="13" item="0"/>
          <tpl hier="90" item="3"/>
          <tpl hier="155" item="1"/>
        </tpls>
      </m>
      <m in="0">
        <tpls c="6">
          <tpl fld="8" item="0"/>
          <tpl fld="6" item="28"/>
          <tpl hier="55" item="11"/>
          <tpl fld="13" item="0"/>
          <tpl hier="90" item="3"/>
          <tpl hier="155" item="1"/>
        </tpls>
      </m>
      <m in="0">
        <tpls c="6">
          <tpl fld="8" item="0"/>
          <tpl fld="6" item="24"/>
          <tpl hier="55" item="11"/>
          <tpl fld="13" item="0"/>
          <tpl hier="90" item="3"/>
          <tpl hier="155" item="1"/>
        </tpls>
      </m>
      <m in="0">
        <tpls c="6">
          <tpl fld="11" item="0"/>
          <tpl fld="6" item="14"/>
          <tpl hier="55" item="11"/>
          <tpl fld="13" item="0"/>
          <tpl hier="90" item="3"/>
          <tpl hier="155" item="1"/>
        </tpls>
      </m>
      <m in="0">
        <tpls c="6">
          <tpl fld="10" item="1"/>
          <tpl fld="3" item="0"/>
          <tpl hier="55" item="11"/>
          <tpl fld="13" item="0"/>
          <tpl hier="90" item="3"/>
          <tpl hier="155" item="1"/>
        </tpls>
      </m>
      <m in="0">
        <tpls c="6">
          <tpl hier="2" item="4294967295"/>
          <tpl fld="6" item="27"/>
          <tpl hier="55" item="11"/>
          <tpl fld="13" item="0"/>
          <tpl hier="90" item="3"/>
          <tpl hier="155" item="1"/>
        </tpls>
      </m>
      <m in="0">
        <tpls c="6">
          <tpl fld="9" item="2"/>
          <tpl fld="6" item="14"/>
          <tpl hier="55" item="11"/>
          <tpl fld="13" item="0"/>
          <tpl hier="90" item="3"/>
          <tpl hier="155" item="1"/>
        </tpls>
      </m>
      <m in="0">
        <tpls c="6">
          <tpl fld="9" item="0"/>
          <tpl fld="6" item="12"/>
          <tpl hier="55" item="11"/>
          <tpl fld="13" item="0"/>
          <tpl hier="90" item="3"/>
          <tpl hier="155" item="1"/>
        </tpls>
      </m>
      <m in="0">
        <tpls c="6">
          <tpl fld="8" item="0"/>
          <tpl fld="6" item="10"/>
          <tpl hier="55" item="11"/>
          <tpl fld="13" item="0"/>
          <tpl hier="90" item="3"/>
          <tpl hier="155" item="1"/>
        </tpls>
      </m>
      <m in="0">
        <tpls c="6">
          <tpl fld="11" item="0"/>
          <tpl fld="3" item="0"/>
          <tpl hier="55" item="11"/>
          <tpl fld="13" item="0"/>
          <tpl hier="90" item="3"/>
          <tpl hier="155" item="1"/>
        </tpls>
      </m>
      <m in="0">
        <tpls c="6">
          <tpl fld="9" item="1"/>
          <tpl fld="6" item="9"/>
          <tpl hier="55" item="11"/>
          <tpl fld="13" item="0"/>
          <tpl hier="90" item="3"/>
          <tpl hier="155" item="1"/>
        </tpls>
      </m>
      <m in="0">
        <tpls c="6">
          <tpl fld="9" item="4"/>
          <tpl fld="6" item="1"/>
          <tpl hier="55" item="11"/>
          <tpl fld="13" item="0"/>
          <tpl hier="90" item="3"/>
          <tpl hier="155" item="1"/>
        </tpls>
      </m>
      <m in="0">
        <tpls c="6">
          <tpl fld="9" item="5"/>
          <tpl fld="6" item="5"/>
          <tpl hier="55" item="11"/>
          <tpl fld="13" item="0"/>
          <tpl hier="90" item="3"/>
          <tpl hier="155" item="1"/>
        </tpls>
      </m>
      <m in="0">
        <tpls c="6">
          <tpl fld="9" item="5"/>
          <tpl fld="6" item="26"/>
          <tpl hier="55" item="11"/>
          <tpl fld="13" item="0"/>
          <tpl hier="90" item="3"/>
          <tpl hier="155" item="1"/>
        </tpls>
      </m>
      <m in="0">
        <tpls c="6">
          <tpl fld="9" item="4"/>
          <tpl fld="6" item="3"/>
          <tpl hier="55" item="11"/>
          <tpl fld="13" item="0"/>
          <tpl hier="90" item="3"/>
          <tpl hier="155" item="1"/>
        </tpls>
      </m>
      <n v="1">
        <tpls c="6">
          <tpl fld="11" item="2"/>
          <tpl fld="3" item="2"/>
          <tpl hier="55" item="11"/>
          <tpl fld="13" item="1"/>
          <tpl hier="90" item="3"/>
          <tpl hier="155" item="1"/>
        </tpls>
      </n>
      <m in="0">
        <tpls c="6">
          <tpl fld="10" item="0"/>
          <tpl fld="6" item="24"/>
          <tpl hier="55" item="11"/>
          <tpl fld="13" item="0"/>
          <tpl hier="90" item="3"/>
          <tpl hier="155" item="1"/>
        </tpls>
      </m>
      <n v="1">
        <tpls c="6">
          <tpl fld="8" item="1"/>
          <tpl fld="3" item="1"/>
          <tpl hier="55" item="11"/>
          <tpl fld="13" item="1"/>
          <tpl hier="90" item="3"/>
          <tpl hier="155" item="1"/>
        </tpls>
      </n>
      <m in="0">
        <tpls c="6">
          <tpl fld="9" item="3"/>
          <tpl fld="6" item="14"/>
          <tpl hier="55" item="11"/>
          <tpl fld="13" item="0"/>
          <tpl hier="90" item="3"/>
          <tpl hier="155" item="1"/>
        </tpls>
      </m>
      <m in="0">
        <tpls c="6">
          <tpl fld="9" item="5"/>
          <tpl fld="6" item="8"/>
          <tpl hier="55" item="11"/>
          <tpl fld="13" item="0"/>
          <tpl hier="90" item="3"/>
          <tpl hier="155" item="1"/>
        </tpls>
      </m>
      <m in="0">
        <tpls c="6">
          <tpl hier="2" item="4294967295"/>
          <tpl fld="6" item="10"/>
          <tpl hier="55" item="11"/>
          <tpl fld="13" item="0"/>
          <tpl hier="90" item="3"/>
          <tpl hier="155" item="1"/>
        </tpls>
      </m>
      <m in="0">
        <tpls c="6">
          <tpl hier="2" item="4294967295"/>
          <tpl fld="6" item="29"/>
          <tpl hier="55" item="11"/>
          <tpl fld="13" item="0"/>
          <tpl hier="90" item="3"/>
          <tpl hier="155" item="1"/>
        </tpls>
      </m>
      <m in="0">
        <tpls c="6">
          <tpl fld="9" item="6"/>
          <tpl fld="3" item="0"/>
          <tpl hier="55" item="11"/>
          <tpl fld="13" item="0"/>
          <tpl hier="90" item="3"/>
          <tpl hier="155" item="1"/>
        </tpls>
      </m>
      <m in="0">
        <tpls c="6">
          <tpl fld="11" item="0"/>
          <tpl fld="6" item="23"/>
          <tpl hier="55" item="11"/>
          <tpl fld="13" item="0"/>
          <tpl hier="90" item="3"/>
          <tpl hier="155" item="1"/>
        </tpls>
      </m>
      <m in="0">
        <tpls c="6">
          <tpl fld="11" item="0"/>
          <tpl fld="6" item="24"/>
          <tpl hier="55" item="11"/>
          <tpl fld="13" item="0"/>
          <tpl hier="90" item="3"/>
          <tpl hier="155" item="1"/>
        </tpls>
      </m>
      <m in="0">
        <tpls c="6">
          <tpl fld="8" item="1"/>
          <tpl fld="6" item="20"/>
          <tpl hier="55" item="11"/>
          <tpl fld="13" item="0"/>
          <tpl hier="90" item="3"/>
          <tpl hier="155" item="1"/>
        </tpls>
      </m>
      <n v="1">
        <tpls c="6">
          <tpl hier="2" item="4294967295"/>
          <tpl fld="3" item="0"/>
          <tpl hier="55" item="11"/>
          <tpl fld="13" item="1"/>
          <tpl hier="90" item="3"/>
          <tpl hier="155" item="1"/>
        </tpls>
      </n>
      <n v="1">
        <tpls c="6">
          <tpl fld="8" item="0"/>
          <tpl fld="3" item="2"/>
          <tpl hier="55" item="11"/>
          <tpl fld="13" item="1"/>
          <tpl hier="90" item="3"/>
          <tpl hier="155" item="1"/>
        </tpls>
      </n>
      <m in="0">
        <tpls c="6">
          <tpl fld="10" item="1"/>
          <tpl fld="6" item="20"/>
          <tpl hier="55" item="11"/>
          <tpl fld="13" item="0"/>
          <tpl hier="90" item="3"/>
          <tpl hier="155" item="1"/>
        </tpls>
      </m>
      <m in="0">
        <tpls c="6">
          <tpl fld="9" item="4"/>
          <tpl fld="6" item="13"/>
          <tpl hier="55" item="11"/>
          <tpl fld="13" item="0"/>
          <tpl hier="90" item="3"/>
          <tpl hier="155" item="1"/>
        </tpls>
      </m>
      <m in="0">
        <tpls c="6">
          <tpl fld="9" item="4"/>
          <tpl fld="3" item="1"/>
          <tpl hier="55" item="11"/>
          <tpl fld="13" item="0"/>
          <tpl hier="90" item="3"/>
          <tpl hier="155" item="1"/>
        </tpls>
      </m>
      <m in="0">
        <tpls c="6">
          <tpl fld="8" item="2"/>
          <tpl fld="6" item="12"/>
          <tpl hier="55" item="11"/>
          <tpl fld="13" item="0"/>
          <tpl hier="90" item="3"/>
          <tpl hier="155" item="1"/>
        </tpls>
      </m>
      <m in="0">
        <tpls c="6">
          <tpl fld="9" item="0"/>
          <tpl fld="6" item="17"/>
          <tpl hier="55" item="11"/>
          <tpl fld="13" item="0"/>
          <tpl hier="90" item="3"/>
          <tpl hier="155" item="1"/>
        </tpls>
      </m>
      <m in="0">
        <tpls c="6">
          <tpl fld="10" item="0"/>
          <tpl fld="6" item="31"/>
          <tpl hier="55" item="11"/>
          <tpl fld="13" item="0"/>
          <tpl hier="90" item="3"/>
          <tpl hier="155" item="1"/>
        </tpls>
      </m>
      <m in="0">
        <tpls c="6">
          <tpl fld="10" item="0"/>
          <tpl fld="6" item="23"/>
          <tpl hier="55" item="11"/>
          <tpl fld="13" item="0"/>
          <tpl hier="90" item="3"/>
          <tpl hier="155" item="1"/>
        </tpls>
      </m>
      <m in="0">
        <tpls c="6">
          <tpl fld="9" item="4"/>
          <tpl fld="6" item="8"/>
          <tpl hier="55" item="11"/>
          <tpl fld="13" item="0"/>
          <tpl hier="90" item="3"/>
          <tpl hier="155" item="1"/>
        </tpls>
      </m>
      <m in="0">
        <tpls c="6">
          <tpl fld="9" item="2"/>
          <tpl fld="6" item="9"/>
          <tpl hier="55" item="11"/>
          <tpl fld="13" item="0"/>
          <tpl hier="90" item="3"/>
          <tpl hier="155" item="1"/>
        </tpls>
      </m>
      <m in="0">
        <tpls c="6">
          <tpl fld="8" item="2"/>
          <tpl fld="6" item="6"/>
          <tpl hier="55" item="11"/>
          <tpl fld="13" item="0"/>
          <tpl hier="90" item="3"/>
          <tpl hier="155" item="1"/>
        </tpls>
      </m>
      <m in="0">
        <tpls c="6">
          <tpl fld="8" item="2"/>
          <tpl fld="3" item="2"/>
          <tpl hier="55" item="11"/>
          <tpl fld="13" item="0"/>
          <tpl hier="90" item="3"/>
          <tpl hier="155" item="1"/>
        </tpls>
      </m>
      <m in="0">
        <tpls c="6">
          <tpl fld="9" item="0"/>
          <tpl fld="6" item="15"/>
          <tpl hier="55" item="11"/>
          <tpl fld="13" item="0"/>
          <tpl hier="90" item="3"/>
          <tpl hier="155" item="1"/>
        </tpls>
      </m>
      <m in="0">
        <tpls c="6">
          <tpl fld="8" item="2"/>
          <tpl fld="6" item="31"/>
          <tpl hier="55" item="11"/>
          <tpl fld="13" item="0"/>
          <tpl hier="90" item="3"/>
          <tpl hier="155" item="1"/>
        </tpls>
      </m>
      <m in="0">
        <tpls c="6">
          <tpl fld="11" item="1"/>
          <tpl fld="3" item="0"/>
          <tpl hier="55" item="11"/>
          <tpl fld="13" item="0"/>
          <tpl hier="90" item="3"/>
          <tpl hier="155" item="1"/>
        </tpls>
      </m>
      <m in="0">
        <tpls c="6">
          <tpl fld="8" item="0"/>
          <tpl fld="6" item="31"/>
          <tpl hier="55" item="11"/>
          <tpl fld="13" item="0"/>
          <tpl hier="90" item="3"/>
          <tpl hier="155" item="1"/>
        </tpls>
      </m>
      <m in="0">
        <tpls c="6">
          <tpl fld="11" item="2"/>
          <tpl fld="6" item="23"/>
          <tpl hier="55" item="11"/>
          <tpl fld="13" item="0"/>
          <tpl hier="90" item="3"/>
          <tpl hier="155" item="1"/>
        </tpls>
      </m>
      <m in="0">
        <tpls c="6">
          <tpl fld="8" item="0"/>
          <tpl fld="6" item="27"/>
          <tpl hier="55" item="11"/>
          <tpl fld="13" item="0"/>
          <tpl hier="90" item="3"/>
          <tpl hier="155" item="1"/>
        </tpls>
      </m>
      <m in="0">
        <tpls c="6">
          <tpl fld="8" item="1"/>
          <tpl fld="6" item="22"/>
          <tpl hier="55" item="11"/>
          <tpl fld="13" item="0"/>
          <tpl hier="90" item="3"/>
          <tpl hier="155" item="1"/>
        </tpls>
      </m>
      <m in="0">
        <tpls c="6">
          <tpl fld="8" item="0"/>
          <tpl fld="6" item="5"/>
          <tpl hier="55" item="11"/>
          <tpl fld="13" item="0"/>
          <tpl hier="90" item="3"/>
          <tpl hier="155" item="1"/>
        </tpls>
      </m>
      <m in="0">
        <tpls c="6">
          <tpl fld="9" item="3"/>
          <tpl fld="6" item="24"/>
          <tpl hier="55" item="11"/>
          <tpl fld="13" item="0"/>
          <tpl hier="90" item="3"/>
          <tpl hier="155" item="1"/>
        </tpls>
      </m>
      <m in="0">
        <tpls c="6">
          <tpl fld="11" item="0"/>
          <tpl fld="6" item="21"/>
          <tpl hier="55" item="11"/>
          <tpl fld="13" item="0"/>
          <tpl hier="90" item="3"/>
          <tpl hier="155" item="1"/>
        </tpls>
      </m>
      <m in="0">
        <tpls c="6">
          <tpl fld="10" item="0"/>
          <tpl fld="6" item="22"/>
          <tpl hier="55" item="11"/>
          <tpl fld="13" item="0"/>
          <tpl hier="90" item="3"/>
          <tpl hier="155" item="1"/>
        </tpls>
      </m>
      <m in="0">
        <tpls c="6">
          <tpl fld="9" item="6"/>
          <tpl fld="6" item="28"/>
          <tpl hier="55" item="11"/>
          <tpl fld="13" item="0"/>
          <tpl hier="90" item="3"/>
          <tpl hier="155" item="1"/>
        </tpls>
      </m>
      <m in="0">
        <tpls c="6">
          <tpl hier="2" item="4294967295"/>
          <tpl fld="6" item="14"/>
          <tpl hier="55" item="11"/>
          <tpl fld="13" item="0"/>
          <tpl hier="90" item="3"/>
          <tpl hier="155" item="1"/>
        </tpls>
      </m>
      <m in="0">
        <tpls c="6">
          <tpl fld="9" item="2"/>
          <tpl fld="6" item="1"/>
          <tpl hier="55" item="11"/>
          <tpl fld="13" item="0"/>
          <tpl hier="90" item="3"/>
          <tpl hier="155" item="1"/>
        </tpls>
      </m>
      <m in="0">
        <tpls c="6">
          <tpl fld="9" item="5"/>
          <tpl fld="6" item="15"/>
          <tpl hier="55" item="11"/>
          <tpl fld="13" item="0"/>
          <tpl hier="90" item="3"/>
          <tpl hier="155" item="1"/>
        </tpls>
      </m>
      <m in="0">
        <tpls c="6">
          <tpl fld="9" item="6"/>
          <tpl fld="6" item="25"/>
          <tpl hier="55" item="11"/>
          <tpl fld="13" item="0"/>
          <tpl hier="90" item="3"/>
          <tpl hier="155" item="1"/>
        </tpls>
      </m>
      <m in="0">
        <tpls c="6">
          <tpl fld="8" item="2"/>
          <tpl fld="6" item="15"/>
          <tpl hier="55" item="11"/>
          <tpl fld="13" item="0"/>
          <tpl hier="90" item="3"/>
          <tpl hier="155" item="1"/>
        </tpls>
      </m>
      <n v="1">
        <tpls c="6">
          <tpl fld="9" item="3"/>
          <tpl fld="3" item="0"/>
          <tpl hier="55" item="11"/>
          <tpl fld="13" item="1"/>
          <tpl hier="90" item="3"/>
          <tpl hier="155" item="1"/>
        </tpls>
      </n>
      <m in="0">
        <tpls c="6">
          <tpl fld="10" item="1"/>
          <tpl fld="6" item="29"/>
          <tpl hier="55" item="11"/>
          <tpl fld="13" item="0"/>
          <tpl hier="90" item="3"/>
          <tpl hier="155" item="1"/>
        </tpls>
      </m>
      <m in="0">
        <tpls c="6">
          <tpl fld="11" item="2"/>
          <tpl fld="6" item="19"/>
          <tpl hier="55" item="11"/>
          <tpl fld="13" item="0"/>
          <tpl hier="90" item="3"/>
          <tpl hier="155" item="1"/>
        </tpls>
      </m>
      <m in="0">
        <tpls c="6">
          <tpl hier="2" item="4294967295"/>
          <tpl fld="6" item="16"/>
          <tpl hier="55" item="11"/>
          <tpl fld="13" item="0"/>
          <tpl hier="90" item="3"/>
          <tpl hier="155" item="1"/>
        </tpls>
      </m>
      <m in="0">
        <tpls c="6">
          <tpl fld="9" item="5"/>
          <tpl fld="6" item="28"/>
          <tpl hier="55" item="11"/>
          <tpl fld="13" item="0"/>
          <tpl hier="90" item="3"/>
          <tpl hier="155" item="1"/>
        </tpls>
      </m>
      <m in="0">
        <tpls c="6">
          <tpl fld="11" item="1"/>
          <tpl fld="6" item="29"/>
          <tpl hier="55" item="11"/>
          <tpl fld="13" item="0"/>
          <tpl hier="90" item="3"/>
          <tpl hier="155" item="1"/>
        </tpls>
      </m>
      <m in="0">
        <tpls c="6">
          <tpl fld="9" item="3"/>
          <tpl fld="6" item="18"/>
          <tpl hier="55" item="11"/>
          <tpl fld="13" item="0"/>
          <tpl hier="90" item="3"/>
          <tpl hier="155" item="1"/>
        </tpls>
      </m>
      <m in="0">
        <tpls c="6">
          <tpl fld="10" item="0"/>
          <tpl fld="6" item="13"/>
          <tpl hier="55" item="11"/>
          <tpl fld="13" item="0"/>
          <tpl hier="90" item="3"/>
          <tpl hier="155" item="1"/>
        </tpls>
      </m>
      <m in="0">
        <tpls c="6">
          <tpl fld="9" item="5"/>
          <tpl fld="6" item="0"/>
          <tpl hier="55" item="11"/>
          <tpl fld="13" item="0"/>
          <tpl hier="90" item="3"/>
          <tpl hier="155" item="1"/>
        </tpls>
      </m>
      <m in="0">
        <tpls c="6">
          <tpl fld="9" item="0"/>
          <tpl fld="6" item="2"/>
          <tpl hier="55" item="11"/>
          <tpl fld="13" item="0"/>
          <tpl hier="90" item="3"/>
          <tpl hier="155" item="1"/>
        </tpls>
      </m>
      <m in="0">
        <tpls c="6">
          <tpl fld="11" item="0"/>
          <tpl fld="6" item="0"/>
          <tpl hier="55" item="11"/>
          <tpl fld="13" item="0"/>
          <tpl hier="90" item="3"/>
          <tpl hier="155" item="1"/>
        </tpls>
      </m>
      <n v="1">
        <tpls c="6">
          <tpl fld="9" item="5"/>
          <tpl fld="3" item="0"/>
          <tpl hier="55" item="11"/>
          <tpl fld="13" item="1"/>
          <tpl hier="90" item="3"/>
          <tpl hier="155" item="1"/>
        </tpls>
      </n>
      <m in="0">
        <tpls c="6">
          <tpl fld="9" item="5"/>
          <tpl fld="6" item="31"/>
          <tpl hier="55" item="11"/>
          <tpl fld="13" item="0"/>
          <tpl hier="90" item="3"/>
          <tpl hier="155" item="1"/>
        </tpls>
      </m>
      <m in="0">
        <tpls c="6">
          <tpl fld="8" item="1"/>
          <tpl fld="6" item="0"/>
          <tpl hier="55" item="11"/>
          <tpl fld="13" item="0"/>
          <tpl hier="90" item="3"/>
          <tpl hier="155" item="1"/>
        </tpls>
      </m>
      <m in="0">
        <tpls c="6">
          <tpl fld="10" item="0"/>
          <tpl fld="6" item="11"/>
          <tpl hier="55" item="11"/>
          <tpl fld="13" item="0"/>
          <tpl hier="90" item="3"/>
          <tpl hier="155" item="1"/>
        </tpls>
      </m>
      <m in="0">
        <tpls c="6">
          <tpl fld="11" item="2"/>
          <tpl fld="6" item="1"/>
          <tpl hier="55" item="11"/>
          <tpl fld="13" item="0"/>
          <tpl hier="90" item="3"/>
          <tpl hier="155" item="1"/>
        </tpls>
      </m>
      <m in="0">
        <tpls c="6">
          <tpl fld="9" item="5"/>
          <tpl fld="6" item="27"/>
          <tpl hier="55" item="11"/>
          <tpl fld="13" item="0"/>
          <tpl hier="90" item="3"/>
          <tpl hier="155" item="1"/>
        </tpls>
      </m>
      <m in="0">
        <tpls c="6">
          <tpl fld="9" item="6"/>
          <tpl fld="6" item="10"/>
          <tpl hier="55" item="11"/>
          <tpl fld="13" item="0"/>
          <tpl hier="90" item="3"/>
          <tpl hier="155" item="1"/>
        </tpls>
      </m>
      <m in="0">
        <tpls c="6">
          <tpl fld="8" item="0"/>
          <tpl fld="6" item="22"/>
          <tpl hier="55" item="11"/>
          <tpl fld="13" item="0"/>
          <tpl hier="90" item="3"/>
          <tpl hier="155" item="1"/>
        </tpls>
      </m>
      <m in="0">
        <tpls c="6">
          <tpl fld="9" item="0"/>
          <tpl fld="6" item="14"/>
          <tpl hier="55" item="11"/>
          <tpl fld="13" item="0"/>
          <tpl hier="90" item="3"/>
          <tpl hier="155" item="1"/>
        </tpls>
      </m>
      <m in="0">
        <tpls c="6">
          <tpl fld="8" item="2"/>
          <tpl fld="6" item="29"/>
          <tpl hier="55" item="11"/>
          <tpl fld="13" item="0"/>
          <tpl hier="90" item="3"/>
          <tpl hier="155" item="1"/>
        </tpls>
      </m>
      <m in="0">
        <tpls c="6">
          <tpl fld="9" item="4"/>
          <tpl fld="6" item="28"/>
          <tpl hier="55" item="11"/>
          <tpl fld="13" item="0"/>
          <tpl hier="90" item="3"/>
          <tpl hier="155" item="1"/>
        </tpls>
      </m>
      <m in="0">
        <tpls c="6">
          <tpl fld="11" item="1"/>
          <tpl fld="6" item="23"/>
          <tpl hier="55" item="11"/>
          <tpl fld="13" item="0"/>
          <tpl hier="90" item="3"/>
          <tpl hier="155" item="1"/>
        </tpls>
      </m>
      <m in="0">
        <tpls c="6">
          <tpl fld="11" item="1"/>
          <tpl fld="6" item="6"/>
          <tpl hier="55" item="11"/>
          <tpl fld="13" item="0"/>
          <tpl hier="90" item="3"/>
          <tpl hier="155" item="1"/>
        </tpls>
      </m>
      <m in="0">
        <tpls c="6">
          <tpl fld="11" item="0"/>
          <tpl fld="6" item="17"/>
          <tpl hier="55" item="11"/>
          <tpl fld="13" item="0"/>
          <tpl hier="90" item="3"/>
          <tpl hier="155" item="1"/>
        </tpls>
      </m>
      <m in="0">
        <tpls c="6">
          <tpl fld="10" item="0"/>
          <tpl fld="6" item="18"/>
          <tpl hier="55" item="11"/>
          <tpl fld="13" item="0"/>
          <tpl hier="90" item="3"/>
          <tpl hier="155" item="1"/>
        </tpls>
      </m>
      <n v="1">
        <tpls c="6">
          <tpl fld="9" item="2"/>
          <tpl fld="3" item="2"/>
          <tpl hier="55" item="11"/>
          <tpl fld="13" item="1"/>
          <tpl hier="90" item="3"/>
          <tpl hier="155" item="1"/>
        </tpls>
      </n>
      <m in="0">
        <tpls c="6">
          <tpl fld="8" item="0"/>
          <tpl fld="6" item="9"/>
          <tpl hier="55" item="11"/>
          <tpl fld="13" item="0"/>
          <tpl hier="90" item="3"/>
          <tpl hier="155" item="1"/>
        </tpls>
      </m>
      <m in="0">
        <tpls c="6">
          <tpl fld="9" item="5"/>
          <tpl fld="6" item="1"/>
          <tpl hier="55" item="11"/>
          <tpl fld="13" item="0"/>
          <tpl hier="90" item="3"/>
          <tpl hier="155" item="1"/>
        </tpls>
      </m>
      <m in="0">
        <tpls c="6">
          <tpl fld="10" item="0"/>
          <tpl fld="6" item="5"/>
          <tpl hier="55" item="11"/>
          <tpl fld="13" item="0"/>
          <tpl hier="90" item="3"/>
          <tpl hier="155" item="1"/>
        </tpls>
      </m>
      <m in="0">
        <tpls c="6">
          <tpl fld="10" item="0"/>
          <tpl fld="6" item="10"/>
          <tpl hier="55" item="11"/>
          <tpl fld="13" item="0"/>
          <tpl hier="90" item="3"/>
          <tpl hier="155" item="1"/>
        </tpls>
      </m>
      <n v="1">
        <tpls c="6">
          <tpl fld="11" item="1"/>
          <tpl fld="3" item="0"/>
          <tpl hier="55" item="11"/>
          <tpl fld="13" item="1"/>
          <tpl hier="90" item="3"/>
          <tpl hier="155" item="1"/>
        </tpls>
      </n>
      <m in="0">
        <tpls c="6">
          <tpl fld="10" item="0"/>
          <tpl fld="6" item="7"/>
          <tpl hier="55" item="11"/>
          <tpl fld="13" item="0"/>
          <tpl hier="90" item="3"/>
          <tpl hier="155" item="1"/>
        </tpls>
      </m>
      <m in="0">
        <tpls c="6">
          <tpl fld="9" item="3"/>
          <tpl fld="6" item="27"/>
          <tpl hier="55" item="11"/>
          <tpl fld="13" item="0"/>
          <tpl hier="90" item="3"/>
          <tpl hier="155" item="1"/>
        </tpls>
      </m>
      <m in="0">
        <tpls c="6">
          <tpl fld="11" item="1"/>
          <tpl fld="6" item="5"/>
          <tpl hier="55" item="11"/>
          <tpl fld="13" item="0"/>
          <tpl hier="90" item="3"/>
          <tpl hier="155" item="1"/>
        </tpls>
      </m>
      <m in="0">
        <tpls c="6">
          <tpl fld="10" item="0"/>
          <tpl fld="3" item="1"/>
          <tpl hier="55" item="11"/>
          <tpl fld="13" item="0"/>
          <tpl hier="90" item="3"/>
          <tpl hier="155" item="1"/>
        </tpls>
      </m>
      <m in="0">
        <tpls c="6">
          <tpl fld="8" item="1"/>
          <tpl fld="3" item="1"/>
          <tpl hier="55" item="11"/>
          <tpl fld="13" item="0"/>
          <tpl hier="90" item="3"/>
          <tpl hier="155" item="1"/>
        </tpls>
      </m>
      <n v="1">
        <tpls c="6">
          <tpl fld="9" item="5"/>
          <tpl fld="3" item="1"/>
          <tpl hier="55" item="11"/>
          <tpl fld="13" item="1"/>
          <tpl hier="90" item="3"/>
          <tpl hier="155" item="1"/>
        </tpls>
      </n>
      <m in="0">
        <tpls c="6">
          <tpl fld="9" item="1"/>
          <tpl fld="6" item="16"/>
          <tpl hier="55" item="11"/>
          <tpl fld="13" item="0"/>
          <tpl hier="90" item="3"/>
          <tpl hier="155" item="1"/>
        </tpls>
      </m>
      <m in="0">
        <tpls c="6">
          <tpl fld="11" item="1"/>
          <tpl fld="6" item="8"/>
          <tpl hier="55" item="11"/>
          <tpl fld="13" item="0"/>
          <tpl hier="90" item="3"/>
          <tpl hier="155" item="1"/>
        </tpls>
      </m>
      <m in="0">
        <tpls c="6">
          <tpl fld="11" item="1"/>
          <tpl fld="6" item="27"/>
          <tpl hier="55" item="11"/>
          <tpl fld="13" item="0"/>
          <tpl hier="90" item="3"/>
          <tpl hier="155" item="1"/>
        </tpls>
      </m>
      <m in="0">
        <tpls c="6">
          <tpl fld="9" item="3"/>
          <tpl fld="6" item="31"/>
          <tpl hier="55" item="11"/>
          <tpl fld="13" item="0"/>
          <tpl hier="90" item="3"/>
          <tpl hier="155" item="1"/>
        </tpls>
      </m>
      <n v="1">
        <tpls c="6">
          <tpl fld="9" item="2"/>
          <tpl fld="3" item="0"/>
          <tpl hier="55" item="11"/>
          <tpl fld="13" item="1"/>
          <tpl hier="90" item="3"/>
          <tpl hier="155" item="1"/>
        </tpls>
      </n>
      <m in="0">
        <tpls c="6">
          <tpl fld="9" item="5"/>
          <tpl fld="6" item="4"/>
          <tpl hier="55" item="11"/>
          <tpl fld="13" item="0"/>
          <tpl hier="90" item="3"/>
          <tpl hier="155" item="1"/>
        </tpls>
      </m>
      <m in="0">
        <tpls c="6">
          <tpl fld="9" item="4"/>
          <tpl fld="6" item="7"/>
          <tpl hier="55" item="11"/>
          <tpl fld="13" item="0"/>
          <tpl hier="90" item="3"/>
          <tpl hier="155" item="1"/>
        </tpls>
      </m>
      <m in="0">
        <tpls c="6">
          <tpl fld="9" item="1"/>
          <tpl fld="6" item="13"/>
          <tpl hier="55" item="11"/>
          <tpl fld="13" item="0"/>
          <tpl hier="90" item="3"/>
          <tpl hier="155" item="1"/>
        </tpls>
      </m>
      <m in="0">
        <tpls c="6">
          <tpl hier="2" item="4294967295"/>
          <tpl fld="3" item="0"/>
          <tpl hier="55" item="11"/>
          <tpl fld="13" item="0"/>
          <tpl hier="90" item="3"/>
          <tpl hier="155" item="1"/>
        </tpls>
      </m>
      <m in="0">
        <tpls c="6">
          <tpl fld="10" item="0"/>
          <tpl fld="6" item="28"/>
          <tpl hier="55" item="11"/>
          <tpl fld="13" item="0"/>
          <tpl hier="90" item="3"/>
          <tpl hier="155" item="1"/>
        </tpls>
      </m>
      <m in="0">
        <tpls c="6">
          <tpl fld="9" item="4"/>
          <tpl fld="3" item="0"/>
          <tpl hier="55" item="11"/>
          <tpl fld="13" item="0"/>
          <tpl hier="90" item="3"/>
          <tpl hier="155" item="1"/>
        </tpls>
      </m>
      <m in="0">
        <tpls c="6">
          <tpl fld="8" item="0"/>
          <tpl fld="6" item="7"/>
          <tpl hier="55" item="11"/>
          <tpl fld="13" item="0"/>
          <tpl hier="90" item="3"/>
          <tpl hier="155" item="1"/>
        </tpls>
      </m>
      <n v="1">
        <tpls c="6">
          <tpl fld="8" item="1"/>
          <tpl fld="3" item="0"/>
          <tpl hier="55" item="11"/>
          <tpl fld="13" item="1"/>
          <tpl hier="90" item="3"/>
          <tpl hier="155" item="1"/>
        </tpls>
      </n>
      <m in="0">
        <tpls c="6">
          <tpl fld="9" item="3"/>
          <tpl fld="6" item="20"/>
          <tpl hier="55" item="11"/>
          <tpl fld="13" item="0"/>
          <tpl hier="90" item="3"/>
          <tpl hier="155" item="1"/>
        </tpls>
      </m>
      <m in="0">
        <tpls c="6">
          <tpl hier="2" item="4294967295"/>
          <tpl fld="6" item="11"/>
          <tpl hier="55" item="11"/>
          <tpl fld="13" item="0"/>
          <tpl hier="90" item="3"/>
          <tpl hier="155" item="1"/>
        </tpls>
      </m>
      <m in="0">
        <tpls c="6">
          <tpl fld="10" item="0"/>
          <tpl fld="6" item="27"/>
          <tpl hier="55" item="11"/>
          <tpl fld="13" item="0"/>
          <tpl hier="90" item="3"/>
          <tpl hier="155" item="1"/>
        </tpls>
      </m>
      <m in="0">
        <tpls c="6">
          <tpl fld="11" item="0"/>
          <tpl fld="6" item="1"/>
          <tpl hier="55" item="11"/>
          <tpl fld="13" item="0"/>
          <tpl hier="90" item="3"/>
          <tpl hier="155" item="1"/>
        </tpls>
      </m>
      <m in="0">
        <tpls c="6">
          <tpl fld="10" item="0"/>
          <tpl fld="6" item="21"/>
          <tpl hier="55" item="11"/>
          <tpl fld="13" item="0"/>
          <tpl hier="90" item="3"/>
          <tpl hier="155" item="1"/>
        </tpls>
      </m>
      <m in="0">
        <tpls c="6">
          <tpl fld="11" item="2"/>
          <tpl fld="6" item="15"/>
          <tpl hier="55" item="11"/>
          <tpl fld="13" item="0"/>
          <tpl hier="90" item="3"/>
          <tpl hier="155" item="1"/>
        </tpls>
      </m>
      <m in="0">
        <tpls c="6">
          <tpl fld="9" item="4"/>
          <tpl fld="6" item="20"/>
          <tpl hier="55" item="11"/>
          <tpl fld="13" item="0"/>
          <tpl hier="90" item="3"/>
          <tpl hier="155" item="1"/>
        </tpls>
      </m>
      <m in="0">
        <tpls c="6">
          <tpl fld="9" item="3"/>
          <tpl fld="6" item="7"/>
          <tpl hier="55" item="11"/>
          <tpl fld="13" item="0"/>
          <tpl hier="90" item="3"/>
          <tpl hier="155" item="1"/>
        </tpls>
      </m>
      <m in="0">
        <tpls c="6">
          <tpl fld="9" item="2"/>
          <tpl fld="6" item="19"/>
          <tpl hier="55" item="11"/>
          <tpl fld="13" item="0"/>
          <tpl hier="90" item="3"/>
          <tpl hier="155" item="1"/>
        </tpls>
      </m>
      <m in="0">
        <tpls c="6">
          <tpl fld="9" item="5"/>
          <tpl fld="6" item="10"/>
          <tpl hier="55" item="11"/>
          <tpl fld="13" item="0"/>
          <tpl hier="90" item="3"/>
          <tpl hier="155" item="1"/>
        </tpls>
      </m>
      <m in="0">
        <tpls c="6">
          <tpl fld="9" item="0"/>
          <tpl fld="6" item="31"/>
          <tpl hier="55" item="11"/>
          <tpl fld="13" item="0"/>
          <tpl hier="90" item="3"/>
          <tpl hier="155" item="1"/>
        </tpls>
      </m>
      <m in="0">
        <tpls c="6">
          <tpl fld="8" item="2"/>
          <tpl fld="6" item="13"/>
          <tpl hier="55" item="11"/>
          <tpl fld="13" item="0"/>
          <tpl hier="90" item="3"/>
          <tpl hier="155" item="1"/>
        </tpls>
      </m>
      <n v="1">
        <tpls c="6">
          <tpl fld="8" item="2"/>
          <tpl fld="3" item="2"/>
          <tpl hier="55" item="11"/>
          <tpl fld="13" item="1"/>
          <tpl hier="90" item="3"/>
          <tpl hier="155" item="1"/>
        </tpls>
      </n>
      <m in="0">
        <tpls c="6">
          <tpl fld="10" item="1"/>
          <tpl fld="6" item="13"/>
          <tpl hier="55" item="11"/>
          <tpl fld="13" item="0"/>
          <tpl hier="90" item="3"/>
          <tpl hier="155" item="1"/>
        </tpls>
      </m>
      <m in="0">
        <tpls c="6">
          <tpl fld="10" item="1"/>
          <tpl fld="6" item="14"/>
          <tpl hier="55" item="11"/>
          <tpl fld="13" item="0"/>
          <tpl hier="90" item="3"/>
          <tpl hier="155" item="1"/>
        </tpls>
      </m>
      <m in="0">
        <tpls c="6">
          <tpl fld="11" item="2"/>
          <tpl fld="6" item="26"/>
          <tpl hier="55" item="11"/>
          <tpl fld="13" item="0"/>
          <tpl hier="90" item="3"/>
          <tpl hier="155" item="1"/>
        </tpls>
      </m>
      <m in="0">
        <tpls c="6">
          <tpl fld="11" item="0"/>
          <tpl fld="6" item="13"/>
          <tpl hier="55" item="11"/>
          <tpl fld="13" item="0"/>
          <tpl hier="90" item="3"/>
          <tpl hier="155" item="1"/>
        </tpls>
      </m>
      <m in="0">
        <tpls c="6">
          <tpl hier="2" item="4294967295"/>
          <tpl fld="6" item="3"/>
          <tpl hier="55" item="11"/>
          <tpl fld="13" item="0"/>
          <tpl hier="90" item="3"/>
          <tpl hier="155" item="1"/>
        </tpls>
      </m>
      <n v="1">
        <tpls c="6">
          <tpl fld="9" item="4"/>
          <tpl fld="3" item="0"/>
          <tpl hier="55" item="11"/>
          <tpl fld="13" item="1"/>
          <tpl hier="90" item="3"/>
          <tpl hier="155" item="1"/>
        </tpls>
      </n>
      <m in="0">
        <tpls c="6">
          <tpl fld="8" item="0"/>
          <tpl fld="6" item="1"/>
          <tpl hier="55" item="11"/>
          <tpl fld="13" item="0"/>
          <tpl hier="90" item="3"/>
          <tpl hier="155" item="1"/>
        </tpls>
      </m>
      <m in="0">
        <tpls c="6">
          <tpl fld="8" item="1"/>
          <tpl fld="6" item="18"/>
          <tpl hier="55" item="11"/>
          <tpl fld="13" item="0"/>
          <tpl hier="90" item="3"/>
          <tpl hier="155" item="1"/>
        </tpls>
      </m>
      <m in="0">
        <tpls c="6">
          <tpl fld="11" item="1"/>
          <tpl fld="6" item="19"/>
          <tpl hier="55" item="11"/>
          <tpl fld="13" item="0"/>
          <tpl hier="90" item="3"/>
          <tpl hier="155" item="1"/>
        </tpls>
      </m>
      <m in="0">
        <tpls c="6">
          <tpl fld="10" item="0"/>
          <tpl fld="6" item="8"/>
          <tpl hier="55" item="11"/>
          <tpl fld="13" item="0"/>
          <tpl hier="90" item="3"/>
          <tpl hier="155" item="1"/>
        </tpls>
      </m>
      <m in="0">
        <tpls c="6">
          <tpl fld="11" item="0"/>
          <tpl fld="6" item="8"/>
          <tpl hier="55" item="11"/>
          <tpl fld="13" item="0"/>
          <tpl hier="90" item="3"/>
          <tpl hier="155" item="1"/>
        </tpls>
      </m>
      <m in="0">
        <tpls c="6">
          <tpl fld="9" item="0"/>
          <tpl fld="6" item="18"/>
          <tpl hier="55" item="11"/>
          <tpl fld="13" item="0"/>
          <tpl hier="90" item="3"/>
          <tpl hier="155" item="1"/>
        </tpls>
      </m>
      <m in="0">
        <tpls c="6">
          <tpl fld="9" item="5"/>
          <tpl fld="3" item="0"/>
          <tpl hier="55" item="11"/>
          <tpl fld="13" item="0"/>
          <tpl hier="90" item="3"/>
          <tpl hier="155" item="1"/>
        </tpls>
      </m>
      <m in="0">
        <tpls c="6">
          <tpl fld="8" item="2"/>
          <tpl fld="6" item="24"/>
          <tpl hier="55" item="11"/>
          <tpl fld="13" item="0"/>
          <tpl hier="90" item="3"/>
          <tpl hier="155" item="1"/>
        </tpls>
      </m>
      <m in="0">
        <tpls c="6">
          <tpl fld="9" item="2"/>
          <tpl fld="6" item="7"/>
          <tpl hier="55" item="11"/>
          <tpl fld="13" item="0"/>
          <tpl hier="90" item="3"/>
          <tpl hier="155" item="1"/>
        </tpls>
      </m>
      <m in="0">
        <tpls c="6">
          <tpl fld="9" item="2"/>
          <tpl fld="6" item="12"/>
          <tpl hier="55" item="11"/>
          <tpl fld="13" item="0"/>
          <tpl hier="90" item="3"/>
          <tpl hier="155" item="1"/>
        </tpls>
      </m>
      <m in="0">
        <tpls c="6">
          <tpl fld="9" item="4"/>
          <tpl fld="6" item="19"/>
          <tpl hier="55" item="11"/>
          <tpl fld="13" item="0"/>
          <tpl hier="90" item="3"/>
          <tpl hier="155" item="1"/>
        </tpls>
      </m>
      <m in="0">
        <tpls c="6">
          <tpl fld="11" item="1"/>
          <tpl fld="6" item="14"/>
          <tpl hier="55" item="11"/>
          <tpl fld="13" item="0"/>
          <tpl hier="90" item="3"/>
          <tpl hier="155" item="1"/>
        </tpls>
      </m>
      <m in="0">
        <tpls c="6">
          <tpl fld="8" item="1"/>
          <tpl fld="6" item="25"/>
          <tpl hier="55" item="11"/>
          <tpl fld="13" item="0"/>
          <tpl hier="90" item="3"/>
          <tpl hier="155" item="1"/>
        </tpls>
      </m>
      <m in="0">
        <tpls c="6">
          <tpl fld="8" item="0"/>
          <tpl fld="6" item="17"/>
          <tpl hier="55" item="11"/>
          <tpl fld="13" item="0"/>
          <tpl hier="90" item="3"/>
          <tpl hier="155" item="1"/>
        </tpls>
      </m>
      <m in="0">
        <tpls c="6">
          <tpl fld="8" item="0"/>
          <tpl fld="6" item="19"/>
          <tpl hier="55" item="11"/>
          <tpl fld="13" item="0"/>
          <tpl hier="90" item="3"/>
          <tpl hier="155" item="1"/>
        </tpls>
      </m>
      <m in="0">
        <tpls c="6">
          <tpl fld="9" item="1"/>
          <tpl fld="6" item="24"/>
          <tpl hier="55" item="11"/>
          <tpl fld="13" item="0"/>
          <tpl hier="90" item="3"/>
          <tpl hier="155" item="1"/>
        </tpls>
      </m>
      <m in="0">
        <tpls c="6">
          <tpl fld="11" item="0"/>
          <tpl fld="6" item="28"/>
          <tpl hier="55" item="11"/>
          <tpl fld="13" item="0"/>
          <tpl hier="90" item="3"/>
          <tpl hier="155" item="1"/>
        </tpls>
      </m>
      <m in="0">
        <tpls c="6">
          <tpl fld="11" item="2"/>
          <tpl fld="6" item="8"/>
          <tpl hier="55" item="11"/>
          <tpl fld="13" item="0"/>
          <tpl hier="90" item="3"/>
          <tpl hier="155" item="1"/>
        </tpls>
      </m>
      <m in="0">
        <tpls c="6">
          <tpl fld="9" item="2"/>
          <tpl fld="6" item="10"/>
          <tpl hier="55" item="11"/>
          <tpl fld="13" item="0"/>
          <tpl hier="90" item="3"/>
          <tpl hier="155" item="1"/>
        </tpls>
      </m>
      <n v="1">
        <tpls c="6">
          <tpl fld="10" item="0"/>
          <tpl fld="3" item="0"/>
          <tpl hier="55" item="11"/>
          <tpl fld="13" item="1"/>
          <tpl hier="90" item="3"/>
          <tpl hier="155" item="1"/>
        </tpls>
      </n>
      <m in="0">
        <tpls c="6">
          <tpl fld="11" item="0"/>
          <tpl fld="6" item="18"/>
          <tpl hier="55" item="11"/>
          <tpl fld="13" item="0"/>
          <tpl hier="90" item="3"/>
          <tpl hier="155" item="1"/>
        </tpls>
      </m>
      <m in="0">
        <tpls c="6">
          <tpl fld="9" item="6"/>
          <tpl fld="6" item="1"/>
          <tpl hier="55" item="11"/>
          <tpl fld="13" item="0"/>
          <tpl hier="90" item="3"/>
          <tpl hier="155" item="1"/>
        </tpls>
      </m>
      <m in="0">
        <tpls c="6">
          <tpl fld="8" item="2"/>
          <tpl fld="6" item="10"/>
          <tpl hier="55" item="11"/>
          <tpl fld="13" item="0"/>
          <tpl hier="90" item="3"/>
          <tpl hier="155" item="1"/>
        </tpls>
      </m>
      <m in="0">
        <tpls c="6">
          <tpl fld="8" item="2"/>
          <tpl fld="6" item="4"/>
          <tpl hier="55" item="11"/>
          <tpl fld="13" item="0"/>
          <tpl hier="90" item="3"/>
          <tpl hier="155" item="1"/>
        </tpls>
      </m>
      <m in="0">
        <tpls c="6">
          <tpl fld="9" item="0"/>
          <tpl fld="6" item="26"/>
          <tpl hier="55" item="11"/>
          <tpl fld="13" item="0"/>
          <tpl hier="90" item="3"/>
          <tpl hier="155" item="1"/>
        </tpls>
      </m>
      <m in="0">
        <tpls c="6">
          <tpl fld="10" item="1"/>
          <tpl fld="6" item="22"/>
          <tpl hier="55" item="11"/>
          <tpl fld="13" item="0"/>
          <tpl hier="90" item="3"/>
          <tpl hier="155" item="1"/>
        </tpls>
      </m>
      <m in="0">
        <tpls c="6">
          <tpl fld="9" item="3"/>
          <tpl fld="6" item="6"/>
          <tpl hier="55" item="11"/>
          <tpl fld="13" item="0"/>
          <tpl hier="90" item="3"/>
          <tpl hier="155" item="1"/>
        </tpls>
      </m>
      <m in="0">
        <tpls c="6">
          <tpl fld="10" item="1"/>
          <tpl fld="6" item="3"/>
          <tpl hier="55" item="11"/>
          <tpl fld="13" item="0"/>
          <tpl hier="90" item="3"/>
          <tpl hier="155" item="1"/>
        </tpls>
      </m>
      <m in="0">
        <tpls c="6">
          <tpl fld="8" item="1"/>
          <tpl fld="6" item="17"/>
          <tpl hier="55" item="11"/>
          <tpl fld="13" item="0"/>
          <tpl hier="90" item="3"/>
          <tpl hier="155" item="1"/>
        </tpls>
      </m>
      <m in="0">
        <tpls c="6">
          <tpl fld="8" item="2"/>
          <tpl fld="6" item="2"/>
          <tpl hier="55" item="11"/>
          <tpl fld="13" item="0"/>
          <tpl hier="90" item="3"/>
          <tpl hier="155" item="1"/>
        </tpls>
      </m>
      <m in="0">
        <tpls c="6">
          <tpl fld="9" item="4"/>
          <tpl fld="6" item="30"/>
          <tpl hier="55" item="11"/>
          <tpl fld="13" item="0"/>
          <tpl hier="90" item="3"/>
          <tpl hier="155" item="1"/>
        </tpls>
      </m>
      <m in="0">
        <tpls c="6">
          <tpl fld="9" item="6"/>
          <tpl fld="6" item="31"/>
          <tpl hier="55" item="11"/>
          <tpl fld="13" item="0"/>
          <tpl hier="90" item="3"/>
          <tpl hier="155" item="1"/>
        </tpls>
      </m>
      <m in="0">
        <tpls c="6">
          <tpl fld="9" item="2"/>
          <tpl fld="6" item="25"/>
          <tpl hier="55" item="11"/>
          <tpl fld="13" item="0"/>
          <tpl hier="90" item="3"/>
          <tpl hier="155" item="1"/>
        </tpls>
      </m>
      <m in="0">
        <tpls c="6">
          <tpl fld="9" item="2"/>
          <tpl fld="6" item="22"/>
          <tpl hier="55" item="11"/>
          <tpl fld="13" item="0"/>
          <tpl hier="90" item="3"/>
          <tpl hier="155" item="1"/>
        </tpls>
      </m>
      <m in="0">
        <tpls c="6">
          <tpl fld="8" item="1"/>
          <tpl fld="6" item="4"/>
          <tpl hier="55" item="11"/>
          <tpl fld="13" item="0"/>
          <tpl hier="90" item="3"/>
          <tpl hier="155" item="1"/>
        </tpls>
      </m>
      <m in="0">
        <tpls c="6">
          <tpl fld="9" item="4"/>
          <tpl fld="6" item="23"/>
          <tpl hier="55" item="11"/>
          <tpl fld="13" item="0"/>
          <tpl hier="90" item="3"/>
          <tpl hier="155" item="1"/>
        </tpls>
      </m>
      <m in="0">
        <tpls c="6">
          <tpl fld="9" item="4"/>
          <tpl fld="6" item="29"/>
          <tpl hier="55" item="11"/>
          <tpl fld="13" item="0"/>
          <tpl hier="90" item="3"/>
          <tpl hier="155" item="1"/>
        </tpls>
      </m>
      <m in="0">
        <tpls c="6">
          <tpl fld="8" item="2"/>
          <tpl fld="6" item="22"/>
          <tpl hier="55" item="11"/>
          <tpl fld="13" item="0"/>
          <tpl hier="90" item="3"/>
          <tpl hier="155" item="1"/>
        </tpls>
      </m>
      <m in="0">
        <tpls c="6">
          <tpl fld="11" item="2"/>
          <tpl fld="6" item="7"/>
          <tpl hier="55" item="11"/>
          <tpl fld="13" item="0"/>
          <tpl hier="90" item="3"/>
          <tpl hier="155" item="1"/>
        </tpls>
      </m>
      <m in="0">
        <tpls c="6">
          <tpl fld="9" item="1"/>
          <tpl fld="6" item="27"/>
          <tpl hier="55" item="11"/>
          <tpl fld="13" item="0"/>
          <tpl hier="90" item="3"/>
          <tpl hier="155" item="1"/>
        </tpls>
      </m>
      <m in="0">
        <tpls c="6">
          <tpl fld="8" item="1"/>
          <tpl fld="6" item="29"/>
          <tpl hier="55" item="11"/>
          <tpl fld="13" item="0"/>
          <tpl hier="90" item="3"/>
          <tpl hier="155" item="1"/>
        </tpls>
      </m>
      <m in="0">
        <tpls c="6">
          <tpl fld="9" item="0"/>
          <tpl fld="6" item="3"/>
          <tpl hier="55" item="11"/>
          <tpl fld="13" item="0"/>
          <tpl hier="90" item="3"/>
          <tpl hier="155" item="1"/>
        </tpls>
      </m>
      <m in="0">
        <tpls c="6">
          <tpl fld="9" item="5"/>
          <tpl fld="6" item="22"/>
          <tpl hier="55" item="11"/>
          <tpl fld="13" item="0"/>
          <tpl hier="90" item="3"/>
          <tpl hier="155" item="1"/>
        </tpls>
      </m>
      <m in="0">
        <tpls c="6">
          <tpl fld="9" item="0"/>
          <tpl fld="6" item="20"/>
          <tpl hier="55" item="11"/>
          <tpl fld="13" item="0"/>
          <tpl hier="90" item="3"/>
          <tpl hier="155" item="1"/>
        </tpls>
      </m>
      <m in="0">
        <tpls c="6">
          <tpl fld="9" item="3"/>
          <tpl fld="6" item="0"/>
          <tpl hier="55" item="11"/>
          <tpl fld="13" item="0"/>
          <tpl hier="90" item="3"/>
          <tpl hier="155" item="1"/>
        </tpls>
      </m>
      <n v="1">
        <tpls c="6">
          <tpl fld="9" item="4"/>
          <tpl fld="3" item="2"/>
          <tpl hier="55" item="11"/>
          <tpl fld="13" item="1"/>
          <tpl hier="90" item="3"/>
          <tpl hier="155" item="1"/>
        </tpls>
      </n>
      <m in="0">
        <tpls c="6">
          <tpl fld="9" item="1"/>
          <tpl fld="6" item="22"/>
          <tpl hier="55" item="11"/>
          <tpl fld="13" item="0"/>
          <tpl hier="90" item="3"/>
          <tpl hier="155" item="1"/>
        </tpls>
      </m>
      <m in="0">
        <tpls c="6">
          <tpl fld="9" item="5"/>
          <tpl fld="6" item="29"/>
          <tpl hier="55" item="11"/>
          <tpl fld="13" item="0"/>
          <tpl hier="90" item="3"/>
          <tpl hier="155" item="1"/>
        </tpls>
      </m>
      <m in="0">
        <tpls c="6">
          <tpl fld="11" item="2"/>
          <tpl fld="6" item="17"/>
          <tpl hier="55" item="11"/>
          <tpl fld="13" item="0"/>
          <tpl hier="90" item="3"/>
          <tpl hier="155" item="1"/>
        </tpls>
      </m>
      <m in="0">
        <tpls c="6">
          <tpl fld="8" item="1"/>
          <tpl fld="6" item="6"/>
          <tpl hier="55" item="11"/>
          <tpl fld="13" item="0"/>
          <tpl hier="90" item="3"/>
          <tpl hier="155" item="1"/>
        </tpls>
      </m>
      <m in="0">
        <tpls c="6">
          <tpl hier="2" item="4294967295"/>
          <tpl fld="6" item="13"/>
          <tpl hier="55" item="11"/>
          <tpl fld="13" item="0"/>
          <tpl hier="90" item="3"/>
          <tpl hier="155" item="1"/>
        </tpls>
      </m>
      <m in="0">
        <tpls c="6">
          <tpl fld="9" item="3"/>
          <tpl fld="6" item="9"/>
          <tpl hier="55" item="11"/>
          <tpl fld="13" item="0"/>
          <tpl hier="90" item="3"/>
          <tpl hier="155" item="1"/>
        </tpls>
      </m>
      <m in="0">
        <tpls c="6">
          <tpl fld="11" item="2"/>
          <tpl fld="6" item="28"/>
          <tpl hier="55" item="11"/>
          <tpl fld="13" item="0"/>
          <tpl hier="90" item="3"/>
          <tpl hier="155" item="1"/>
        </tpls>
      </m>
      <m in="0">
        <tpls c="6">
          <tpl fld="9" item="3"/>
          <tpl fld="6" item="5"/>
          <tpl hier="55" item="11"/>
          <tpl fld="13" item="0"/>
          <tpl hier="90" item="3"/>
          <tpl hier="155" item="1"/>
        </tpls>
      </m>
      <m in="0">
        <tpls c="6">
          <tpl fld="9" item="1"/>
          <tpl fld="6" item="5"/>
          <tpl hier="55" item="11"/>
          <tpl fld="13" item="0"/>
          <tpl hier="90" item="3"/>
          <tpl hier="155" item="1"/>
        </tpls>
      </m>
      <m in="0">
        <tpls c="6">
          <tpl fld="11" item="1"/>
          <tpl fld="3" item="2"/>
          <tpl hier="55" item="11"/>
          <tpl fld="13" item="0"/>
          <tpl hier="90" item="3"/>
          <tpl hier="155" item="1"/>
        </tpls>
      </m>
      <n v="1">
        <tpls c="6">
          <tpl fld="9" item="1"/>
          <tpl fld="3" item="0"/>
          <tpl hier="55" item="11"/>
          <tpl fld="13" item="1"/>
          <tpl hier="90" item="3"/>
          <tpl hier="155" item="1"/>
        </tpls>
      </n>
      <m in="0">
        <tpls c="6">
          <tpl fld="9" item="6"/>
          <tpl fld="6" item="27"/>
          <tpl hier="55" item="11"/>
          <tpl fld="13" item="0"/>
          <tpl hier="90" item="3"/>
          <tpl hier="155" item="1"/>
        </tpls>
      </m>
      <m in="0">
        <tpls c="6">
          <tpl fld="9" item="5"/>
          <tpl fld="6" item="2"/>
          <tpl hier="55" item="11"/>
          <tpl fld="13" item="0"/>
          <tpl hier="90" item="3"/>
          <tpl hier="155" item="1"/>
        </tpls>
      </m>
      <m in="0">
        <tpls c="6">
          <tpl fld="9" item="0"/>
          <tpl fld="6" item="16"/>
          <tpl hier="55" item="11"/>
          <tpl fld="13" item="0"/>
          <tpl hier="90" item="3"/>
          <tpl hier="155" item="1"/>
        </tpls>
      </m>
      <m in="0">
        <tpls c="6">
          <tpl fld="9" item="6"/>
          <tpl fld="6" item="29"/>
          <tpl hier="55" item="11"/>
          <tpl fld="13" item="0"/>
          <tpl hier="90" item="3"/>
          <tpl hier="155" item="1"/>
        </tpls>
      </m>
      <m in="0">
        <tpls c="6">
          <tpl fld="9" item="2"/>
          <tpl fld="6" item="30"/>
          <tpl hier="55" item="11"/>
          <tpl fld="13" item="0"/>
          <tpl hier="90" item="3"/>
          <tpl hier="155" item="1"/>
        </tpls>
      </m>
      <m in="0">
        <tpls c="6">
          <tpl fld="11" item="2"/>
          <tpl fld="6" item="18"/>
          <tpl hier="55" item="11"/>
          <tpl fld="13" item="0"/>
          <tpl hier="90" item="3"/>
          <tpl hier="155" item="1"/>
        </tpls>
      </m>
      <m in="0">
        <tpls c="6">
          <tpl hier="2" item="4294967295"/>
          <tpl fld="6" item="23"/>
          <tpl hier="55" item="11"/>
          <tpl fld="13" item="0"/>
          <tpl hier="90" item="3"/>
          <tpl hier="155" item="1"/>
        </tpls>
      </m>
      <m in="0">
        <tpls c="6">
          <tpl fld="9" item="1"/>
          <tpl fld="6" item="25"/>
          <tpl hier="55" item="11"/>
          <tpl fld="13" item="0"/>
          <tpl hier="90" item="3"/>
          <tpl hier="155" item="1"/>
        </tpls>
      </m>
      <m in="0">
        <tpls c="6">
          <tpl fld="8" item="1"/>
          <tpl fld="6" item="26"/>
          <tpl hier="55" item="11"/>
          <tpl fld="13" item="0"/>
          <tpl hier="90" item="3"/>
          <tpl hier="155" item="1"/>
        </tpls>
      </m>
      <m in="0">
        <tpls c="6">
          <tpl fld="9" item="3"/>
          <tpl fld="6" item="26"/>
          <tpl hier="55" item="11"/>
          <tpl fld="13" item="0"/>
          <tpl hier="90" item="3"/>
          <tpl hier="155" item="1"/>
        </tpls>
      </m>
      <m in="0">
        <tpls c="6">
          <tpl fld="11" item="2"/>
          <tpl fld="6" item="14"/>
          <tpl hier="55" item="11"/>
          <tpl fld="13" item="0"/>
          <tpl hier="90" item="3"/>
          <tpl hier="155" item="1"/>
        </tpls>
      </m>
      <m in="0">
        <tpls c="6">
          <tpl fld="9" item="6"/>
          <tpl fld="6" item="7"/>
          <tpl hier="55" item="11"/>
          <tpl fld="13" item="0"/>
          <tpl hier="90" item="3"/>
          <tpl hier="155" item="1"/>
        </tpls>
      </m>
      <m in="0">
        <tpls c="6">
          <tpl hier="2" item="4294967295"/>
          <tpl fld="6" item="1"/>
          <tpl hier="55" item="11"/>
          <tpl fld="13" item="0"/>
          <tpl hier="90" item="3"/>
          <tpl hier="155" item="1"/>
        </tpls>
      </m>
      <m in="0">
        <tpls c="6">
          <tpl hier="2" item="4294967295"/>
          <tpl fld="6" item="28"/>
          <tpl hier="55" item="11"/>
          <tpl fld="13" item="0"/>
          <tpl hier="90" item="3"/>
          <tpl hier="155" item="1"/>
        </tpls>
      </m>
      <m in="0">
        <tpls c="6">
          <tpl fld="9" item="1"/>
          <tpl fld="6" item="10"/>
          <tpl hier="55" item="11"/>
          <tpl fld="13" item="0"/>
          <tpl hier="90" item="3"/>
          <tpl hier="155" item="1"/>
        </tpls>
      </m>
      <m in="0">
        <tpls c="6">
          <tpl fld="9" item="0"/>
          <tpl fld="6" item="10"/>
          <tpl hier="55" item="11"/>
          <tpl fld="13" item="0"/>
          <tpl hier="90" item="3"/>
          <tpl hier="155" item="1"/>
        </tpls>
      </m>
      <m in="0">
        <tpls c="6">
          <tpl fld="9" item="2"/>
          <tpl fld="6" item="6"/>
          <tpl hier="55" item="11"/>
          <tpl fld="13" item="0"/>
          <tpl hier="90" item="3"/>
          <tpl hier="155" item="1"/>
        </tpls>
      </m>
      <m in="0">
        <tpls c="6">
          <tpl fld="9" item="6"/>
          <tpl fld="6" item="3"/>
          <tpl hier="55" item="11"/>
          <tpl fld="13" item="0"/>
          <tpl hier="90" item="3"/>
          <tpl hier="155" item="1"/>
        </tpls>
      </m>
      <m in="0">
        <tpls c="6">
          <tpl fld="9" item="1"/>
          <tpl fld="6" item="12"/>
          <tpl hier="55" item="11"/>
          <tpl fld="13" item="0"/>
          <tpl hier="90" item="3"/>
          <tpl hier="155" item="1"/>
        </tpls>
      </m>
      <m in="0">
        <tpls c="6">
          <tpl fld="8" item="2"/>
          <tpl fld="6" item="14"/>
          <tpl hier="55" item="11"/>
          <tpl fld="13" item="0"/>
          <tpl hier="90" item="3"/>
          <tpl hier="155" item="1"/>
        </tpls>
      </m>
      <m in="0">
        <tpls c="6">
          <tpl fld="9" item="5"/>
          <tpl fld="6" item="18"/>
          <tpl hier="55" item="11"/>
          <tpl fld="13" item="0"/>
          <tpl hier="90" item="3"/>
          <tpl hier="155" item="1"/>
        </tpls>
      </m>
      <m in="0">
        <tpls c="6">
          <tpl fld="10" item="1"/>
          <tpl fld="6" item="12"/>
          <tpl hier="55" item="11"/>
          <tpl fld="13" item="0"/>
          <tpl hier="90" item="3"/>
          <tpl hier="155" item="1"/>
        </tpls>
      </m>
      <m in="0">
        <tpls c="6">
          <tpl fld="9" item="5"/>
          <tpl fld="6" item="25"/>
          <tpl hier="55" item="11"/>
          <tpl fld="13" item="0"/>
          <tpl hier="90" item="3"/>
          <tpl hier="155" item="1"/>
        </tpls>
      </m>
      <m in="0">
        <tpls c="6">
          <tpl fld="11" item="0"/>
          <tpl fld="6" item="3"/>
          <tpl hier="55" item="11"/>
          <tpl fld="13" item="0"/>
          <tpl hier="90" item="3"/>
          <tpl hier="155" item="1"/>
        </tpls>
      </m>
      <m in="0">
        <tpls c="6">
          <tpl fld="9" item="0"/>
          <tpl fld="3" item="1"/>
          <tpl hier="55" item="11"/>
          <tpl fld="13" item="0"/>
          <tpl hier="90" item="3"/>
          <tpl hier="155" item="1"/>
        </tpls>
      </m>
      <m in="0">
        <tpls c="6">
          <tpl fld="9" item="0"/>
          <tpl fld="6" item="11"/>
          <tpl hier="55" item="11"/>
          <tpl fld="13" item="0"/>
          <tpl hier="90" item="3"/>
          <tpl hier="155" item="1"/>
        </tpls>
      </m>
      <m in="0">
        <tpls c="6">
          <tpl fld="9" item="1"/>
          <tpl fld="6" item="15"/>
          <tpl hier="55" item="11"/>
          <tpl fld="13" item="0"/>
          <tpl hier="90" item="3"/>
          <tpl hier="155" item="1"/>
        </tpls>
      </m>
      <n v="1">
        <tpls c="6">
          <tpl fld="8" item="1"/>
          <tpl fld="3" item="2"/>
          <tpl hier="55" item="11"/>
          <tpl fld="13" item="1"/>
          <tpl hier="90" item="3"/>
          <tpl hier="155" item="1"/>
        </tpls>
      </n>
      <m in="0">
        <tpls c="6">
          <tpl fld="8" item="1"/>
          <tpl fld="3" item="2"/>
          <tpl hier="55" item="11"/>
          <tpl fld="13" item="0"/>
          <tpl hier="90" item="3"/>
          <tpl hier="155" item="1"/>
        </tpls>
      </m>
      <m in="0">
        <tpls c="6">
          <tpl fld="9" item="5"/>
          <tpl fld="6" item="17"/>
          <tpl hier="55" item="11"/>
          <tpl fld="13" item="0"/>
          <tpl hier="90" item="3"/>
          <tpl hier="155" item="1"/>
        </tpls>
      </m>
      <m in="0">
        <tpls c="6">
          <tpl fld="9" item="3"/>
          <tpl fld="3" item="0"/>
          <tpl hier="55" item="11"/>
          <tpl fld="13" item="0"/>
          <tpl hier="90" item="3"/>
          <tpl hier="155" item="1"/>
        </tpls>
      </m>
      <m in="0">
        <tpls c="6">
          <tpl hier="2" item="4294967295"/>
          <tpl fld="6" item="31"/>
          <tpl hier="55" item="11"/>
          <tpl fld="13" item="0"/>
          <tpl hier="90" item="3"/>
          <tpl hier="155" item="1"/>
        </tpls>
      </m>
      <m in="0">
        <tpls c="6">
          <tpl fld="9" item="6"/>
          <tpl fld="6" item="23"/>
          <tpl hier="55" item="11"/>
          <tpl fld="13" item="0"/>
          <tpl hier="90" item="3"/>
          <tpl hier="155" item="1"/>
        </tpls>
      </m>
      <m in="0">
        <tpls c="6">
          <tpl fld="9" item="0"/>
          <tpl fld="6" item="19"/>
          <tpl hier="55" item="11"/>
          <tpl fld="13" item="0"/>
          <tpl hier="90" item="3"/>
          <tpl hier="155" item="1"/>
        </tpls>
      </m>
      <m in="0">
        <tpls c="6">
          <tpl fld="10" item="1"/>
          <tpl fld="6" item="2"/>
          <tpl hier="55" item="11"/>
          <tpl fld="13" item="0"/>
          <tpl hier="90" item="3"/>
          <tpl hier="155" item="1"/>
        </tpls>
      </m>
      <m in="0">
        <tpls c="6">
          <tpl fld="11" item="0"/>
          <tpl fld="3" item="2"/>
          <tpl hier="55" item="11"/>
          <tpl fld="13" item="0"/>
          <tpl hier="90" item="3"/>
          <tpl hier="155" item="1"/>
        </tpls>
      </m>
      <m in="0">
        <tpls c="6">
          <tpl fld="8" item="1"/>
          <tpl fld="6" item="16"/>
          <tpl hier="55" item="11"/>
          <tpl fld="13" item="0"/>
          <tpl hier="90" item="3"/>
          <tpl hier="155" item="1"/>
        </tpls>
      </m>
      <m in="0">
        <tpls c="6">
          <tpl fld="8" item="1"/>
          <tpl fld="6" item="21"/>
          <tpl hier="55" item="11"/>
          <tpl fld="13" item="0"/>
          <tpl hier="90" item="3"/>
          <tpl hier="155" item="1"/>
        </tpls>
      </m>
      <m in="0">
        <tpls c="6">
          <tpl fld="9" item="5"/>
          <tpl fld="6" item="23"/>
          <tpl hier="55" item="11"/>
          <tpl fld="13" item="0"/>
          <tpl hier="90" item="3"/>
          <tpl hier="155" item="1"/>
        </tpls>
      </m>
      <m in="0">
        <tpls c="6">
          <tpl fld="9" item="1"/>
          <tpl fld="6" item="21"/>
          <tpl hier="55" item="11"/>
          <tpl fld="13" item="0"/>
          <tpl hier="90" item="3"/>
          <tpl hier="155" item="1"/>
        </tpls>
      </m>
      <m in="0">
        <tpls c="6">
          <tpl fld="9" item="1"/>
          <tpl fld="6" item="20"/>
          <tpl hier="55" item="11"/>
          <tpl fld="13" item="0"/>
          <tpl hier="90" item="3"/>
          <tpl hier="155" item="1"/>
        </tpls>
      </m>
      <m in="0">
        <tpls c="6">
          <tpl fld="10" item="1"/>
          <tpl fld="3" item="1"/>
          <tpl hier="55" item="11"/>
          <tpl fld="13" item="0"/>
          <tpl hier="90" item="3"/>
          <tpl hier="155" item="1"/>
        </tpls>
      </m>
      <m in="0">
        <tpls c="6">
          <tpl fld="9" item="3"/>
          <tpl fld="6" item="29"/>
          <tpl hier="55" item="11"/>
          <tpl fld="13" item="0"/>
          <tpl hier="90" item="3"/>
          <tpl hier="155" item="1"/>
        </tpls>
      </m>
      <m in="0">
        <tpls c="6">
          <tpl fld="8" item="0"/>
          <tpl fld="6" item="18"/>
          <tpl hier="55" item="11"/>
          <tpl fld="13" item="0"/>
          <tpl hier="90" item="3"/>
          <tpl hier="155" item="1"/>
        </tpls>
      </m>
      <m in="0">
        <tpls c="6">
          <tpl fld="10" item="1"/>
          <tpl fld="6" item="28"/>
          <tpl hier="55" item="11"/>
          <tpl fld="13" item="0"/>
          <tpl hier="90" item="3"/>
          <tpl hier="155" item="1"/>
        </tpls>
      </m>
      <m in="0">
        <tpls c="6">
          <tpl fld="9" item="3"/>
          <tpl fld="6" item="1"/>
          <tpl hier="55" item="11"/>
          <tpl fld="13" item="0"/>
          <tpl hier="90" item="3"/>
          <tpl hier="155" item="1"/>
        </tpls>
      </m>
      <m in="0">
        <tpls c="6">
          <tpl fld="9" item="6"/>
          <tpl fld="6" item="6"/>
          <tpl hier="55" item="11"/>
          <tpl fld="13" item="0"/>
          <tpl hier="90" item="3"/>
          <tpl hier="155" item="1"/>
        </tpls>
      </m>
      <m in="0">
        <tpls c="6">
          <tpl fld="8" item="0"/>
          <tpl fld="6" item="14"/>
          <tpl hier="55" item="11"/>
          <tpl fld="13" item="0"/>
          <tpl hier="90" item="3"/>
          <tpl hier="155" item="1"/>
        </tpls>
      </m>
      <m in="0">
        <tpls c="6">
          <tpl fld="9" item="0"/>
          <tpl fld="3" item="2"/>
          <tpl hier="55" item="11"/>
          <tpl fld="13" item="0"/>
          <tpl hier="90" item="3"/>
          <tpl hier="155" item="1"/>
        </tpls>
      </m>
      <m in="0">
        <tpls c="6">
          <tpl fld="9" item="2"/>
          <tpl fld="6" item="21"/>
          <tpl hier="55" item="11"/>
          <tpl fld="13" item="0"/>
          <tpl hier="90" item="3"/>
          <tpl hier="155" item="1"/>
        </tpls>
      </m>
      <m in="0">
        <tpls c="6">
          <tpl fld="9" item="3"/>
          <tpl fld="6" item="2"/>
          <tpl hier="55" item="11"/>
          <tpl fld="13" item="0"/>
          <tpl hier="90" item="3"/>
          <tpl hier="155" item="1"/>
        </tpls>
      </m>
      <n v="1">
        <tpls c="6">
          <tpl fld="9" item="6"/>
          <tpl fld="3" item="0"/>
          <tpl hier="55" item="11"/>
          <tpl fld="13" item="1"/>
          <tpl hier="90" item="3"/>
          <tpl hier="155" item="1"/>
        </tpls>
      </n>
      <m in="0">
        <tpls c="6">
          <tpl fld="9" item="3"/>
          <tpl fld="3" item="1"/>
          <tpl hier="55" item="11"/>
          <tpl fld="13" item="0"/>
          <tpl hier="90" item="3"/>
          <tpl hier="155" item="1"/>
        </tpls>
      </m>
      <m in="0">
        <tpls c="6">
          <tpl fld="10" item="1"/>
          <tpl fld="6" item="8"/>
          <tpl hier="55" item="11"/>
          <tpl fld="13" item="0"/>
          <tpl hier="90" item="3"/>
          <tpl hier="155" item="1"/>
        </tpls>
      </m>
      <m in="0">
        <tpls c="6">
          <tpl fld="9" item="2"/>
          <tpl fld="6" item="26"/>
          <tpl hier="55" item="11"/>
          <tpl fld="13" item="0"/>
          <tpl hier="90" item="3"/>
          <tpl hier="155" item="1"/>
        </tpls>
      </m>
      <m in="0">
        <tpls c="6">
          <tpl fld="8" item="2"/>
          <tpl fld="6" item="5"/>
          <tpl hier="55" item="11"/>
          <tpl fld="13" item="0"/>
          <tpl hier="90" item="3"/>
          <tpl hier="155" item="1"/>
        </tpls>
      </m>
      <m in="0">
        <tpls c="6">
          <tpl fld="11" item="0"/>
          <tpl fld="6" item="7"/>
          <tpl hier="55" item="11"/>
          <tpl fld="13" item="0"/>
          <tpl hier="90" item="3"/>
          <tpl hier="155" item="1"/>
        </tpls>
      </m>
      <n v="1">
        <tpls c="6">
          <tpl fld="9" item="0"/>
          <tpl fld="3" item="2"/>
          <tpl hier="55" item="11"/>
          <tpl fld="13" item="1"/>
          <tpl hier="90" item="3"/>
          <tpl hier="155" item="1"/>
        </tpls>
      </n>
      <n v="1">
        <tpls c="6">
          <tpl fld="9" item="6"/>
          <tpl fld="3" item="1"/>
          <tpl hier="55" item="11"/>
          <tpl fld="13" item="1"/>
          <tpl hier="90" item="3"/>
          <tpl hier="155" item="1"/>
        </tpls>
      </n>
      <m in="0">
        <tpls c="6">
          <tpl fld="9" item="2"/>
          <tpl fld="6" item="29"/>
          <tpl hier="55" item="11"/>
          <tpl fld="13" item="0"/>
          <tpl hier="90" item="3"/>
          <tpl hier="155" item="1"/>
        </tpls>
      </m>
      <m in="0">
        <tpls c="6">
          <tpl fld="11" item="0"/>
          <tpl fld="6" item="10"/>
          <tpl hier="55" item="11"/>
          <tpl fld="13" item="0"/>
          <tpl hier="90" item="3"/>
          <tpl hier="155" item="1"/>
        </tpls>
      </m>
      <m in="0">
        <tpls c="6">
          <tpl fld="11" item="1"/>
          <tpl fld="6" item="26"/>
          <tpl hier="55" item="11"/>
          <tpl fld="13" item="0"/>
          <tpl hier="90" item="3"/>
          <tpl hier="155" item="1"/>
        </tpls>
      </m>
      <m in="0">
        <tpls c="6">
          <tpl fld="8" item="2"/>
          <tpl fld="6" item="26"/>
          <tpl hier="55" item="11"/>
          <tpl fld="13" item="0"/>
          <tpl hier="90" item="3"/>
          <tpl hier="155" item="1"/>
        </tpls>
      </m>
      <m in="0">
        <tpls c="6">
          <tpl fld="9" item="1"/>
          <tpl fld="6" item="4"/>
          <tpl hier="55" item="11"/>
          <tpl fld="13" item="0"/>
          <tpl hier="90" item="3"/>
          <tpl hier="155" item="1"/>
        </tpls>
      </m>
      <m in="0">
        <tpls c="6">
          <tpl fld="9" item="4"/>
          <tpl fld="6" item="21"/>
          <tpl hier="55" item="11"/>
          <tpl fld="13" item="0"/>
          <tpl hier="90" item="3"/>
          <tpl hier="155" item="1"/>
        </tpls>
      </m>
      <m in="0">
        <tpls c="6">
          <tpl fld="8" item="0"/>
          <tpl fld="3" item="2"/>
          <tpl hier="55" item="11"/>
          <tpl fld="13" item="0"/>
          <tpl hier="90" item="3"/>
          <tpl hier="155" item="1"/>
        </tpls>
      </m>
      <n v="1">
        <tpls c="6">
          <tpl fld="10" item="1"/>
          <tpl fld="3" item="2"/>
          <tpl hier="55" item="11"/>
          <tpl fld="13" item="1"/>
          <tpl hier="90" item="3"/>
          <tpl hier="155" item="1"/>
        </tpls>
      </n>
      <m in="0">
        <tpls c="6">
          <tpl fld="8" item="1"/>
          <tpl fld="6" item="9"/>
          <tpl hier="55" item="11"/>
          <tpl fld="13" item="0"/>
          <tpl hier="90" item="3"/>
          <tpl hier="155" item="1"/>
        </tpls>
      </m>
      <m in="0">
        <tpls c="6">
          <tpl fld="8" item="1"/>
          <tpl fld="6" item="14"/>
          <tpl hier="55" item="11"/>
          <tpl fld="13" item="0"/>
          <tpl hier="90" item="3"/>
          <tpl hier="155" item="1"/>
        </tpls>
      </m>
      <n v="1">
        <tpls c="6">
          <tpl fld="9" item="3"/>
          <tpl fld="3" item="2"/>
          <tpl hier="55" item="11"/>
          <tpl fld="13" item="1"/>
          <tpl hier="90" item="3"/>
          <tpl hier="155" item="1"/>
        </tpls>
      </n>
      <m in="0">
        <tpls c="6">
          <tpl fld="10" item="1"/>
          <tpl fld="6" item="4"/>
          <tpl hier="55" item="11"/>
          <tpl fld="13" item="0"/>
          <tpl hier="90" item="3"/>
          <tpl hier="155" item="1"/>
        </tpls>
      </m>
      <m in="0">
        <tpls c="6">
          <tpl fld="9" item="6"/>
          <tpl fld="6" item="30"/>
          <tpl hier="55" item="11"/>
          <tpl fld="13" item="0"/>
          <tpl hier="90" item="3"/>
          <tpl hier="155" item="1"/>
        </tpls>
      </m>
      <m in="0">
        <tpls c="6">
          <tpl fld="9" item="0"/>
          <tpl fld="6" item="21"/>
          <tpl hier="55" item="11"/>
          <tpl fld="13" item="0"/>
          <tpl hier="90" item="3"/>
          <tpl hier="155" item="1"/>
        </tpls>
      </m>
      <m in="0">
        <tpls c="6">
          <tpl fld="11" item="1"/>
          <tpl fld="6" item="31"/>
          <tpl hier="55" item="11"/>
          <tpl fld="13" item="0"/>
          <tpl hier="90" item="3"/>
          <tpl hier="155" item="1"/>
        </tpls>
      </m>
      <m in="0">
        <tpls c="6">
          <tpl fld="9" item="0"/>
          <tpl fld="6" item="9"/>
          <tpl hier="55" item="11"/>
          <tpl fld="13" item="0"/>
          <tpl hier="90" item="3"/>
          <tpl hier="155" item="1"/>
        </tpls>
      </m>
      <n v="1">
        <tpls c="6">
          <tpl fld="11" item="2"/>
          <tpl fld="3" item="1"/>
          <tpl hier="55" item="11"/>
          <tpl fld="13" item="1"/>
          <tpl hier="90" item="3"/>
          <tpl hier="155" item="1"/>
        </tpls>
      </n>
      <m in="0">
        <tpls c="6">
          <tpl fld="11" item="0"/>
          <tpl fld="6" item="9"/>
          <tpl hier="55" item="11"/>
          <tpl fld="13" item="0"/>
          <tpl hier="90" item="3"/>
          <tpl hier="155" item="1"/>
        </tpls>
      </m>
      <m in="0">
        <tpls c="6">
          <tpl fld="9" item="5"/>
          <tpl fld="6" item="7"/>
          <tpl hier="55" item="11"/>
          <tpl fld="13" item="0"/>
          <tpl hier="90" item="3"/>
          <tpl hier="155" item="1"/>
        </tpls>
      </m>
      <m in="0">
        <tpls c="6">
          <tpl fld="9" item="6"/>
          <tpl fld="6" item="13"/>
          <tpl hier="55" item="11"/>
          <tpl fld="13" item="0"/>
          <tpl hier="90" item="3"/>
          <tpl hier="155" item="1"/>
        </tpls>
      </m>
      <m in="0">
        <tpls c="6">
          <tpl fld="8" item="0"/>
          <tpl fld="6" item="2"/>
          <tpl hier="55" item="11"/>
          <tpl fld="13" item="0"/>
          <tpl hier="90" item="3"/>
          <tpl hier="155" item="1"/>
        </tpls>
      </m>
      <m in="0">
        <tpls c="6">
          <tpl fld="9" item="0"/>
          <tpl fld="6" item="30"/>
          <tpl hier="55" item="11"/>
          <tpl fld="13" item="0"/>
          <tpl hier="90" item="3"/>
          <tpl hier="155" item="1"/>
        </tpls>
      </m>
      <m in="0">
        <tpls c="6">
          <tpl fld="9" item="3"/>
          <tpl fld="6" item="25"/>
          <tpl hier="55" item="11"/>
          <tpl fld="13" item="0"/>
          <tpl hier="90" item="3"/>
          <tpl hier="155" item="1"/>
        </tpls>
      </m>
      <m in="0">
        <tpls c="6">
          <tpl hier="2" item="4294967295"/>
          <tpl fld="6" item="20"/>
          <tpl hier="55" item="11"/>
          <tpl fld="13" item="0"/>
          <tpl hier="90" item="3"/>
          <tpl hier="155" item="1"/>
        </tpls>
      </m>
      <n v="1">
        <tpls c="6">
          <tpl fld="8" item="2"/>
          <tpl fld="3" item="1"/>
          <tpl hier="55" item="11"/>
          <tpl fld="13" item="1"/>
          <tpl hier="90" item="3"/>
          <tpl hier="155" item="1"/>
        </tpls>
      </n>
      <m in="0">
        <tpls c="6">
          <tpl fld="10" item="0"/>
          <tpl fld="6" item="30"/>
          <tpl hier="55" item="11"/>
          <tpl fld="13" item="0"/>
          <tpl hier="90" item="3"/>
          <tpl hier="155" item="1"/>
        </tpls>
      </m>
      <m in="0">
        <tpls c="6">
          <tpl fld="9" item="6"/>
          <tpl fld="6" item="12"/>
          <tpl hier="55" item="11"/>
          <tpl fld="13" item="0"/>
          <tpl hier="90" item="3"/>
          <tpl hier="155" item="1"/>
        </tpls>
      </m>
      <m in="0">
        <tpls c="6">
          <tpl fld="10" item="1"/>
          <tpl fld="6" item="16"/>
          <tpl hier="55" item="11"/>
          <tpl fld="13" item="0"/>
          <tpl hier="90" item="3"/>
          <tpl hier="155" item="1"/>
        </tpls>
      </m>
      <m in="0">
        <tpls c="6">
          <tpl fld="9" item="4"/>
          <tpl fld="6" item="31"/>
          <tpl hier="55" item="11"/>
          <tpl fld="13" item="0"/>
          <tpl hier="90" item="3"/>
          <tpl hier="155" item="1"/>
        </tpls>
      </m>
      <m in="0">
        <tpls c="6">
          <tpl fld="10" item="1"/>
          <tpl fld="6" item="10"/>
          <tpl hier="55" item="11"/>
          <tpl fld="13" item="0"/>
          <tpl hier="90" item="3"/>
          <tpl hier="155" item="1"/>
        </tpls>
      </m>
      <m in="0">
        <tpls c="6">
          <tpl fld="9" item="1"/>
          <tpl fld="6" item="11"/>
          <tpl hier="55" item="11"/>
          <tpl fld="13" item="0"/>
          <tpl hier="90" item="3"/>
          <tpl hier="155" item="1"/>
        </tpls>
      </m>
      <m in="0">
        <tpls c="6">
          <tpl hier="2" item="4294967295"/>
          <tpl fld="6" item="30"/>
          <tpl hier="55" item="11"/>
          <tpl fld="13" item="0"/>
          <tpl hier="90" item="3"/>
          <tpl hier="155" item="1"/>
        </tpls>
      </m>
      <m in="0">
        <tpls c="6">
          <tpl fld="9" item="4"/>
          <tpl fld="6" item="11"/>
          <tpl hier="55" item="11"/>
          <tpl fld="13" item="0"/>
          <tpl hier="90" item="3"/>
          <tpl hier="155" item="1"/>
        </tpls>
      </m>
      <m in="0">
        <tpls c="6">
          <tpl fld="8" item="2"/>
          <tpl fld="6" item="30"/>
          <tpl hier="55" item="11"/>
          <tpl fld="13" item="0"/>
          <tpl hier="90" item="3"/>
          <tpl hier="155" item="1"/>
        </tpls>
      </m>
      <m in="0">
        <tpls c="6">
          <tpl fld="9" item="2"/>
          <tpl fld="6" item="31"/>
          <tpl hier="55" item="11"/>
          <tpl fld="13" item="0"/>
          <tpl hier="90" item="3"/>
          <tpl hier="155" item="1"/>
        </tpls>
      </m>
      <m in="0">
        <tpls c="6">
          <tpl hier="2" item="4294967295"/>
          <tpl fld="6" item="2"/>
          <tpl hier="55" item="11"/>
          <tpl fld="13" item="0"/>
          <tpl hier="90" item="3"/>
          <tpl hier="155" item="1"/>
        </tpls>
      </m>
      <m in="0">
        <tpls c="6">
          <tpl fld="9" item="2"/>
          <tpl fld="6" item="0"/>
          <tpl hier="55" item="11"/>
          <tpl fld="13" item="0"/>
          <tpl hier="90" item="3"/>
          <tpl hier="155" item="1"/>
        </tpls>
      </m>
      <m in="0">
        <tpls c="6">
          <tpl fld="11" item="0"/>
          <tpl fld="6" item="20"/>
          <tpl hier="55" item="11"/>
          <tpl fld="13" item="0"/>
          <tpl hier="90" item="3"/>
          <tpl hier="155" item="1"/>
        </tpls>
      </m>
      <m in="0">
        <tpls c="6">
          <tpl fld="11" item="1"/>
          <tpl fld="6" item="21"/>
          <tpl hier="55" item="11"/>
          <tpl fld="13" item="0"/>
          <tpl hier="90" item="3"/>
          <tpl hier="155" item="1"/>
        </tpls>
      </m>
      <m in="0">
        <tpls c="6">
          <tpl fld="10" item="0"/>
          <tpl fld="6" item="14"/>
          <tpl hier="55" item="11"/>
          <tpl fld="13" item="0"/>
          <tpl hier="90" item="3"/>
          <tpl hier="155" item="1"/>
        </tpls>
      </m>
      <m in="0">
        <tpls c="6">
          <tpl fld="11" item="2"/>
          <tpl fld="6" item="11"/>
          <tpl hier="55" item="11"/>
          <tpl fld="13" item="0"/>
          <tpl hier="90" item="3"/>
          <tpl hier="155" item="1"/>
        </tpls>
      </m>
      <m in="0">
        <tpls c="6">
          <tpl fld="11" item="2"/>
          <tpl fld="6" item="27"/>
          <tpl hier="55" item="11"/>
          <tpl fld="13" item="0"/>
          <tpl hier="90" item="3"/>
          <tpl hier="155" item="1"/>
        </tpls>
      </m>
      <m in="0">
        <tpls c="6">
          <tpl fld="11" item="1"/>
          <tpl fld="6" item="0"/>
          <tpl hier="55" item="11"/>
          <tpl fld="13" item="0"/>
          <tpl hier="90" item="3"/>
          <tpl hier="155" item="1"/>
        </tpls>
      </m>
      <m in="0">
        <tpls c="6">
          <tpl fld="8" item="1"/>
          <tpl fld="6" item="28"/>
          <tpl hier="55" item="11"/>
          <tpl fld="13" item="0"/>
          <tpl hier="90" item="3"/>
          <tpl hier="155" item="1"/>
        </tpls>
      </m>
      <m in="0">
        <tpls c="6">
          <tpl fld="8" item="2"/>
          <tpl fld="6" item="23"/>
          <tpl hier="55" item="11"/>
          <tpl fld="13" item="0"/>
          <tpl hier="90" item="3"/>
          <tpl hier="155" item="1"/>
        </tpls>
      </m>
      <m in="0">
        <tpls c="6">
          <tpl fld="9" item="6"/>
          <tpl fld="6" item="24"/>
          <tpl hier="55" item="11"/>
          <tpl fld="13" item="0"/>
          <tpl hier="90" item="3"/>
          <tpl hier="155" item="1"/>
        </tpls>
      </m>
      <m in="0">
        <tpls c="6">
          <tpl fld="9" item="0"/>
          <tpl fld="6" item="24"/>
          <tpl hier="55" item="11"/>
          <tpl fld="13" item="0"/>
          <tpl hier="90" item="3"/>
          <tpl hier="155" item="1"/>
        </tpls>
      </m>
      <m in="0">
        <tpls c="6">
          <tpl fld="9" item="3"/>
          <tpl fld="6" item="23"/>
          <tpl hier="55" item="11"/>
          <tpl fld="13" item="0"/>
          <tpl hier="90" item="3"/>
          <tpl hier="155" item="1"/>
        </tpls>
      </m>
      <m in="0">
        <tpls c="6">
          <tpl hier="2" item="4294967295"/>
          <tpl fld="6" item="22"/>
          <tpl hier="55" item="11"/>
          <tpl fld="13" item="0"/>
          <tpl hier="90" item="3"/>
          <tpl hier="155" item="1"/>
        </tpls>
      </m>
      <n v="1">
        <tpls c="6">
          <tpl fld="9" item="1"/>
          <tpl fld="3" item="2"/>
          <tpl hier="55" item="11"/>
          <tpl fld="13" item="1"/>
          <tpl hier="90" item="3"/>
          <tpl hier="155" item="1"/>
        </tpls>
      </n>
      <m in="0">
        <tpls c="6">
          <tpl fld="9" item="5"/>
          <tpl fld="6" item="24"/>
          <tpl hier="55" item="11"/>
          <tpl fld="13" item="0"/>
          <tpl hier="90" item="3"/>
          <tpl hier="155" item="1"/>
        </tpls>
      </m>
      <m in="0">
        <tpls c="6">
          <tpl fld="9" item="5"/>
          <tpl fld="6" item="6"/>
          <tpl hier="55" item="11"/>
          <tpl fld="13" item="0"/>
          <tpl hier="90" item="3"/>
          <tpl hier="155" item="1"/>
        </tpls>
      </m>
      <m in="0">
        <tpls c="6">
          <tpl fld="11" item="2"/>
          <tpl fld="6" item="21"/>
          <tpl hier="55" item="11"/>
          <tpl fld="13" item="0"/>
          <tpl hier="90" item="3"/>
          <tpl hier="155" item="1"/>
        </tpls>
      </m>
      <m in="0">
        <tpls c="6">
          <tpl fld="8" item="1"/>
          <tpl fld="6" item="1"/>
          <tpl hier="55" item="11"/>
          <tpl fld="13" item="0"/>
          <tpl hier="90" item="3"/>
          <tpl hier="155" item="1"/>
        </tpls>
      </m>
      <m in="0">
        <tpls c="6">
          <tpl fld="8" item="2"/>
          <tpl fld="6" item="27"/>
          <tpl hier="55" item="11"/>
          <tpl fld="13" item="0"/>
          <tpl hier="90" item="3"/>
          <tpl hier="155" item="1"/>
        </tpls>
      </m>
      <m in="0">
        <tpls c="6">
          <tpl fld="11" item="0"/>
          <tpl fld="6" item="16"/>
          <tpl hier="55" item="11"/>
          <tpl fld="13" item="0"/>
          <tpl hier="90" item="3"/>
          <tpl hier="155" item="1"/>
        </tpls>
      </m>
      <n v="62" in="0">
        <tpls c="6">
          <tpl fld="8" item="2"/>
          <tpl fld="6" item="17"/>
          <tpl hier="55" item="11"/>
          <tpl fld="13" item="0"/>
          <tpl hier="90" item="0"/>
          <tpl hier="155" item="1"/>
        </tpls>
      </n>
      <n v="19555" in="0">
        <tpls c="6">
          <tpl fld="9" item="4"/>
          <tpl fld="6" item="4"/>
          <tpl hier="55" item="11"/>
          <tpl fld="13" item="0"/>
          <tpl hier="90" item="0"/>
          <tpl hier="155" item="1"/>
        </tpls>
      </n>
      <m in="0">
        <tpls c="6">
          <tpl fld="11" item="1"/>
          <tpl fld="6" item="17"/>
          <tpl hier="55" item="11"/>
          <tpl fld="13" item="0"/>
          <tpl hier="90" item="0"/>
          <tpl hier="155" item="1"/>
        </tpls>
      </m>
      <n v="-22244" in="0">
        <tpls c="6">
          <tpl fld="8" item="0"/>
          <tpl fld="6" item="29"/>
          <tpl hier="55" item="11"/>
          <tpl fld="13" item="0"/>
          <tpl hier="90" item="0"/>
          <tpl hier="155" item="1"/>
        </tpls>
      </n>
      <n v="27" in="0">
        <tpls c="6">
          <tpl fld="8" item="1"/>
          <tpl fld="6" item="30"/>
          <tpl hier="55" item="11"/>
          <tpl fld="13" item="0"/>
          <tpl hier="90" item="0"/>
          <tpl hier="155" item="1"/>
        </tpls>
      </n>
      <n v="-182" in="0">
        <tpls c="6">
          <tpl fld="9" item="6"/>
          <tpl fld="6" item="9"/>
          <tpl hier="55" item="11"/>
          <tpl fld="13" item="0"/>
          <tpl hier="90" item="0"/>
          <tpl hier="155" item="1"/>
        </tpls>
      </n>
      <m in="0">
        <tpls c="6">
          <tpl fld="10" item="1"/>
          <tpl fld="6" item="1"/>
          <tpl hier="55" item="11"/>
          <tpl fld="13" item="0"/>
          <tpl hier="90" item="0"/>
          <tpl hier="155" item="1"/>
        </tpls>
      </m>
      <n v="-19865" in="0">
        <tpls c="6">
          <tpl fld="8" item="0"/>
          <tpl fld="6" item="3"/>
          <tpl hier="55" item="11"/>
          <tpl fld="13" item="0"/>
          <tpl hier="90" item="0"/>
          <tpl hier="155" item="1"/>
        </tpls>
      </n>
      <n v="-295" in="0">
        <tpls c="6">
          <tpl fld="9" item="6"/>
          <tpl fld="6" item="15"/>
          <tpl hier="55" item="11"/>
          <tpl fld="13" item="0"/>
          <tpl hier="90" item="0"/>
          <tpl hier="155" item="1"/>
        </tpls>
      </n>
      <m in="0">
        <tpls c="6">
          <tpl fld="10" item="0"/>
          <tpl fld="6" item="9"/>
          <tpl hier="55" item="11"/>
          <tpl fld="13" item="0"/>
          <tpl hier="90" item="0"/>
          <tpl hier="155" item="1"/>
        </tpls>
      </m>
      <m in="0">
        <tpls c="6">
          <tpl fld="11" item="0"/>
          <tpl fld="6" item="19"/>
          <tpl hier="55" item="11"/>
          <tpl fld="13" item="0"/>
          <tpl hier="90" item="0"/>
          <tpl hier="155" item="1"/>
        </tpls>
      </m>
      <m in="0">
        <tpls c="6">
          <tpl fld="11" item="1"/>
          <tpl fld="6" item="16"/>
          <tpl hier="55" item="11"/>
          <tpl fld="13" item="0"/>
          <tpl hier="90" item="0"/>
          <tpl hier="155" item="1"/>
        </tpls>
      </m>
      <n v="-25187" in="0">
        <tpls c="6">
          <tpl hier="2" item="4294967295"/>
          <tpl fld="6" item="17"/>
          <tpl hier="55" item="11"/>
          <tpl fld="13" item="0"/>
          <tpl hier="90" item="0"/>
          <tpl hier="155" item="1"/>
        </tpls>
      </n>
      <m in="0">
        <tpls c="6">
          <tpl fld="11" item="2"/>
          <tpl fld="6" item="5"/>
          <tpl hier="55" item="11"/>
          <tpl fld="13" item="0"/>
          <tpl hier="90" item="0"/>
          <tpl hier="155" item="1"/>
        </tpls>
      </m>
      <n v="197" in="0">
        <tpls c="6">
          <tpl fld="9" item="2"/>
          <tpl fld="6" item="11"/>
          <tpl hier="55" item="11"/>
          <tpl fld="13" item="0"/>
          <tpl hier="90" item="0"/>
          <tpl hier="155" item="1"/>
        </tpls>
      </n>
      <n v="20292" in="0">
        <tpls c="6">
          <tpl fld="9" item="4"/>
          <tpl fld="6" item="2"/>
          <tpl hier="55" item="11"/>
          <tpl fld="13" item="0"/>
          <tpl hier="90" item="0"/>
          <tpl hier="155" item="1"/>
        </tpls>
      </n>
      <m in="0">
        <tpls c="6">
          <tpl fld="10" item="1"/>
          <tpl fld="6" item="9"/>
          <tpl hier="55" item="11"/>
          <tpl fld="13" item="0"/>
          <tpl hier="90" item="0"/>
          <tpl hier="155" item="1"/>
        </tpls>
      </m>
      <n v="-20783.840261046458" in="0">
        <tpls c="6">
          <tpl hier="2" item="4294967295"/>
          <tpl fld="6" item="12"/>
          <tpl hier="55" item="11"/>
          <tpl fld="13" item="0"/>
          <tpl hier="90" item="0"/>
          <tpl hier="155" item="1"/>
        </tpls>
      </n>
      <m in="0">
        <tpls c="6">
          <tpl fld="11" item="0"/>
          <tpl fld="6" item="2"/>
          <tpl hier="55" item="11"/>
          <tpl fld="13" item="0"/>
          <tpl hier="90" item="0"/>
          <tpl hier="155" item="1"/>
        </tpls>
      </m>
      <n v="-198" in="0">
        <tpls c="6">
          <tpl fld="9" item="6"/>
          <tpl fld="6" item="19"/>
          <tpl hier="55" item="11"/>
          <tpl fld="13" item="0"/>
          <tpl hier="90" item="0"/>
          <tpl hier="155" item="1"/>
        </tpls>
      </n>
      <n v="1">
        <tpls c="6">
          <tpl fld="10" item="0"/>
          <tpl fld="3" item="2"/>
          <tpl hier="55" item="11"/>
          <tpl fld="13" item="1"/>
          <tpl hier="90" item="0"/>
          <tpl hier="155" item="1"/>
        </tpls>
      </n>
      <m in="0">
        <tpls c="6">
          <tpl fld="9" item="3"/>
          <tpl fld="6" item="19"/>
          <tpl hier="55" item="11"/>
          <tpl fld="13" item="0"/>
          <tpl hier="90" item="0"/>
          <tpl hier="155" item="1"/>
        </tpls>
      </m>
      <m in="0">
        <tpls c="6">
          <tpl fld="11" item="0"/>
          <tpl fld="6" item="22"/>
          <tpl hier="55" item="11"/>
          <tpl fld="13" item="0"/>
          <tpl hier="90" item="0"/>
          <tpl hier="155" item="1"/>
        </tpls>
      </m>
      <n v="3077" in="0">
        <tpls c="6">
          <tpl fld="9" item="1"/>
          <tpl fld="3" item="0"/>
          <tpl hier="55" item="11"/>
          <tpl fld="13" item="0"/>
          <tpl hier="90" item="0"/>
          <tpl hier="155" item="1"/>
        </tpls>
      </n>
      <n v="-20490.85058889394" in="0">
        <tpls c="6">
          <tpl hier="2" item="4294967295"/>
          <tpl fld="6" item="8"/>
          <tpl hier="55" item="11"/>
          <tpl fld="13" item="0"/>
          <tpl hier="90" item="0"/>
          <tpl hier="155" item="1"/>
        </tpls>
      </n>
      <n v="156" in="0">
        <tpls c="6">
          <tpl fld="9" item="2"/>
          <tpl fld="6" item="4"/>
          <tpl hier="55" item="11"/>
          <tpl fld="13" item="0"/>
          <tpl hier="90" item="0"/>
          <tpl hier="155" item="1"/>
        </tpls>
      </n>
      <n v="-135" in="0">
        <tpls c="6">
          <tpl fld="9" item="6"/>
          <tpl fld="6" item="2"/>
          <tpl hier="55" item="11"/>
          <tpl fld="13" item="0"/>
          <tpl hier="90" item="0"/>
          <tpl hier="155" item="1"/>
        </tpls>
      </n>
      <m in="0">
        <tpls c="6">
          <tpl fld="11" item="0"/>
          <tpl fld="6" item="15"/>
          <tpl hier="55" item="11"/>
          <tpl fld="13" item="0"/>
          <tpl hier="90" item="0"/>
          <tpl hier="155" item="1"/>
        </tpls>
      </m>
      <n v="-20432" in="0">
        <tpls c="6">
          <tpl fld="8" item="0"/>
          <tpl fld="6" item="26"/>
          <tpl hier="55" item="11"/>
          <tpl fld="13" item="0"/>
          <tpl hier="90" item="0"/>
          <tpl hier="155" item="1"/>
        </tpls>
      </n>
      <n v="68" in="0">
        <tpls c="6">
          <tpl fld="8" item="1"/>
          <tpl fld="6" item="15"/>
          <tpl hier="55" item="11"/>
          <tpl fld="13" item="0"/>
          <tpl hier="90" item="0"/>
          <tpl hier="155" item="1"/>
        </tpls>
      </n>
      <n v="1">
        <tpls c="6">
          <tpl fld="10" item="1"/>
          <tpl fld="3" item="1"/>
          <tpl hier="55" item="11"/>
          <tpl fld="13" item="1"/>
          <tpl hier="90" item="0"/>
          <tpl hier="155" item="1"/>
        </tpls>
      </n>
      <m in="0">
        <tpls c="6">
          <tpl fld="11" item="2"/>
          <tpl fld="3" item="0"/>
          <tpl hier="55" item="11"/>
          <tpl fld="13" item="0"/>
          <tpl hier="90" item="0"/>
          <tpl hier="155" item="1"/>
        </tpls>
      </m>
      <m in="0">
        <tpls c="6">
          <tpl fld="11" item="1"/>
          <tpl fld="6" item="10"/>
          <tpl hier="55" item="11"/>
          <tpl fld="13" item="0"/>
          <tpl hier="90" item="0"/>
          <tpl hier="155" item="1"/>
        </tpls>
      </m>
      <n v="428" in="0">
        <tpls c="6">
          <tpl fld="9" item="1"/>
          <tpl fld="6" item="14"/>
          <tpl hier="55" item="11"/>
          <tpl fld="13" item="0"/>
          <tpl hier="90" item="0"/>
          <tpl hier="155" item="1"/>
        </tpls>
      </n>
      <n v="-27114" in="0">
        <tpls c="6">
          <tpl hier="2" item="4294967295"/>
          <tpl fld="6" item="0"/>
          <tpl hier="55" item="11"/>
          <tpl fld="13" item="0"/>
          <tpl hier="90" item="0"/>
          <tpl hier="155" item="1"/>
        </tpls>
      </n>
      <n v="480" in="0">
        <tpls c="6">
          <tpl fld="9" item="1"/>
          <tpl fld="6" item="6"/>
          <tpl hier="55" item="11"/>
          <tpl fld="13" item="0"/>
          <tpl hier="90" item="0"/>
          <tpl hier="155" item="1"/>
        </tpls>
      </n>
      <n v="-19713" in="0">
        <tpls c="6">
          <tpl fld="8" item="0"/>
          <tpl fld="6" item="21"/>
          <tpl hier="55" item="11"/>
          <tpl fld="13" item="0"/>
          <tpl hier="90" item="0"/>
          <tpl hier="155" item="1"/>
        </tpls>
      </n>
      <n v="59" in="0">
        <tpls c="6">
          <tpl fld="8" item="1"/>
          <tpl fld="6" item="24"/>
          <tpl hier="55" item="11"/>
          <tpl fld="13" item="0"/>
          <tpl hier="90" item="0"/>
          <tpl hier="155" item="1"/>
        </tpls>
      </n>
      <n v="349.34490280531764" in="0">
        <tpls c="6">
          <tpl fld="9" item="1"/>
          <tpl fld="6" item="8"/>
          <tpl hier="55" item="11"/>
          <tpl fld="13" item="0"/>
          <tpl hier="90" item="0"/>
          <tpl hier="155" item="1"/>
        </tpls>
      </n>
      <m in="0">
        <tpls c="6">
          <tpl fld="11" item="0"/>
          <tpl fld="6" item="4"/>
          <tpl hier="55" item="11"/>
          <tpl fld="13" item="0"/>
          <tpl hier="90" item="0"/>
          <tpl hier="155" item="1"/>
        </tpls>
      </m>
      <n v="396" in="0">
        <tpls c="6">
          <tpl fld="9" item="1"/>
          <tpl fld="6" item="29"/>
          <tpl hier="55" item="11"/>
          <tpl fld="13" item="0"/>
          <tpl hier="90" item="0"/>
          <tpl hier="155" item="1"/>
        </tpls>
      </n>
      <m in="0">
        <tpls c="6">
          <tpl fld="11" item="1"/>
          <tpl fld="6" item="2"/>
          <tpl hier="55" item="11"/>
          <tpl fld="13" item="0"/>
          <tpl hier="90" item="0"/>
          <tpl hier="155" item="1"/>
        </tpls>
      </m>
      <m in="0">
        <tpls c="6">
          <tpl fld="8" item="2"/>
          <tpl fld="6" item="16"/>
          <tpl hier="55" item="11"/>
          <tpl fld="13" item="0"/>
          <tpl hier="90" item="0"/>
          <tpl hier="155" item="1"/>
        </tpls>
      </m>
      <n v="-2501" in="0">
        <tpls c="6">
          <tpl fld="9" item="6"/>
          <tpl fld="3" item="1"/>
          <tpl hier="55" item="11"/>
          <tpl fld="13" item="0"/>
          <tpl hier="90" item="0"/>
          <tpl hier="155" item="1"/>
        </tpls>
      </n>
      <n v="396" in="0">
        <tpls c="6">
          <tpl fld="9" item="1"/>
          <tpl fld="6" item="18"/>
          <tpl hier="55" item="11"/>
          <tpl fld="13" item="0"/>
          <tpl hier="90" item="0"/>
          <tpl hier="155" item="1"/>
        </tpls>
      </n>
      <m in="0">
        <tpls c="6">
          <tpl fld="9" item="0"/>
          <tpl fld="6" item="4"/>
          <tpl hier="55" item="11"/>
          <tpl fld="13" item="0"/>
          <tpl hier="90" item="0"/>
          <tpl hier="155" item="1"/>
        </tpls>
      </m>
      <n v="1">
        <tpls c="6">
          <tpl fld="10" item="1"/>
          <tpl fld="3" item="0"/>
          <tpl hier="55" item="11"/>
          <tpl fld="13" item="1"/>
          <tpl hier="90" item="0"/>
          <tpl hier="155" item="1"/>
        </tpls>
      </n>
      <n v="-274905" in="0">
        <tpls c="6">
          <tpl fld="8" item="0"/>
          <tpl fld="3" item="0"/>
          <tpl hier="55" item="11"/>
          <tpl fld="13" item="0"/>
          <tpl hier="90" item="0"/>
          <tpl hier="155" item="1"/>
        </tpls>
      </n>
      <n v="44" in="0">
        <tpls c="6">
          <tpl fld="8" item="1"/>
          <tpl fld="6" item="23"/>
          <tpl hier="55" item="11"/>
          <tpl fld="13" item="0"/>
          <tpl hier="90" item="0"/>
          <tpl hier="155" item="1"/>
        </tpls>
      </n>
      <n v="291" in="0">
        <tpls c="6">
          <tpl fld="9" item="1"/>
          <tpl fld="6" item="1"/>
          <tpl hier="55" item="11"/>
          <tpl fld="13" item="0"/>
          <tpl hier="90" item="0"/>
          <tpl hier="155" item="1"/>
        </tpls>
      </n>
      <m in="0">
        <tpls c="6">
          <tpl fld="11" item="2"/>
          <tpl fld="6" item="31"/>
          <tpl hier="55" item="11"/>
          <tpl fld="13" item="0"/>
          <tpl hier="90" item="0"/>
          <tpl hier="155" item="1"/>
        </tpls>
      </m>
      <n v="1">
        <tpls c="6">
          <tpl fld="11" item="0"/>
          <tpl fld="3" item="2"/>
          <tpl hier="55" item="11"/>
          <tpl fld="13" item="1"/>
          <tpl hier="90" item="0"/>
          <tpl hier="155" item="1"/>
        </tpls>
      </n>
      <m in="0">
        <tpls c="6">
          <tpl fld="10" item="0"/>
          <tpl fld="6" item="19"/>
          <tpl hier="55" item="11"/>
          <tpl fld="13" item="0"/>
          <tpl hier="90" item="0"/>
          <tpl hier="155" item="1"/>
        </tpls>
      </m>
      <n v="199" in="0">
        <tpls c="6">
          <tpl fld="9" item="5"/>
          <tpl fld="6" item="20"/>
          <tpl hier="55" item="11"/>
          <tpl fld="13" item="0"/>
          <tpl hier="90" item="0"/>
          <tpl hier="155" item="1"/>
        </tpls>
      </n>
      <m in="0">
        <tpls c="6">
          <tpl fld="11" item="1"/>
          <tpl fld="6" item="13"/>
          <tpl hier="55" item="11"/>
          <tpl fld="13" item="0"/>
          <tpl hier="90" item="0"/>
          <tpl hier="155" item="1"/>
        </tpls>
      </m>
      <n v="-28766" in="0">
        <tpls c="6">
          <tpl hier="2" item="4294967295"/>
          <tpl fld="6" item="19"/>
          <tpl hier="55" item="11"/>
          <tpl fld="13" item="0"/>
          <tpl hier="90" item="0"/>
          <tpl hier="155" item="1"/>
        </tpls>
      </n>
      <m in="0">
        <tpls c="6">
          <tpl fld="10" item="0"/>
          <tpl fld="6" item="25"/>
          <tpl hier="55" item="11"/>
          <tpl fld="13" item="0"/>
          <tpl hier="90" item="0"/>
          <tpl hier="155" item="1"/>
        </tpls>
      </m>
      <n v="-21740" in="0">
        <tpls c="6">
          <tpl fld="8" item="0"/>
          <tpl fld="6" item="6"/>
          <tpl hier="55" item="11"/>
          <tpl fld="13" item="0"/>
          <tpl hier="90" item="0"/>
          <tpl hier="155" item="1"/>
        </tpls>
      </n>
      <m in="0">
        <tpls c="6">
          <tpl fld="11" item="1"/>
          <tpl fld="6" item="9"/>
          <tpl hier="55" item="11"/>
          <tpl fld="13" item="0"/>
          <tpl hier="90" item="0"/>
          <tpl hier="155" item="1"/>
        </tpls>
      </m>
      <m in="0">
        <tpls c="6">
          <tpl fld="8" item="2"/>
          <tpl fld="6" item="1"/>
          <tpl hier="55" item="11"/>
          <tpl fld="13" item="0"/>
          <tpl hier="90" item="0"/>
          <tpl hier="155" item="1"/>
        </tpls>
      </m>
      <n v="1">
        <tpls c="6">
          <tpl fld="9" item="6"/>
          <tpl fld="3" item="2"/>
          <tpl hier="55" item="11"/>
          <tpl fld="13" item="1"/>
          <tpl hier="90" item="0"/>
          <tpl hier="155" item="1"/>
        </tpls>
      </n>
      <n v="203" in="0">
        <tpls c="6">
          <tpl fld="9" item="2"/>
          <tpl fld="6" item="3"/>
          <tpl hier="55" item="11"/>
          <tpl fld="13" item="0"/>
          <tpl hier="90" item="0"/>
          <tpl hier="155" item="1"/>
        </tpls>
      </n>
      <n v="-19576" in="0">
        <tpls c="6">
          <tpl hier="2" item="4294967295"/>
          <tpl fld="6" item="4"/>
          <tpl hier="55" item="11"/>
          <tpl fld="13" item="0"/>
          <tpl hier="90" item="0"/>
          <tpl hier="155" item="1"/>
        </tpls>
      </n>
      <m in="0">
        <tpls c="6">
          <tpl fld="10" item="0"/>
          <tpl fld="6" item="12"/>
          <tpl hier="55" item="11"/>
          <tpl fld="13" item="0"/>
          <tpl hier="90" item="0"/>
          <tpl hier="155" item="1"/>
        </tpls>
      </m>
      <m in="0">
        <tpls c="6">
          <tpl fld="10" item="1"/>
          <tpl fld="6" item="5"/>
          <tpl hier="55" item="11"/>
          <tpl fld="13" item="0"/>
          <tpl hier="90" item="0"/>
          <tpl hier="155" item="1"/>
        </tpls>
      </m>
      <m in="0">
        <tpls c="6">
          <tpl fld="9" item="3"/>
          <tpl fld="6" item="22"/>
          <tpl hier="55" item="11"/>
          <tpl fld="13" item="0"/>
          <tpl hier="90" item="0"/>
          <tpl hier="155" item="1"/>
        </tpls>
      </m>
      <m in="0">
        <tpls c="6">
          <tpl fld="9" item="0"/>
          <tpl fld="6" item="8"/>
          <tpl hier="55" item="11"/>
          <tpl fld="13" item="0"/>
          <tpl hier="90" item="0"/>
          <tpl hier="155" item="1"/>
        </tpls>
      </m>
      <m in="0">
        <tpls c="6">
          <tpl fld="11" item="0"/>
          <tpl fld="6" item="29"/>
          <tpl hier="55" item="11"/>
          <tpl fld="13" item="0"/>
          <tpl hier="90" item="0"/>
          <tpl hier="155" item="1"/>
        </tpls>
      </m>
      <m in="0">
        <tpls c="6">
          <tpl fld="9" item="0"/>
          <tpl fld="6" item="0"/>
          <tpl hier="55" item="11"/>
          <tpl fld="13" item="0"/>
          <tpl hier="90" item="0"/>
          <tpl hier="155" item="1"/>
        </tpls>
      </m>
      <m in="0">
        <tpls c="6">
          <tpl fld="10" item="1"/>
          <tpl fld="6" item="7"/>
          <tpl hier="55" item="11"/>
          <tpl fld="13" item="0"/>
          <tpl hier="90" item="0"/>
          <tpl hier="155" item="1"/>
        </tpls>
      </m>
      <n v="-25528" in="0">
        <tpls c="6">
          <tpl hier="2" item="4294967295"/>
          <tpl fld="6" item="5"/>
          <tpl hier="55" item="11"/>
          <tpl fld="13" item="0"/>
          <tpl hier="90" item="0"/>
          <tpl hier="155" item="1"/>
        </tpls>
      </n>
      <n v="228" in="0">
        <tpls c="6">
          <tpl fld="9" item="2"/>
          <tpl fld="6" item="23"/>
          <tpl hier="55" item="11"/>
          <tpl fld="13" item="0"/>
          <tpl hier="90" item="0"/>
          <tpl hier="155" item="1"/>
        </tpls>
      </n>
      <m in="0">
        <tpls c="6">
          <tpl fld="11" item="2"/>
          <tpl fld="3" item="1"/>
          <tpl hier="55" item="11"/>
          <tpl fld="13" item="0"/>
          <tpl hier="90" item="0"/>
          <tpl hier="155" item="1"/>
        </tpls>
      </m>
      <m in="0">
        <tpls c="6">
          <tpl fld="9" item="3"/>
          <tpl fld="6" item="3"/>
          <tpl hier="55" item="11"/>
          <tpl fld="13" item="0"/>
          <tpl hier="90" item="0"/>
          <tpl hier="155" item="1"/>
        </tpls>
      </m>
      <m in="0">
        <tpls c="6">
          <tpl fld="10" item="1"/>
          <tpl fld="6" item="19"/>
          <tpl hier="55" item="11"/>
          <tpl fld="13" item="0"/>
          <tpl hier="90" item="0"/>
          <tpl hier="155" item="1"/>
        </tpls>
      </m>
      <n v="139" in="0">
        <tpls c="6">
          <tpl fld="9" item="5"/>
          <tpl fld="6" item="21"/>
          <tpl hier="55" item="11"/>
          <tpl fld="13" item="0"/>
          <tpl hier="90" item="0"/>
          <tpl hier="155" item="1"/>
        </tpls>
      </n>
      <m in="0">
        <tpls c="6">
          <tpl fld="9" item="0"/>
          <tpl fld="6" item="25"/>
          <tpl hier="55" item="11"/>
          <tpl fld="13" item="0"/>
          <tpl hier="90" item="0"/>
          <tpl hier="155" item="1"/>
        </tpls>
      </m>
      <n v="238" in="0">
        <tpls c="6">
          <tpl fld="9" item="1"/>
          <tpl fld="6" item="17"/>
          <tpl hier="55" item="11"/>
          <tpl fld="13" item="0"/>
          <tpl hier="90" item="0"/>
          <tpl hier="155" item="1"/>
        </tpls>
      </n>
      <m in="0">
        <tpls c="6">
          <tpl fld="9" item="3"/>
          <tpl fld="6" item="17"/>
          <tpl hier="55" item="11"/>
          <tpl fld="13" item="0"/>
          <tpl hier="90" item="0"/>
          <tpl hier="155" item="1"/>
        </tpls>
      </m>
      <n v="-20538.442503189159" in="0">
        <tpls c="6">
          <tpl fld="8" item="0"/>
          <tpl fld="6" item="8"/>
          <tpl hier="55" item="11"/>
          <tpl fld="13" item="0"/>
          <tpl hier="90" item="0"/>
          <tpl hier="155" item="1"/>
        </tpls>
      </n>
      <m in="0">
        <tpls c="6">
          <tpl fld="8" item="2"/>
          <tpl fld="6" item="9"/>
          <tpl hier="55" item="11"/>
          <tpl fld="13" item="0"/>
          <tpl hier="90" item="0"/>
          <tpl hier="155" item="1"/>
        </tpls>
      </m>
      <m in="0">
        <tpls c="6">
          <tpl fld="10" item="1"/>
          <tpl fld="6" item="24"/>
          <tpl hier="55" item="11"/>
          <tpl fld="13" item="0"/>
          <tpl hier="90" item="0"/>
          <tpl hier="155" item="1"/>
        </tpls>
      </m>
      <n v="-22319" in="0">
        <tpls c="6">
          <tpl fld="8" item="0"/>
          <tpl fld="6" item="11"/>
          <tpl hier="55" item="11"/>
          <tpl fld="13" item="0"/>
          <tpl hier="90" item="0"/>
          <tpl hier="155" item="1"/>
        </tpls>
      </n>
      <m in="0">
        <tpls c="6">
          <tpl fld="9" item="0"/>
          <tpl fld="6" item="6"/>
          <tpl hier="55" item="11"/>
          <tpl fld="13" item="0"/>
          <tpl hier="90" item="0"/>
          <tpl hier="155" item="1"/>
        </tpls>
      </m>
      <n v="149" in="0">
        <tpls c="6">
          <tpl fld="9" item="5"/>
          <tpl fld="6" item="9"/>
          <tpl hier="55" item="11"/>
          <tpl fld="13" item="0"/>
          <tpl hier="90" item="0"/>
          <tpl hier="155" item="1"/>
        </tpls>
      </n>
      <n v="1">
        <tpls c="6">
          <tpl fld="8" item="2"/>
          <tpl fld="3" item="0"/>
          <tpl hier="55" item="11"/>
          <tpl fld="13" item="1"/>
          <tpl hier="90" item="0"/>
          <tpl hier="155" item="1"/>
        </tpls>
      </n>
      <n v="181011.555174409" in="0">
        <tpls c="6">
          <tpl fld="9" item="4"/>
          <tpl fld="3" item="2"/>
          <tpl hier="55" item="11"/>
          <tpl fld="13" item="0"/>
          <tpl hier="90" item="0"/>
          <tpl hier="155" item="1"/>
        </tpls>
      </n>
      <n v="34" in="0">
        <tpls c="6">
          <tpl fld="8" item="1"/>
          <tpl fld="6" item="31"/>
          <tpl hier="55" item="11"/>
          <tpl fld="13" item="0"/>
          <tpl hier="90" item="0"/>
          <tpl hier="155" item="1"/>
        </tpls>
      </n>
      <n v="25120" in="0">
        <tpls c="6">
          <tpl fld="9" item="4"/>
          <tpl fld="6" item="15"/>
          <tpl hier="55" item="11"/>
          <tpl fld="13" item="0"/>
          <tpl hier="90" item="0"/>
          <tpl hier="155" item="1"/>
        </tpls>
      </n>
      <m in="0">
        <tpls c="6">
          <tpl fld="10" item="0"/>
          <tpl fld="6" item="2"/>
          <tpl hier="55" item="11"/>
          <tpl fld="13" item="0"/>
          <tpl hier="90" item="0"/>
          <tpl hier="155" item="1"/>
        </tpls>
      </m>
      <n v="305" in="0">
        <tpls c="6">
          <tpl fld="9" item="1"/>
          <tpl fld="6" item="23"/>
          <tpl hier="55" item="11"/>
          <tpl fld="13" item="0"/>
          <tpl hier="90" item="0"/>
          <tpl hier="155" item="1"/>
        </tpls>
      </n>
      <n v="271" in="0">
        <tpls c="6">
          <tpl fld="9" item="1"/>
          <tpl fld="6" item="3"/>
          <tpl hier="55" item="11"/>
          <tpl fld="13" item="0"/>
          <tpl hier="90" item="0"/>
          <tpl hier="155" item="1"/>
        </tpls>
      </n>
      <n v="211" in="0">
        <tpls c="6">
          <tpl fld="9" item="2"/>
          <tpl fld="6" item="16"/>
          <tpl hier="55" item="11"/>
          <tpl fld="13" item="0"/>
          <tpl hier="90" item="0"/>
          <tpl hier="155" item="1"/>
        </tpls>
      </n>
      <n v="132" in="0">
        <tpls c="6">
          <tpl fld="9" item="5"/>
          <tpl fld="6" item="3"/>
          <tpl hier="55" item="11"/>
          <tpl fld="13" item="0"/>
          <tpl hier="90" item="0"/>
          <tpl hier="155" item="1"/>
        </tpls>
      </n>
      <n v="1">
        <tpls c="6">
          <tpl fld="11" item="2"/>
          <tpl fld="3" item="0"/>
          <tpl hier="55" item="11"/>
          <tpl fld="13" item="1"/>
          <tpl hier="90" item="0"/>
          <tpl hier="155" item="1"/>
        </tpls>
      </n>
      <m in="0">
        <tpls c="6">
          <tpl fld="9" item="3"/>
          <tpl fld="6" item="10"/>
          <tpl hier="55" item="11"/>
          <tpl fld="13" item="0"/>
          <tpl hier="90" item="0"/>
          <tpl hier="155" item="1"/>
        </tpls>
      </m>
      <n v="-1">
        <tpls c="6">
          <tpl hier="2" item="4294967295"/>
          <tpl fld="3" item="2"/>
          <tpl hier="55" item="11"/>
          <tpl fld="13" item="1"/>
          <tpl hier="90" item="0"/>
          <tpl hier="155" item="1"/>
        </tpls>
      </n>
      <m in="0">
        <tpls c="6">
          <tpl fld="11" item="0"/>
          <tpl fld="6" item="12"/>
          <tpl hier="55" item="11"/>
          <tpl fld="13" item="0"/>
          <tpl hier="90" item="0"/>
          <tpl hier="155" item="1"/>
        </tpls>
      </m>
      <n v="21740" in="0">
        <tpls c="6">
          <tpl fld="9" item="4"/>
          <tpl fld="6" item="6"/>
          <tpl hier="55" item="11"/>
          <tpl fld="13" item="0"/>
          <tpl hier="90" item="0"/>
          <tpl hier="155" item="1"/>
        </tpls>
      </n>
      <m in="0">
        <tpls c="6">
          <tpl fld="8" item="2"/>
          <tpl fld="6" item="7"/>
          <tpl hier="55" item="11"/>
          <tpl fld="13" item="0"/>
          <tpl hier="90" item="0"/>
          <tpl hier="155" item="1"/>
        </tpls>
      </m>
      <n v="31" in="0">
        <tpls c="6">
          <tpl fld="8" item="1"/>
          <tpl fld="6" item="2"/>
          <tpl hier="55" item="11"/>
          <tpl fld="13" item="0"/>
          <tpl hier="90" item="0"/>
          <tpl hier="155" item="1"/>
        </tpls>
      </n>
      <m in="0">
        <tpls c="6">
          <tpl fld="11" item="0"/>
          <tpl fld="6" item="11"/>
          <tpl hier="55" item="11"/>
          <tpl fld="13" item="0"/>
          <tpl hier="90" item="0"/>
          <tpl hier="155" item="1"/>
        </tpls>
      </m>
      <n v="-158" in="0">
        <tpls c="6">
          <tpl fld="9" item="6"/>
          <tpl fld="6" item="11"/>
          <tpl hier="55" item="11"/>
          <tpl fld="13" item="0"/>
          <tpl hier="90" item="0"/>
          <tpl hier="155" item="1"/>
        </tpls>
      </n>
      <m in="0">
        <tpls c="6">
          <tpl fld="10" item="0"/>
          <tpl fld="6" item="4"/>
          <tpl hier="55" item="11"/>
          <tpl fld="13" item="0"/>
          <tpl hier="90" item="0"/>
          <tpl hier="155" item="1"/>
        </tpls>
      </m>
      <n v="-171" in="0">
        <tpls c="6">
          <tpl fld="9" item="6"/>
          <tpl fld="6" item="21"/>
          <tpl hier="55" item="11"/>
          <tpl fld="13" item="0"/>
          <tpl hier="90" item="0"/>
          <tpl hier="155" item="1"/>
        </tpls>
      </n>
      <m in="0">
        <tpls c="6">
          <tpl fld="11" item="2"/>
          <tpl fld="6" item="30"/>
          <tpl hier="55" item="11"/>
          <tpl fld="13" item="0"/>
          <tpl hier="90" item="0"/>
          <tpl hier="155" item="1"/>
        </tpls>
      </m>
      <m in="0">
        <tpls c="6">
          <tpl fld="11" item="1"/>
          <tpl fld="6" item="28"/>
          <tpl hier="55" item="11"/>
          <tpl fld="13" item="0"/>
          <tpl hier="90" item="0"/>
          <tpl hier="155" item="1"/>
        </tpls>
      </m>
      <n v="-27653" in="0">
        <tpls c="6">
          <tpl hier="2" item="4294967295"/>
          <tpl fld="6" item="18"/>
          <tpl hier="55" item="11"/>
          <tpl fld="13" item="0"/>
          <tpl hier="90" item="0"/>
          <tpl hier="155" item="1"/>
        </tpls>
      </n>
      <n v="209" in="0">
        <tpls c="6">
          <tpl fld="9" item="5"/>
          <tpl fld="6" item="14"/>
          <tpl hier="55" item="11"/>
          <tpl fld="13" item="0"/>
          <tpl hier="90" item="0"/>
          <tpl hier="155" item="1"/>
        </tpls>
      </n>
      <n v="-169" in="0">
        <tpls c="6">
          <tpl fld="9" item="6"/>
          <tpl fld="6" item="16"/>
          <tpl hier="55" item="11"/>
          <tpl fld="13" item="0"/>
          <tpl hier="90" item="0"/>
          <tpl hier="155" item="1"/>
        </tpls>
      </n>
      <n v="22035" in="0">
        <tpls c="6">
          <tpl fld="9" item="4"/>
          <tpl fld="6" item="24"/>
          <tpl hier="55" item="11"/>
          <tpl fld="13" item="0"/>
          <tpl hier="90" item="0"/>
          <tpl hier="155" item="1"/>
        </tpls>
      </n>
      <m in="0">
        <tpls c="6">
          <tpl fld="10" item="1"/>
          <tpl fld="6" item="17"/>
          <tpl hier="55" item="11"/>
          <tpl fld="13" item="0"/>
          <tpl hier="90" item="0"/>
          <tpl hier="155" item="1"/>
        </tpls>
      </m>
      <n v="-192" in="0">
        <tpls c="6">
          <tpl fld="9" item="6"/>
          <tpl fld="6" item="22"/>
          <tpl hier="55" item="11"/>
          <tpl fld="13" item="0"/>
          <tpl hier="90" item="0"/>
          <tpl hier="155" item="1"/>
        </tpls>
      </n>
      <m in="0">
        <tpls c="6">
          <tpl fld="11" item="1"/>
          <tpl fld="6" item="18"/>
          <tpl hier="55" item="11"/>
          <tpl fld="13" item="0"/>
          <tpl hier="90" item="0"/>
          <tpl hier="155" item="1"/>
        </tpls>
      </m>
      <n v="-1">
        <tpls c="6">
          <tpl fld="8" item="0"/>
          <tpl fld="3" item="0"/>
          <tpl hier="55" item="11"/>
          <tpl fld="13" item="1"/>
          <tpl hier="90" item="0"/>
          <tpl hier="155" item="1"/>
        </tpls>
      </n>
      <n v="345" in="0">
        <tpls c="6">
          <tpl fld="9" item="1"/>
          <tpl fld="6" item="7"/>
          <tpl hier="55" item="11"/>
          <tpl fld="13" item="0"/>
          <tpl hier="90" item="0"/>
          <tpl hier="155" item="1"/>
        </tpls>
      </n>
      <n v="2034" in="0">
        <tpls c="6">
          <tpl fld="9" item="5"/>
          <tpl fld="3" item="1"/>
          <tpl hier="55" item="11"/>
          <tpl fld="13" item="0"/>
          <tpl hier="90" item="0"/>
          <tpl hier="155" item="1"/>
        </tpls>
      </n>
      <n v="-24457" in="0">
        <tpls c="6">
          <tpl fld="8" item="0"/>
          <tpl fld="6" item="16"/>
          <tpl hier="55" item="11"/>
          <tpl fld="13" item="0"/>
          <tpl hier="90" item="0"/>
          <tpl hier="155" item="1"/>
        </tpls>
      </n>
      <m in="0">
        <tpls c="6">
          <tpl fld="11" item="1"/>
          <tpl fld="6" item="4"/>
          <tpl hier="55" item="11"/>
          <tpl fld="13" item="0"/>
          <tpl hier="90" item="0"/>
          <tpl hier="155" item="1"/>
        </tpls>
      </m>
      <n v="-27087" in="0">
        <tpls c="6">
          <tpl fld="8" item="0"/>
          <tpl fld="6" item="0"/>
          <tpl hier="55" item="11"/>
          <tpl fld="13" item="0"/>
          <tpl hier="90" item="0"/>
          <tpl hier="155" item="1"/>
        </tpls>
      </n>
      <m in="0">
        <tpls c="6">
          <tpl fld="8" item="2"/>
          <tpl fld="6" item="11"/>
          <tpl hier="55" item="11"/>
          <tpl fld="13" item="0"/>
          <tpl hier="90" item="0"/>
          <tpl hier="155" item="1"/>
        </tpls>
      </m>
      <m in="0">
        <tpls c="6">
          <tpl fld="8" item="2"/>
          <tpl fld="6" item="28"/>
          <tpl hier="55" item="11"/>
          <tpl fld="13" item="0"/>
          <tpl hier="90" item="0"/>
          <tpl hier="155" item="1"/>
        </tpls>
      </m>
      <n v="-277494" in="0">
        <tpls c="6">
          <tpl hier="2" item="4294967295"/>
          <tpl fld="3" item="1"/>
          <tpl hier="55" item="11"/>
          <tpl fld="13" item="0"/>
          <tpl hier="90" item="0"/>
          <tpl hier="155" item="1"/>
        </tpls>
      </n>
      <n v="2371.2736178164932" in="0">
        <tpls c="6">
          <tpl fld="9" item="2"/>
          <tpl fld="3" item="2"/>
          <tpl hier="55" item="11"/>
          <tpl fld="13" item="0"/>
          <tpl hier="90" item="0"/>
          <tpl hier="155" item="1"/>
        </tpls>
      </n>
      <n v="25503" in="0">
        <tpls c="6">
          <tpl fld="9" item="4"/>
          <tpl fld="6" item="5"/>
          <tpl hier="55" item="11"/>
          <tpl fld="13" item="0"/>
          <tpl hier="90" item="0"/>
          <tpl hier="155" item="1"/>
        </tpls>
      </n>
      <m in="0">
        <tpls c="6">
          <tpl fld="10" item="0"/>
          <tpl fld="3" item="2"/>
          <tpl hier="55" item="11"/>
          <tpl fld="13" item="0"/>
          <tpl hier="90" item="0"/>
          <tpl hier="155" item="1"/>
        </tpls>
      </m>
      <m in="0">
        <tpls c="6">
          <tpl fld="11" item="1"/>
          <tpl fld="6" item="11"/>
          <tpl hier="55" item="11"/>
          <tpl fld="13" item="0"/>
          <tpl hier="90" item="0"/>
          <tpl hier="155" item="1"/>
        </tpls>
      </m>
      <n v="128" in="0">
        <tpls c="6">
          <tpl fld="9" item="5"/>
          <tpl fld="6" item="11"/>
          <tpl hier="55" item="11"/>
          <tpl fld="13" item="0"/>
          <tpl hier="90" item="0"/>
          <tpl hier="155" item="1"/>
        </tpls>
      </n>
      <m in="0">
        <tpls c="6">
          <tpl fld="8" item="2"/>
          <tpl fld="3" item="1"/>
          <tpl hier="55" item="11"/>
          <tpl fld="13" item="0"/>
          <tpl hier="90" item="0"/>
          <tpl hier="155" item="1"/>
        </tpls>
      </m>
      <m in="0">
        <tpls c="6">
          <tpl fld="10" item="0"/>
          <tpl fld="6" item="16"/>
          <tpl hier="55" item="11"/>
          <tpl fld="13" item="0"/>
          <tpl hier="90" item="0"/>
          <tpl hier="155" item="1"/>
        </tpls>
      </m>
      <m in="0">
        <tpls c="6">
          <tpl fld="11" item="2"/>
          <tpl fld="6" item="24"/>
          <tpl hier="55" item="11"/>
          <tpl fld="13" item="0"/>
          <tpl hier="90" item="0"/>
          <tpl hier="155" item="1"/>
        </tpls>
      </m>
      <n v="178" in="0">
        <tpls c="6">
          <tpl fld="9" item="2"/>
          <tpl fld="6" item="17"/>
          <tpl hier="55" item="11"/>
          <tpl fld="13" item="0"/>
          <tpl hier="90" item="0"/>
          <tpl hier="155" item="1"/>
        </tpls>
      </n>
      <n v="-22919" in="0">
        <tpls c="6">
          <tpl hier="2" item="4294967295"/>
          <tpl fld="6" item="25"/>
          <tpl hier="55" item="11"/>
          <tpl fld="13" item="0"/>
          <tpl hier="90" item="0"/>
          <tpl hier="155" item="1"/>
        </tpls>
      </n>
      <n v="20309" in="0">
        <tpls c="6">
          <tpl fld="9" item="4"/>
          <tpl fld="6" item="10"/>
          <tpl hier="55" item="11"/>
          <tpl fld="13" item="0"/>
          <tpl hier="90" item="0"/>
          <tpl hier="155" item="1"/>
        </tpls>
      </n>
      <n v="169" in="0">
        <tpls c="6">
          <tpl fld="9" item="2"/>
          <tpl fld="6" item="2"/>
          <tpl hier="55" item="11"/>
          <tpl fld="13" item="0"/>
          <tpl hier="90" item="0"/>
          <tpl hier="155" item="1"/>
        </tpls>
      </n>
      <n v="27087" in="0">
        <tpls c="6">
          <tpl fld="9" item="4"/>
          <tpl fld="6" item="0"/>
          <tpl hier="55" item="11"/>
          <tpl fld="13" item="0"/>
          <tpl hier="90" item="0"/>
          <tpl hier="155" item="1"/>
        </tpls>
      </n>
      <n v="1">
        <tpls c="6">
          <tpl fld="9" item="0"/>
          <tpl fld="3" item="0"/>
          <tpl hier="55" item="11"/>
          <tpl fld="13" item="1"/>
          <tpl hier="90" item="0"/>
          <tpl hier="155" item="1"/>
        </tpls>
      </n>
      <m in="0">
        <tpls c="6">
          <tpl fld="10" item="1"/>
          <tpl fld="6" item="26"/>
          <tpl hier="55" item="11"/>
          <tpl fld="13" item="0"/>
          <tpl hier="90" item="0"/>
          <tpl hier="155" item="1"/>
        </tpls>
      </m>
      <n v="1">
        <tpls c="6">
          <tpl fld="9" item="0"/>
          <tpl fld="3" item="1"/>
          <tpl hier="55" item="11"/>
          <tpl fld="13" item="1"/>
          <tpl hier="90" item="0"/>
          <tpl hier="155" item="1"/>
        </tpls>
      </n>
      <m in="0">
        <tpls c="6">
          <tpl fld="8" item="2"/>
          <tpl fld="6" item="19"/>
          <tpl hier="55" item="11"/>
          <tpl fld="13" item="0"/>
          <tpl hier="90" item="0"/>
          <tpl hier="155" item="1"/>
        </tpls>
      </m>
      <n v="22980" in="0">
        <tpls c="6">
          <tpl fld="9" item="4"/>
          <tpl fld="6" item="14"/>
          <tpl hier="55" item="11"/>
          <tpl fld="13" item="0"/>
          <tpl hier="90" item="0"/>
          <tpl hier="155" item="1"/>
        </tpls>
      </n>
      <n v="247" in="0">
        <tpls c="6">
          <tpl fld="9" item="1"/>
          <tpl fld="6" item="31"/>
          <tpl hier="55" item="11"/>
          <tpl fld="13" item="0"/>
          <tpl hier="90" item="0"/>
          <tpl hier="155" item="1"/>
        </tpls>
      </n>
      <m in="0">
        <tpls c="6">
          <tpl fld="11" item="2"/>
          <tpl fld="6" item="10"/>
          <tpl hier="55" item="11"/>
          <tpl fld="13" item="0"/>
          <tpl hier="90" item="0"/>
          <tpl hier="155" item="1"/>
        </tpls>
      </m>
      <n v="1">
        <tpls c="6">
          <tpl fld="11" item="1"/>
          <tpl fld="3" item="1"/>
          <tpl hier="55" item="11"/>
          <tpl fld="13" item="1"/>
          <tpl hier="90" item="0"/>
          <tpl hier="155" item="1"/>
        </tpls>
      </n>
      <n v="-22969" in="0">
        <tpls c="6">
          <tpl fld="8" item="0"/>
          <tpl fld="6" item="25"/>
          <tpl hier="55" item="11"/>
          <tpl fld="13" item="0"/>
          <tpl hier="90" item="0"/>
          <tpl hier="155" item="1"/>
        </tpls>
      </n>
      <m in="0">
        <tpls c="6">
          <tpl fld="8" item="2"/>
          <tpl fld="6" item="25"/>
          <tpl hier="55" item="11"/>
          <tpl fld="13" item="0"/>
          <tpl hier="90" item="0"/>
          <tpl hier="155" item="1"/>
        </tpls>
      </m>
      <n v="1540.663968313401" in="0">
        <tpls c="6">
          <tpl fld="9" item="5"/>
          <tpl fld="3" item="2"/>
          <tpl hier="55" item="11"/>
          <tpl fld="13" item="0"/>
          <tpl hier="90" item="0"/>
          <tpl hier="155" item="1"/>
        </tpls>
      </n>
      <m in="0">
        <tpls c="6">
          <tpl fld="11" item="1"/>
          <tpl fld="6" item="30"/>
          <tpl hier="55" item="11"/>
          <tpl fld="13" item="0"/>
          <tpl hier="90" item="0"/>
          <tpl hier="155" item="1"/>
        </tpls>
      </m>
      <m in="0">
        <tpls c="6">
          <tpl fld="9" item="3"/>
          <tpl fld="6" item="15"/>
          <tpl hier="55" item="11"/>
          <tpl fld="13" item="0"/>
          <tpl hier="90" item="0"/>
          <tpl hier="155" item="1"/>
        </tpls>
      </m>
      <n v="98" in="0">
        <tpls c="6">
          <tpl fld="9" item="5"/>
          <tpl fld="6" item="30"/>
          <tpl hier="55" item="11"/>
          <tpl fld="13" item="0"/>
          <tpl hier="90" item="0"/>
          <tpl hier="155" item="1"/>
        </tpls>
      </n>
      <n v="-24910" in="0">
        <tpls c="6">
          <tpl fld="8" item="0"/>
          <tpl fld="6" item="20"/>
          <tpl hier="55" item="11"/>
          <tpl fld="13" item="0"/>
          <tpl hier="90" item="0"/>
          <tpl hier="155" item="1"/>
        </tpls>
      </n>
      <n v="171" in="0">
        <tpls c="6">
          <tpl fld="9" item="2"/>
          <tpl fld="6" item="5"/>
          <tpl hier="55" item="11"/>
          <tpl fld="13" item="0"/>
          <tpl hier="90" item="0"/>
          <tpl hier="155" item="1"/>
        </tpls>
      </n>
      <n v="-20381" in="0">
        <tpls c="6">
          <tpl hier="2" item="4294967295"/>
          <tpl fld="6" item="26"/>
          <tpl hier="55" item="11"/>
          <tpl fld="13" item="0"/>
          <tpl hier="90" item="0"/>
          <tpl hier="155" item="1"/>
        </tpls>
      </n>
      <n v="172" in="0">
        <tpls c="6">
          <tpl fld="9" item="2"/>
          <tpl fld="6" item="13"/>
          <tpl hier="55" item="11"/>
          <tpl fld="13" item="0"/>
          <tpl hier="90" item="0"/>
          <tpl hier="155" item="1"/>
        </tpls>
      </n>
      <n v="297" in="0">
        <tpls c="6">
          <tpl fld="9" item="2"/>
          <tpl fld="6" item="18"/>
          <tpl hier="55" item="11"/>
          <tpl fld="13" item="0"/>
          <tpl hier="90" item="0"/>
          <tpl hier="155" item="1"/>
        </tpls>
      </n>
      <n v="-29560" in="0">
        <tpls c="6">
          <tpl fld="8" item="0"/>
          <tpl fld="6" item="23"/>
          <tpl hier="55" item="11"/>
          <tpl fld="13" item="0"/>
          <tpl hier="90" item="0"/>
          <tpl hier="155" item="1"/>
        </tpls>
      </n>
      <n v="20432" in="0">
        <tpls c="6">
          <tpl fld="9" item="4"/>
          <tpl fld="6" item="26"/>
          <tpl hier="55" item="11"/>
          <tpl fld="13" item="0"/>
          <tpl hier="90" item="0"/>
          <tpl hier="155" item="1"/>
        </tpls>
      </n>
      <n v="-245" in="0">
        <tpls c="6">
          <tpl fld="9" item="6"/>
          <tpl fld="6" item="20"/>
          <tpl hier="55" item="11"/>
          <tpl fld="13" item="0"/>
          <tpl hier="90" item="0"/>
          <tpl hier="155" item="1"/>
        </tpls>
      </n>
      <m in="0">
        <tpls c="6">
          <tpl fld="11" item="2"/>
          <tpl fld="6" item="12"/>
          <tpl hier="55" item="11"/>
          <tpl fld="13" item="0"/>
          <tpl hier="90" item="0"/>
          <tpl hier="155" item="1"/>
        </tpls>
      </m>
      <m in="0">
        <tpls c="6">
          <tpl fld="9" item="0"/>
          <tpl fld="6" item="5"/>
          <tpl hier="55" item="11"/>
          <tpl fld="13" item="0"/>
          <tpl hier="90" item="0"/>
          <tpl hier="155" item="1"/>
        </tpls>
      </m>
      <n v="61" in="0">
        <tpls c="6">
          <tpl fld="8" item="1"/>
          <tpl fld="6" item="27"/>
          <tpl hier="55" item="11"/>
          <tpl fld="13" item="0"/>
          <tpl hier="90" item="0"/>
          <tpl hier="155" item="1"/>
        </tpls>
      </n>
      <m in="0">
        <tpls c="6">
          <tpl fld="9" item="0"/>
          <tpl fld="6" item="13"/>
          <tpl hier="55" item="11"/>
          <tpl fld="13" item="0"/>
          <tpl hier="90" item="0"/>
          <tpl hier="155" item="1"/>
        </tpls>
      </m>
      <n v="3126" in="0">
        <tpls c="6">
          <tpl fld="9" item="2"/>
          <tpl fld="3" item="1"/>
          <tpl hier="55" item="11"/>
          <tpl fld="13" item="0"/>
          <tpl hier="90" item="0"/>
          <tpl hier="155" item="1"/>
        </tpls>
      </n>
      <m in="0">
        <tpls c="6">
          <tpl fld="9" item="3"/>
          <tpl fld="6" item="28"/>
          <tpl hier="55" item="11"/>
          <tpl fld="13" item="0"/>
          <tpl hier="90" item="0"/>
          <tpl hier="155" item="1"/>
        </tpls>
      </m>
      <n v="36" in="0">
        <tpls c="6">
          <tpl fld="8" item="1"/>
          <tpl fld="6" item="11"/>
          <tpl hier="55" item="11"/>
          <tpl fld="13" item="0"/>
          <tpl hier="90" item="0"/>
          <tpl hier="155" item="1"/>
        </tpls>
      </n>
      <n v="24473" in="0">
        <tpls c="6">
          <tpl fld="9" item="4"/>
          <tpl fld="6" item="22"/>
          <tpl hier="55" item="11"/>
          <tpl fld="13" item="0"/>
          <tpl hier="90" item="0"/>
          <tpl hier="155" item="1"/>
        </tpls>
      </n>
      <n v="-21819" in="0">
        <tpls c="6">
          <tpl hier="2" item="4294967295"/>
          <tpl fld="6" item="9"/>
          <tpl hier="55" item="11"/>
          <tpl fld="13" item="0"/>
          <tpl hier="90" item="0"/>
          <tpl hier="155" item="1"/>
        </tpls>
      </n>
      <m in="0">
        <tpls c="6">
          <tpl fld="11" item="1"/>
          <tpl fld="6" item="3"/>
          <tpl hier="55" item="11"/>
          <tpl fld="13" item="0"/>
          <tpl hier="90" item="0"/>
          <tpl hier="155" item="1"/>
        </tpls>
      </m>
      <n v="-278070" in="0">
        <tpls c="6">
          <tpl fld="8" item="0"/>
          <tpl fld="3" item="1"/>
          <tpl hier="55" item="11"/>
          <tpl fld="13" item="0"/>
          <tpl hier="90" item="0"/>
          <tpl hier="155" item="1"/>
        </tpls>
      </n>
      <n v="27707" in="0">
        <tpls c="6">
          <tpl fld="9" item="4"/>
          <tpl fld="6" item="18"/>
          <tpl hier="55" item="11"/>
          <tpl fld="13" item="0"/>
          <tpl hier="90" item="0"/>
          <tpl hier="155" item="1"/>
        </tpls>
      </n>
      <m in="0">
        <tpls c="6">
          <tpl fld="9" item="0"/>
          <tpl fld="6" item="27"/>
          <tpl hier="55" item="11"/>
          <tpl fld="13" item="0"/>
          <tpl hier="90" item="0"/>
          <tpl hier="155" item="1"/>
        </tpls>
      </m>
      <n v="172.54818955602909" in="0">
        <tpls c="6">
          <tpl fld="9" item="5"/>
          <tpl fld="6" item="12"/>
          <tpl hier="55" item="11"/>
          <tpl fld="13" item="0"/>
          <tpl hier="90" item="0"/>
          <tpl hier="155" item="1"/>
        </tpls>
      </n>
      <n v="31" in="0">
        <tpls c="6">
          <tpl fld="8" item="1"/>
          <tpl fld="6" item="5"/>
          <tpl hier="55" item="11"/>
          <tpl fld="13" item="0"/>
          <tpl hier="90" item="0"/>
          <tpl hier="155" item="1"/>
        </tpls>
      </n>
      <m in="0">
        <tpls c="6">
          <tpl fld="10" item="1"/>
          <tpl fld="6" item="31"/>
          <tpl hier="55" item="11"/>
          <tpl fld="13" item="0"/>
          <tpl hier="90" item="0"/>
          <tpl hier="155" item="1"/>
        </tpls>
      </m>
      <m in="0">
        <tpls c="6">
          <tpl fld="9" item="0"/>
          <tpl fld="6" item="28"/>
          <tpl hier="55" item="11"/>
          <tpl fld="13" item="0"/>
          <tpl hier="90" item="0"/>
          <tpl hier="155" item="1"/>
        </tpls>
      </m>
      <n v="47" in="0">
        <tpls c="6">
          <tpl fld="8" item="1"/>
          <tpl fld="6" item="7"/>
          <tpl hier="55" item="11"/>
          <tpl fld="13" item="0"/>
          <tpl hier="90" item="0"/>
          <tpl hier="155" item="1"/>
        </tpls>
      </n>
      <n v="-1897.2109609575837" in="0">
        <tpls c="6">
          <tpl fld="9" item="6"/>
          <tpl fld="3" item="2"/>
          <tpl hier="55" item="11"/>
          <tpl fld="13" item="0"/>
          <tpl hier="90" item="0"/>
          <tpl hier="155" item="1"/>
        </tpls>
      </n>
      <n v="4169" in="0">
        <tpls c="6">
          <tpl fld="9" item="1"/>
          <tpl fld="3" item="1"/>
          <tpl hier="55" item="11"/>
          <tpl fld="13" item="0"/>
          <tpl hier="90" item="0"/>
          <tpl hier="155" item="1"/>
        </tpls>
      </n>
      <m in="0">
        <tpls c="6">
          <tpl fld="11" item="0"/>
          <tpl fld="6" item="5"/>
          <tpl hier="55" item="11"/>
          <tpl fld="13" item="0"/>
          <tpl hier="90" item="0"/>
          <tpl hier="155" item="1"/>
        </tpls>
      </m>
      <n v="-238" in="0">
        <tpls c="6">
          <tpl fld="9" item="6"/>
          <tpl fld="6" item="18"/>
          <tpl hier="55" item="11"/>
          <tpl fld="13" item="0"/>
          <tpl hier="90" item="0"/>
          <tpl hier="155" item="1"/>
        </tpls>
      </n>
      <n v="3160.6849349293061" in="0">
        <tpls c="6">
          <tpl fld="9" item="1"/>
          <tpl fld="3" item="2"/>
          <tpl hier="55" item="11"/>
          <tpl fld="13" item="0"/>
          <tpl hier="90" item="0"/>
          <tpl hier="155" item="1"/>
        </tpls>
      </n>
      <m in="0">
        <tpls c="6">
          <tpl fld="10" item="0"/>
          <tpl fld="6" item="3"/>
          <tpl hier="55" item="11"/>
          <tpl fld="13" item="0"/>
          <tpl hier="90" item="0"/>
          <tpl hier="155" item="1"/>
        </tpls>
      </m>
      <n v="-20236" in="0">
        <tpls c="6">
          <tpl hier="2" item="4294967295"/>
          <tpl fld="6" item="7"/>
          <tpl hier="55" item="11"/>
          <tpl fld="13" item="0"/>
          <tpl hier="90" item="0"/>
          <tpl hier="155" item="1"/>
        </tpls>
      </n>
      <n v="428" in="0">
        <tpls c="6">
          <tpl fld="8" item="1"/>
          <tpl fld="3" item="0"/>
          <tpl hier="55" item="11"/>
          <tpl fld="13" item="0"/>
          <tpl hier="90" item="0"/>
          <tpl hier="155" item="1"/>
        </tpls>
      </n>
      <m in="0">
        <tpls c="6">
          <tpl fld="10" item="1"/>
          <tpl fld="6" item="21"/>
          <tpl hier="55" item="11"/>
          <tpl fld="13" item="0"/>
          <tpl hier="90" item="0"/>
          <tpl hier="155" item="1"/>
        </tpls>
      </m>
      <m in="0">
        <tpls c="6">
          <tpl fld="11" item="1"/>
          <tpl fld="6" item="22"/>
          <tpl hier="55" item="11"/>
          <tpl fld="13" item="0"/>
          <tpl hier="90" item="0"/>
          <tpl hier="155" item="1"/>
        </tpls>
      </m>
      <n v="-21674" in="0">
        <tpls c="6">
          <tpl hier="2" item="4294967295"/>
          <tpl fld="6" item="6"/>
          <tpl hier="55" item="11"/>
          <tpl fld="13" item="0"/>
          <tpl hier="90" item="0"/>
          <tpl hier="155" item="1"/>
        </tpls>
      </n>
      <n v="-21976" in="0">
        <tpls c="6">
          <tpl hier="2" item="4294967295"/>
          <tpl fld="6" item="24"/>
          <tpl hier="55" item="11"/>
          <tpl fld="13" item="0"/>
          <tpl hier="90" item="0"/>
          <tpl hier="155" item="1"/>
        </tpls>
      </n>
      <m in="0">
        <tpls c="6">
          <tpl fld="11" item="0"/>
          <tpl fld="6" item="31"/>
          <tpl hier="55" item="11"/>
          <tpl fld="13" item="0"/>
          <tpl hier="90" item="0"/>
          <tpl hier="155" item="1"/>
        </tpls>
      </m>
      <m in="0">
        <tpls c="6">
          <tpl fld="9" item="3"/>
          <tpl fld="6" item="16"/>
          <tpl hier="55" item="11"/>
          <tpl fld="13" item="0"/>
          <tpl hier="90" item="0"/>
          <tpl hier="155" item="1"/>
        </tpls>
      </m>
      <m in="0">
        <tpls c="6">
          <tpl fld="11" item="0"/>
          <tpl fld="3" item="1"/>
          <tpl hier="55" item="11"/>
          <tpl fld="13" item="0"/>
          <tpl hier="90" item="0"/>
          <tpl hier="155" item="1"/>
        </tpls>
      </m>
      <m in="0">
        <tpls c="6">
          <tpl fld="10" item="1"/>
          <tpl fld="6" item="11"/>
          <tpl hier="55" item="11"/>
          <tpl fld="13" item="0"/>
          <tpl hier="90" item="0"/>
          <tpl hier="155" item="1"/>
        </tpls>
      </m>
      <m in="0">
        <tpls c="6">
          <tpl fld="8" item="2"/>
          <tpl fld="6" item="20"/>
          <tpl hier="55" item="11"/>
          <tpl fld="13" item="0"/>
          <tpl hier="90" item="0"/>
          <tpl hier="155" item="1"/>
        </tpls>
      </m>
      <m in="0">
        <tpls c="6">
          <tpl fld="8" item="2"/>
          <tpl fld="6" item="8"/>
          <tpl hier="55" item="11"/>
          <tpl fld="13" item="0"/>
          <tpl hier="90" item="0"/>
          <tpl hier="155" item="1"/>
        </tpls>
      </m>
      <m in="0">
        <tpls c="6">
          <tpl fld="11" item="2"/>
          <tpl fld="6" item="16"/>
          <tpl hier="55" item="11"/>
          <tpl fld="13" item="0"/>
          <tpl hier="90" item="0"/>
          <tpl hier="155" item="1"/>
        </tpls>
      </m>
      <m in="0">
        <tpls c="6">
          <tpl fld="10" item="1"/>
          <tpl fld="6" item="15"/>
          <tpl hier="55" item="11"/>
          <tpl fld="13" item="0"/>
          <tpl hier="90" item="0"/>
          <tpl hier="155" item="1"/>
        </tpls>
      </m>
      <m in="0">
        <tpls c="6">
          <tpl fld="11" item="0"/>
          <tpl fld="6" item="6"/>
          <tpl hier="55" item="11"/>
          <tpl fld="13" item="0"/>
          <tpl hier="90" item="0"/>
          <tpl hier="155" item="1"/>
        </tpls>
      </m>
      <n v="322" in="0">
        <tpls c="6">
          <tpl fld="9" item="1"/>
          <tpl fld="6" item="0"/>
          <tpl hier="55" item="11"/>
          <tpl fld="13" item="0"/>
          <tpl hier="90" item="0"/>
          <tpl hier="155" item="1"/>
        </tpls>
      </n>
      <m in="0">
        <tpls c="6">
          <tpl fld="8" item="2"/>
          <tpl fld="6" item="18"/>
          <tpl hier="55" item="11"/>
          <tpl fld="13" item="0"/>
          <tpl hier="90" item="0"/>
          <tpl hier="155" item="1"/>
        </tpls>
      </m>
      <m in="0">
        <tpls c="6">
          <tpl fld="9" item="3"/>
          <tpl fld="6" item="8"/>
          <tpl hier="55" item="11"/>
          <tpl fld="13" item="0"/>
          <tpl hier="90" item="0"/>
          <tpl hier="155" item="1"/>
        </tpls>
      </m>
      <m in="0">
        <tpls c="6">
          <tpl fld="9" item="3"/>
          <tpl fld="6" item="12"/>
          <tpl hier="55" item="11"/>
          <tpl fld="13" item="0"/>
          <tpl hier="90" item="0"/>
          <tpl hier="155" item="1"/>
        </tpls>
      </m>
      <n v="42" in="0">
        <tpls c="6">
          <tpl fld="8" item="1"/>
          <tpl fld="6" item="10"/>
          <tpl hier="55" item="11"/>
          <tpl fld="13" item="0"/>
          <tpl hier="90" item="0"/>
          <tpl hier="155" item="1"/>
        </tpls>
      </n>
      <m in="0">
        <tpls c="6">
          <tpl fld="11" item="1"/>
          <tpl fld="6" item="1"/>
          <tpl hier="55" item="11"/>
          <tpl fld="13" item="0"/>
          <tpl hier="90" item="0"/>
          <tpl hier="155" item="1"/>
        </tpls>
      </m>
      <m in="0">
        <tpls c="6">
          <tpl fld="10" item="1"/>
          <tpl fld="3" item="2"/>
          <tpl hier="55" item="11"/>
          <tpl fld="13" item="0"/>
          <tpl hier="90" item="0"/>
          <tpl hier="155" item="1"/>
        </tpls>
      </m>
      <m in="0">
        <tpls c="6">
          <tpl fld="11" item="0"/>
          <tpl fld="6" item="30"/>
          <tpl hier="55" item="11"/>
          <tpl fld="13" item="0"/>
          <tpl hier="90" item="0"/>
          <tpl hier="155" item="1"/>
        </tpls>
      </m>
      <n v="201" in="0">
        <tpls c="6">
          <tpl fld="9" item="1"/>
          <tpl fld="6" item="30"/>
          <tpl hier="55" item="11"/>
          <tpl fld="13" item="0"/>
          <tpl hier="90" item="0"/>
          <tpl hier="155" item="1"/>
        </tpls>
      </n>
      <n v="-142" in="0">
        <tpls c="6">
          <tpl fld="9" item="6"/>
          <tpl fld="6" item="17"/>
          <tpl hier="55" item="11"/>
          <tpl fld="13" item="0"/>
          <tpl hier="90" item="0"/>
          <tpl hier="155" item="1"/>
        </tpls>
      </n>
      <n v="137" in="0">
        <tpls c="6">
          <tpl fld="9" item="5"/>
          <tpl fld="6" item="16"/>
          <tpl hier="55" item="11"/>
          <tpl fld="13" item="0"/>
          <tpl hier="90" item="0"/>
          <tpl hier="155" item="1"/>
        </tpls>
      </n>
      <m in="0">
        <tpls c="6">
          <tpl fld="11" item="2"/>
          <tpl fld="6" item="0"/>
          <tpl hier="55" item="11"/>
          <tpl fld="13" item="0"/>
          <tpl hier="90" item="0"/>
          <tpl hier="155" item="1"/>
        </tpls>
      </m>
      <n v="21863" in="0">
        <tpls c="6">
          <tpl fld="9" item="4"/>
          <tpl fld="6" item="9"/>
          <tpl hier="55" item="11"/>
          <tpl fld="13" item="0"/>
          <tpl hier="90" item="0"/>
          <tpl hier="155" item="1"/>
        </tpls>
      </n>
      <m in="0">
        <tpls c="6">
          <tpl fld="10" item="0"/>
          <tpl fld="6" item="0"/>
          <tpl hier="55" item="11"/>
          <tpl fld="13" item="0"/>
          <tpl hier="90" item="0"/>
          <tpl hier="155" item="1"/>
        </tpls>
      </m>
      <m in="0">
        <tpls c="6">
          <tpl fld="8" item="2"/>
          <tpl fld="6" item="3"/>
          <tpl hier="55" item="11"/>
          <tpl fld="13" item="0"/>
          <tpl hier="90" item="0"/>
          <tpl hier="155" item="1"/>
        </tpls>
      </m>
      <m in="0">
        <tpls c="6">
          <tpl fld="11" item="2"/>
          <tpl fld="6" item="13"/>
          <tpl hier="55" item="11"/>
          <tpl fld="13" item="0"/>
          <tpl hier="90" item="0"/>
          <tpl hier="155" item="1"/>
        </tpls>
      </m>
      <n v="1">
        <tpls c="6">
          <tpl fld="9" item="1"/>
          <tpl fld="3" item="1"/>
          <tpl hier="55" item="11"/>
          <tpl fld="13" item="1"/>
          <tpl hier="90" item="0"/>
          <tpl hier="155" item="1"/>
        </tpls>
      </n>
      <m in="0">
        <tpls c="6">
          <tpl fld="11" item="2"/>
          <tpl fld="6" item="6"/>
          <tpl hier="55" item="11"/>
          <tpl fld="13" item="0"/>
          <tpl hier="90" item="0"/>
          <tpl hier="155" item="1"/>
        </tpls>
      </m>
      <n v="313" in="0">
        <tpls c="6">
          <tpl fld="9" item="2"/>
          <tpl fld="6" item="24"/>
          <tpl hier="55" item="11"/>
          <tpl fld="13" item="0"/>
          <tpl hier="90" item="0"/>
          <tpl hier="155" item="1"/>
        </tpls>
      </n>
      <m in="0">
        <tpls c="6">
          <tpl fld="11" item="2"/>
          <tpl fld="6" item="22"/>
          <tpl hier="55" item="11"/>
          <tpl fld="13" item="0"/>
          <tpl hier="90" item="0"/>
          <tpl hier="155" item="1"/>
        </tpls>
      </m>
      <m in="0">
        <tpls c="6">
          <tpl fld="11" item="2"/>
          <tpl fld="6" item="25"/>
          <tpl hier="55" item="11"/>
          <tpl fld="13" item="0"/>
          <tpl hier="90" item="0"/>
          <tpl hier="155" item="1"/>
        </tpls>
      </m>
      <n v="-25120" in="0">
        <tpls c="6">
          <tpl fld="8" item="0"/>
          <tpl fld="6" item="15"/>
          <tpl hier="55" item="11"/>
          <tpl fld="13" item="0"/>
          <tpl hier="90" item="0"/>
          <tpl hier="155" item="1"/>
        </tpls>
      </n>
      <m in="0">
        <tpls c="6">
          <tpl fld="11" item="2"/>
          <tpl fld="6" item="29"/>
          <tpl hier="55" item="11"/>
          <tpl fld="13" item="0"/>
          <tpl hier="90" item="0"/>
          <tpl hier="155" item="1"/>
        </tpls>
      </m>
      <n v="307" in="0">
        <tpls c="6">
          <tpl fld="9" item="1"/>
          <tpl fld="6" item="28"/>
          <tpl hier="55" item="11"/>
          <tpl fld="13" item="0"/>
          <tpl hier="90" item="0"/>
          <tpl hier="155" item="1"/>
        </tpls>
      </n>
      <n v="-1">
        <tpls c="6">
          <tpl fld="8" item="0"/>
          <tpl fld="3" item="1"/>
          <tpl hier="55" item="11"/>
          <tpl fld="13" item="1"/>
          <tpl hier="90" item="0"/>
          <tpl hier="155" item="1"/>
        </tpls>
      </n>
      <m in="0">
        <tpls c="6">
          <tpl fld="10" item="0"/>
          <tpl fld="3" item="0"/>
          <tpl hier="55" item="11"/>
          <tpl fld="13" item="0"/>
          <tpl hier="90" item="0"/>
          <tpl hier="155" item="1"/>
        </tpls>
      </m>
      <m in="0">
        <tpls c="6">
          <tpl fld="9" item="0"/>
          <tpl fld="6" item="29"/>
          <tpl hier="55" item="11"/>
          <tpl fld="13" item="0"/>
          <tpl hier="90" item="0"/>
          <tpl hier="155" item="1"/>
        </tpls>
      </m>
      <m in="0">
        <tpls c="6">
          <tpl fld="9" item="3"/>
          <tpl fld="6" item="21"/>
          <tpl hier="55" item="11"/>
          <tpl fld="13" item="0"/>
          <tpl hier="90" item="0"/>
          <tpl hier="155" item="1"/>
        </tpls>
      </m>
      <m in="0">
        <tpls c="6">
          <tpl fld="10" item="0"/>
          <tpl fld="6" item="26"/>
          <tpl hier="55" item="11"/>
          <tpl fld="13" item="0"/>
          <tpl hier="90" item="0"/>
          <tpl hier="155" item="1"/>
        </tpls>
      </m>
      <m in="0">
        <tpls c="6">
          <tpl fld="11" item="0"/>
          <tpl fld="6" item="27"/>
          <tpl hier="55" item="11"/>
          <tpl fld="13" item="0"/>
          <tpl hier="90" item="0"/>
          <tpl hier="155" item="1"/>
        </tpls>
      </m>
      <n v="72" in="0">
        <tpls c="6">
          <tpl fld="8" item="2"/>
          <tpl fld="6" item="0"/>
          <tpl hier="55" item="11"/>
          <tpl fld="13" item="0"/>
          <tpl hier="90" item="0"/>
          <tpl hier="155" item="1"/>
        </tpls>
      </n>
      <m in="0">
        <tpls c="6">
          <tpl fld="11" item="1"/>
          <tpl fld="6" item="12"/>
          <tpl hier="55" item="11"/>
          <tpl fld="13" item="0"/>
          <tpl hier="90" item="0"/>
          <tpl hier="155" item="1"/>
        </tpls>
      </m>
      <n v="-193" in="0">
        <tpls c="6">
          <tpl fld="9" item="6"/>
          <tpl fld="6" item="0"/>
          <tpl hier="55" item="11"/>
          <tpl fld="13" item="0"/>
          <tpl hier="90" item="0"/>
          <tpl hier="155" item="1"/>
        </tpls>
      </n>
      <n v="161" in="0">
        <tpls c="6">
          <tpl fld="9" item="5"/>
          <tpl fld="6" item="19"/>
          <tpl hier="55" item="11"/>
          <tpl fld="13" item="0"/>
          <tpl hier="90" item="0"/>
          <tpl hier="155" item="1"/>
        </tpls>
      </n>
      <n v="-209.6069416831906" in="0">
        <tpls c="6">
          <tpl fld="9" item="6"/>
          <tpl fld="6" item="8"/>
          <tpl hier="55" item="11"/>
          <tpl fld="13" item="0"/>
          <tpl hier="90" item="0"/>
          <tpl hier="155" item="1"/>
        </tpls>
      </n>
      <m in="0">
        <tpls c="6">
          <tpl fld="10" item="1"/>
          <tpl fld="6" item="23"/>
          <tpl hier="55" item="11"/>
          <tpl fld="13" item="0"/>
          <tpl hier="90" item="0"/>
          <tpl hier="155" item="1"/>
        </tpls>
      </m>
      <n v="1">
        <tpls c="6">
          <tpl fld="9" item="3"/>
          <tpl fld="3" item="1"/>
          <tpl hier="55" item="11"/>
          <tpl fld="13" item="1"/>
          <tpl hier="90" item="0"/>
          <tpl hier="155" item="1"/>
        </tpls>
      </n>
      <n v="1">
        <tpls c="6">
          <tpl fld="11" item="0"/>
          <tpl fld="3" item="0"/>
          <tpl hier="55" item="11"/>
          <tpl fld="13" item="1"/>
          <tpl hier="90" item="0"/>
          <tpl hier="155" item="1"/>
        </tpls>
      </n>
      <m in="0">
        <tpls c="6">
          <tpl fld="11" item="0"/>
          <tpl fld="6" item="26"/>
          <tpl hier="55" item="11"/>
          <tpl fld="13" item="0"/>
          <tpl hier="90" item="0"/>
          <tpl hier="155" item="1"/>
        </tpls>
      </m>
      <m in="0">
        <tpls c="6">
          <tpl fld="10" item="1"/>
          <tpl fld="6" item="0"/>
          <tpl hier="55" item="11"/>
          <tpl fld="13" item="0"/>
          <tpl hier="90" item="0"/>
          <tpl hier="155" item="1"/>
        </tpls>
      </m>
      <n v="230" in="0">
        <tpls c="6">
          <tpl fld="9" item="2"/>
          <tpl fld="6" item="28"/>
          <tpl hier="55" item="11"/>
          <tpl fld="13" item="0"/>
          <tpl hier="90" item="0"/>
          <tpl hier="155" item="1"/>
        </tpls>
      </n>
      <n v="-19204" in="0">
        <tpls c="6">
          <tpl fld="8" item="0"/>
          <tpl fld="6" item="13"/>
          <tpl hier="55" item="11"/>
          <tpl fld="13" item="0"/>
          <tpl hier="90" item="0"/>
          <tpl hier="155" item="1"/>
        </tpls>
      </n>
      <m in="0">
        <tpls c="6">
          <tpl fld="10" item="0"/>
          <tpl fld="6" item="6"/>
          <tpl hier="55" item="11"/>
          <tpl fld="13" item="0"/>
          <tpl hier="90" item="0"/>
          <tpl hier="155" item="1"/>
        </tpls>
      </m>
      <m in="0">
        <tpls c="6">
          <tpl fld="10" item="0"/>
          <tpl fld="6" item="17"/>
          <tpl hier="55" item="11"/>
          <tpl fld="13" item="0"/>
          <tpl hier="90" item="0"/>
          <tpl hier="155" item="1"/>
        </tpls>
      </m>
      <n v="25159" in="0">
        <tpls c="6">
          <tpl fld="9" item="4"/>
          <tpl fld="6" item="17"/>
          <tpl hier="55" item="11"/>
          <tpl fld="13" item="0"/>
          <tpl hier="90" item="0"/>
          <tpl hier="155" item="1"/>
        </tpls>
      </n>
      <n v="22969" in="0">
        <tpls c="6">
          <tpl fld="9" item="4"/>
          <tpl fld="6" item="25"/>
          <tpl hier="55" item="11"/>
          <tpl fld="13" item="0"/>
          <tpl hier="90" item="0"/>
          <tpl hier="155" item="1"/>
        </tpls>
      </n>
      <n v="32" in="0">
        <tpls c="6">
          <tpl fld="8" item="1"/>
          <tpl fld="6" item="13"/>
          <tpl hier="55" item="11"/>
          <tpl fld="13" item="0"/>
          <tpl hier="90" item="0"/>
          <tpl hier="155" item="1"/>
        </tpls>
      </n>
      <n v="-19674" in="0">
        <tpls c="6">
          <tpl hier="2" item="4294967295"/>
          <tpl fld="6" item="21"/>
          <tpl hier="55" item="11"/>
          <tpl fld="13" item="0"/>
          <tpl hier="90" item="0"/>
          <tpl hier="155" item="1"/>
        </tpls>
      </n>
      <n v="1">
        <tpls c="6">
          <tpl fld="10" item="0"/>
          <tpl fld="3" item="1"/>
          <tpl hier="55" item="11"/>
          <tpl fld="13" item="1"/>
          <tpl hier="90" item="0"/>
          <tpl hier="155" item="1"/>
        </tpls>
      </n>
      <n v="2305" in="0">
        <tpls c="6">
          <tpl fld="9" item="2"/>
          <tpl fld="3" item="0"/>
          <tpl hier="55" item="11"/>
          <tpl fld="13" item="0"/>
          <tpl hier="90" item="0"/>
          <tpl hier="155" item="1"/>
        </tpls>
      </n>
      <n v="1">
        <tpls c="6">
          <tpl fld="9" item="5"/>
          <tpl fld="3" item="2"/>
          <tpl hier="55" item="11"/>
          <tpl fld="13" item="1"/>
          <tpl hier="90" item="0"/>
          <tpl hier="155" item="1"/>
        </tpls>
      </n>
      <m in="0">
        <tpls c="6">
          <tpl fld="11" item="2"/>
          <tpl fld="6" item="2"/>
          <tpl hier="55" item="11"/>
          <tpl fld="13" item="0"/>
          <tpl hier="90" item="0"/>
          <tpl hier="155" item="1"/>
        </tpls>
      </m>
      <m in="0">
        <tpls c="6">
          <tpl fld="9" item="3"/>
          <tpl fld="6" item="11"/>
          <tpl hier="55" item="11"/>
          <tpl fld="13" item="0"/>
          <tpl hier="90" item="0"/>
          <tpl hier="155" item="1"/>
        </tpls>
      </m>
      <m in="0">
        <tpls c="6">
          <tpl fld="11" item="2"/>
          <tpl fld="6" item="4"/>
          <tpl hier="55" item="11"/>
          <tpl fld="13" item="0"/>
          <tpl hier="90" item="0"/>
          <tpl hier="155" item="1"/>
        </tpls>
      </m>
      <m in="0">
        <tpls c="6">
          <tpl fld="10" item="1"/>
          <tpl fld="6" item="25"/>
          <tpl hier="55" item="11"/>
          <tpl fld="13" item="0"/>
          <tpl hier="90" item="0"/>
          <tpl hier="155" item="1"/>
        </tpls>
      </m>
      <n v="-20041" in="0">
        <tpls c="6">
          <tpl fld="8" item="0"/>
          <tpl fld="6" item="30"/>
          <tpl hier="55" item="11"/>
          <tpl fld="13" item="0"/>
          <tpl hier="90" item="0"/>
          <tpl hier="155" item="1"/>
        </tpls>
      </n>
      <n v="-180578.69084994038" in="0">
        <tpls c="6">
          <tpl hier="2" item="4294967295"/>
          <tpl fld="3" item="2"/>
          <tpl hier="55" item="11"/>
          <tpl fld="13" item="0"/>
          <tpl hier="90" item="0"/>
          <tpl hier="155" item="1"/>
        </tpls>
      </n>
      <n v="262.26182558428195" in="0">
        <tpls c="6">
          <tpl fld="9" item="2"/>
          <tpl fld="6" item="8"/>
          <tpl hier="55" item="11"/>
          <tpl fld="13" item="0"/>
          <tpl hier="90" item="0"/>
          <tpl hier="155" item="1"/>
        </tpls>
      </n>
      <m in="0">
        <tpls c="6">
          <tpl fld="11" item="2"/>
          <tpl fld="6" item="20"/>
          <tpl hier="55" item="11"/>
          <tpl fld="13" item="0"/>
          <tpl hier="90" item="0"/>
          <tpl hier="155" item="1"/>
        </tpls>
      </m>
      <m in="0">
        <tpls c="6">
          <tpl fld="11" item="2"/>
          <tpl fld="6" item="9"/>
          <tpl hier="55" item="11"/>
          <tpl fld="13" item="0"/>
          <tpl hier="90" item="0"/>
          <tpl hier="155" item="1"/>
        </tpls>
      </m>
      <n v="-19555" in="0">
        <tpls c="6">
          <tpl fld="8" item="0"/>
          <tpl fld="6" item="4"/>
          <tpl hier="55" item="11"/>
          <tpl fld="13" item="0"/>
          <tpl hier="90" item="0"/>
          <tpl hier="155" item="1"/>
        </tpls>
      </n>
      <n v="1">
        <tpls c="6">
          <tpl fld="9" item="2"/>
          <tpl fld="3" item="1"/>
          <tpl hier="55" item="11"/>
          <tpl fld="13" item="1"/>
          <tpl hier="90" item="0"/>
          <tpl hier="155" item="1"/>
        </tpls>
      </n>
      <m in="0">
        <tpls c="6">
          <tpl fld="11" item="2"/>
          <tpl fld="3" item="2"/>
          <tpl hier="55" item="11"/>
          <tpl fld="13" item="0"/>
          <tpl hier="90" item="0"/>
          <tpl hier="155" item="1"/>
        </tpls>
      </m>
      <n v="20832.112671219871" in="0">
        <tpls c="6">
          <tpl fld="9" item="4"/>
          <tpl fld="6" item="12"/>
          <tpl hier="55" item="11"/>
          <tpl fld="13" item="0"/>
          <tpl hier="90" item="0"/>
          <tpl hier="155" item="1"/>
        </tpls>
      </n>
      <m in="0">
        <tpls c="6">
          <tpl fld="9" item="0"/>
          <tpl fld="6" item="23"/>
          <tpl hier="55" item="11"/>
          <tpl fld="13" item="0"/>
          <tpl hier="90" item="0"/>
          <tpl hier="155" item="1"/>
        </tpls>
      </m>
      <m in="0">
        <tpls c="6">
          <tpl fld="10" item="1"/>
          <tpl fld="6" item="6"/>
          <tpl hier="55" item="11"/>
          <tpl fld="13" item="0"/>
          <tpl hier="90" item="0"/>
          <tpl hier="155" item="1"/>
        </tpls>
      </m>
      <m in="0">
        <tpls c="6">
          <tpl fld="11" item="1"/>
          <tpl fld="6" item="24"/>
          <tpl hier="55" item="11"/>
          <tpl fld="13" item="0"/>
          <tpl hier="90" item="0"/>
          <tpl hier="155" item="1"/>
        </tpls>
      </m>
      <m in="0">
        <tpls c="6">
          <tpl fld="11" item="1"/>
          <tpl fld="6" item="25"/>
          <tpl hier="55" item="11"/>
          <tpl fld="13" item="0"/>
          <tpl hier="90" item="0"/>
          <tpl hier="155" item="1"/>
        </tpls>
      </m>
      <m in="0">
        <tpls c="6">
          <tpl fld="10" item="0"/>
          <tpl fld="6" item="29"/>
          <tpl hier="55" item="11"/>
          <tpl fld="13" item="0"/>
          <tpl hier="90" item="0"/>
          <tpl hier="155" item="1"/>
        </tpls>
      </m>
      <m in="0">
        <tpls c="6">
          <tpl fld="10" item="1"/>
          <tpl fld="6" item="18"/>
          <tpl hier="55" item="11"/>
          <tpl fld="13" item="0"/>
          <tpl hier="90" item="0"/>
          <tpl hier="155" item="1"/>
        </tpls>
      </m>
      <n v="-125" in="0">
        <tpls c="6">
          <tpl fld="9" item="6"/>
          <tpl fld="6" item="4"/>
          <tpl hier="55" item="11"/>
          <tpl fld="13" item="0"/>
          <tpl hier="90" item="0"/>
          <tpl hier="155" item="1"/>
        </tpls>
      </n>
      <n v="45" in="0">
        <tpls c="6">
          <tpl fld="8" item="1"/>
          <tpl fld="6" item="19"/>
          <tpl hier="55" item="11"/>
          <tpl fld="13" item="0"/>
          <tpl hier="90" item="0"/>
          <tpl hier="155" item="1"/>
        </tpls>
      </n>
      <m in="0">
        <tpls c="6">
          <tpl fld="11" item="0"/>
          <tpl fld="6" item="25"/>
          <tpl hier="55" item="11"/>
          <tpl fld="13" item="0"/>
          <tpl hier="90" item="0"/>
          <tpl hier="155" item="1"/>
        </tpls>
      </m>
      <m in="0">
        <tpls c="6">
          <tpl fld="11" item="1"/>
          <tpl fld="6" item="20"/>
          <tpl hier="55" item="11"/>
          <tpl fld="13" item="0"/>
          <tpl hier="90" item="0"/>
          <tpl hier="155" item="1"/>
        </tpls>
      </m>
      <n v="329" in="0">
        <tpls c="6">
          <tpl fld="9" item="1"/>
          <tpl fld="6" item="19"/>
          <tpl hier="55" item="11"/>
          <tpl fld="13" item="0"/>
          <tpl hier="90" item="0"/>
          <tpl hier="155" item="1"/>
        </tpls>
      </n>
      <n v="336" in="0">
        <tpls c="6">
          <tpl fld="9" item="2"/>
          <tpl fld="6" item="27"/>
          <tpl hier="55" item="11"/>
          <tpl fld="13" item="0"/>
          <tpl hier="90" item="0"/>
          <tpl hier="155" item="1"/>
        </tpls>
      </n>
      <n v="1">
        <tpls c="6">
          <tpl fld="11" item="1"/>
          <tpl fld="3" item="2"/>
          <tpl hier="55" item="11"/>
          <tpl fld="13" item="1"/>
          <tpl hier="90" item="0"/>
          <tpl hier="155" item="1"/>
        </tpls>
      </n>
      <m in="0">
        <tpls c="6">
          <tpl fld="10" item="1"/>
          <tpl fld="6" item="30"/>
          <tpl hier="55" item="11"/>
          <tpl fld="13" item="0"/>
          <tpl hier="90" item="0"/>
          <tpl hier="155" item="1"/>
        </tpls>
      </m>
      <n v="-220" in="0">
        <tpls c="6">
          <tpl fld="9" item="6"/>
          <tpl fld="6" item="26"/>
          <tpl hier="55" item="11"/>
          <tpl fld="13" item="0"/>
          <tpl hier="90" item="0"/>
          <tpl hier="155" item="1"/>
        </tpls>
      </n>
      <m in="0">
        <tpls c="6">
          <tpl fld="9" item="0"/>
          <tpl fld="6" item="7"/>
          <tpl hier="55" item="11"/>
          <tpl fld="13" item="0"/>
          <tpl hier="90" item="0"/>
          <tpl hier="155" item="1"/>
        </tpls>
      </m>
      <m in="0">
        <tpls c="6">
          <tpl fld="11" item="1"/>
          <tpl fld="6" item="7"/>
          <tpl hier="55" item="11"/>
          <tpl fld="13" item="0"/>
          <tpl hier="90" item="0"/>
          <tpl hier="155" item="1"/>
        </tpls>
      </m>
      <n v="23962" in="0">
        <tpls c="6">
          <tpl fld="9" item="4"/>
          <tpl fld="6" item="27"/>
          <tpl hier="55" item="11"/>
          <tpl fld="13" item="0"/>
          <tpl hier="90" item="0"/>
          <tpl hier="155" item="1"/>
        </tpls>
      </n>
      <n v="-20832.112671219871" in="0">
        <tpls c="6">
          <tpl fld="8" item="0"/>
          <tpl fld="6" item="12"/>
          <tpl hier="55" item="11"/>
          <tpl fld="13" item="0"/>
          <tpl hier="90" item="0"/>
          <tpl hier="155" item="1"/>
        </tpls>
      </n>
      <m in="0">
        <tpls c="6">
          <tpl fld="10" item="0"/>
          <tpl fld="6" item="1"/>
          <tpl hier="55" item="11"/>
          <tpl fld="13" item="0"/>
          <tpl hier="90" item="0"/>
          <tpl hier="155" item="1"/>
        </tpls>
      </m>
      <m in="0">
        <tpls c="6">
          <tpl fld="11" item="1"/>
          <tpl fld="3" item="1"/>
          <tpl hier="55" item="11"/>
          <tpl fld="13" item="0"/>
          <tpl hier="90" item="0"/>
          <tpl hier="155" item="1"/>
        </tpls>
      </m>
      <m in="0">
        <tpls c="6">
          <tpl fld="10" item="0"/>
          <tpl fld="6" item="15"/>
          <tpl hier="55" item="11"/>
          <tpl fld="13" item="0"/>
          <tpl hier="90" item="0"/>
          <tpl hier="155" item="1"/>
        </tpls>
      </m>
      <n v="48.272410173412879" in="0">
        <tpls c="6">
          <tpl fld="8" item="1"/>
          <tpl fld="6" item="12"/>
          <tpl hier="55" item="11"/>
          <tpl fld="13" item="0"/>
          <tpl hier="90" item="0"/>
          <tpl hier="155" item="1"/>
        </tpls>
      </n>
      <m in="0">
        <tpls c="6">
          <tpl fld="10" item="0"/>
          <tpl fld="6" item="20"/>
          <tpl hier="55" item="11"/>
          <tpl fld="13" item="0"/>
          <tpl hier="90" item="0"/>
          <tpl hier="155" item="1"/>
        </tpls>
      </m>
      <n v="-1">
        <tpls c="6">
          <tpl hier="2" item="4294967295"/>
          <tpl fld="3" item="1"/>
          <tpl hier="55" item="11"/>
          <tpl fld="13" item="1"/>
          <tpl hier="90" item="0"/>
          <tpl hier="155" item="1"/>
        </tpls>
      </n>
      <n v="369" in="0">
        <tpls c="6">
          <tpl fld="9" item="2"/>
          <tpl fld="6" item="15"/>
          <tpl hier="55" item="11"/>
          <tpl fld="13" item="0"/>
          <tpl hier="90" item="0"/>
          <tpl hier="155" item="1"/>
        </tpls>
      </n>
      <m in="0">
        <tpls c="6">
          <tpl fld="9" item="3"/>
          <tpl fld="6" item="13"/>
          <tpl hier="55" item="11"/>
          <tpl fld="13" item="0"/>
          <tpl hier="90" item="0"/>
          <tpl hier="155" item="1"/>
        </tpls>
      </m>
      <m in="0">
        <tpls c="6">
          <tpl fld="9" item="0"/>
          <tpl fld="6" item="1"/>
          <tpl hier="55" item="11"/>
          <tpl fld="13" item="0"/>
          <tpl hier="90" item="0"/>
          <tpl hier="155" item="1"/>
        </tpls>
      </m>
      <n v="112" in="0">
        <tpls c="6">
          <tpl fld="9" item="5"/>
          <tpl fld="6" item="13"/>
          <tpl hier="55" item="11"/>
          <tpl fld="13" item="0"/>
          <tpl hier="90" item="0"/>
          <tpl hier="155" item="1"/>
        </tpls>
      </n>
      <n v="24457" in="0">
        <tpls c="6">
          <tpl fld="9" item="4"/>
          <tpl fld="6" item="16"/>
          <tpl hier="55" item="11"/>
          <tpl fld="13" item="0"/>
          <tpl hier="90" item="0"/>
          <tpl hier="155" item="1"/>
        </tpls>
      </n>
      <m in="0">
        <tpls c="6">
          <tpl fld="9" item="3"/>
          <tpl fld="6" item="4"/>
          <tpl hier="55" item="11"/>
          <tpl fld="13" item="0"/>
          <tpl hier="90" item="0"/>
          <tpl hier="155" item="1"/>
        </tpls>
      </m>
      <m in="0">
        <tpls c="6">
          <tpl fld="9" item="3"/>
          <tpl fld="3" item="2"/>
          <tpl hier="55" item="11"/>
          <tpl fld="13" item="0"/>
          <tpl hier="90" item="0"/>
          <tpl hier="155" item="1"/>
        </tpls>
      </m>
      <n v="1">
        <tpls c="6">
          <tpl fld="11" item="0"/>
          <tpl fld="3" item="1"/>
          <tpl hier="55" item="11"/>
          <tpl fld="13" item="1"/>
          <tpl hier="90" item="0"/>
          <tpl hier="155" item="1"/>
        </tpls>
      </n>
      <m in="0">
        <tpls c="6">
          <tpl fld="9" item="0"/>
          <tpl fld="6" item="22"/>
          <tpl hier="55" item="11"/>
          <tpl fld="13" item="0"/>
          <tpl hier="90" item="0"/>
          <tpl hier="155" item="1"/>
        </tpls>
      </m>
      <m in="0">
        <tpls c="6">
          <tpl fld="10" item="1"/>
          <tpl fld="6" item="27"/>
          <tpl hier="55" item="11"/>
          <tpl fld="13" item="0"/>
          <tpl hier="90" item="0"/>
          <tpl hier="155" item="1"/>
        </tpls>
      </m>
      <n v="-257" in="0">
        <tpls c="6">
          <tpl fld="9" item="6"/>
          <tpl fld="6" item="14"/>
          <tpl hier="55" item="11"/>
          <tpl fld="13" item="0"/>
          <tpl hier="90" item="0"/>
          <tpl hier="155" item="1"/>
        </tpls>
      </n>
      <m in="0">
        <tpls c="6">
          <tpl fld="11" item="1"/>
          <tpl fld="6" item="15"/>
          <tpl hier="55" item="11"/>
          <tpl fld="13" item="0"/>
          <tpl hier="90" item="0"/>
          <tpl hier="155" item="1"/>
        </tpls>
      </m>
      <m in="0">
        <tpls c="6">
          <tpl fld="9" item="3"/>
          <tpl fld="6" item="30"/>
          <tpl hier="55" item="11"/>
          <tpl fld="13" item="0"/>
          <tpl hier="90" item="0"/>
          <tpl hier="155" item="1"/>
        </tpls>
      </m>
      <m in="0">
        <tpls c="6">
          <tpl fld="9" item="0"/>
          <tpl fld="3" item="0"/>
          <tpl hier="55" item="11"/>
          <tpl fld="13" item="0"/>
          <tpl hier="90" item="0"/>
          <tpl hier="155" item="1"/>
        </tpls>
      </m>
      <n v="-25052" in="0">
        <tpls c="6">
          <tpl hier="2" item="4294967295"/>
          <tpl fld="6" item="15"/>
          <tpl hier="55" item="11"/>
          <tpl fld="13" item="0"/>
          <tpl hier="90" item="0"/>
          <tpl hier="155" item="1"/>
        </tpls>
      </n>
      <n v="306" in="0">
        <tpls c="6">
          <tpl fld="9" item="2"/>
          <tpl fld="6" item="20"/>
          <tpl hier="55" item="11"/>
          <tpl fld="13" item="0"/>
          <tpl hier="90" item="0"/>
          <tpl hier="155" item="1"/>
        </tpls>
      </n>
      <n v="-1">
        <tpls c="6">
          <tpl fld="9" item="4"/>
          <tpl fld="3" item="1"/>
          <tpl hier="55" item="11"/>
          <tpl fld="13" item="1"/>
          <tpl hier="90" item="0"/>
          <tpl hier="155" item="1"/>
        </tpls>
      </n>
      <m in="0">
        <tpls c="6">
          <tpl fld="11" item="2"/>
          <tpl fld="6" item="3"/>
          <tpl hier="55" item="11"/>
          <tpl fld="13" item="0"/>
          <tpl hier="90" item="0"/>
          <tpl hier="155" item="1"/>
        </tpls>
      </m>
      <m in="0">
        <tpls c="6">
          <tpl fld="8" item="2"/>
          <tpl fld="6" item="21"/>
          <tpl hier="55" item="11"/>
          <tpl fld="13" item="0"/>
          <tpl hier="90" item="0"/>
          <tpl hier="155" item="1"/>
        </tpls>
      </m>
      <n v="225" in="0">
        <tpls c="6">
          <tpl fld="9" item="1"/>
          <tpl fld="6" item="2"/>
          <tpl hier="55" item="11"/>
          <tpl fld="13" item="0"/>
          <tpl hier="90" item="0"/>
          <tpl hier="155" item="1"/>
        </tpls>
      </n>
      <n v="-137" in="0">
        <tpls c="6">
          <tpl fld="9" item="6"/>
          <tpl fld="6" item="5"/>
          <tpl hier="55" item="11"/>
          <tpl fld="13" item="0"/>
          <tpl hier="90" item="0"/>
          <tpl hier="155" item="1"/>
        </tpls>
      </n>
      <n v="367" in="0">
        <tpls c="6">
          <tpl fld="9" item="1"/>
          <tpl fld="6" item="26"/>
          <tpl hier="55" item="11"/>
          <tpl fld="13" item="0"/>
          <tpl hier="90" item="0"/>
          <tpl hier="155" item="1"/>
        </tpls>
      </n>
      <n v="361" in="0">
        <tpls c="6">
          <tpl fld="8" item="2"/>
          <tpl fld="3" item="0"/>
          <tpl hier="55" item="11"/>
          <tpl fld="13" item="0"/>
          <tpl hier="90" item="0"/>
          <tpl hier="155" item="1"/>
        </tpls>
      </n>
      <n v="38" in="0">
        <tpls c="6">
          <tpl fld="8" item="1"/>
          <tpl fld="6" item="3"/>
          <tpl hier="55" item="11"/>
          <tpl fld="13" item="0"/>
          <tpl hier="90" item="0"/>
          <tpl hier="155" item="1"/>
        </tpls>
      </n>
      <n v="47.59191429521718" in="0">
        <tpls c="6">
          <tpl fld="8" item="1"/>
          <tpl fld="6" item="8"/>
          <tpl hier="55" item="11"/>
          <tpl fld="13" item="0"/>
          <tpl hier="90" item="0"/>
          <tpl hier="155" item="1"/>
        </tpls>
      </n>
      <n v="-26006" in="0">
        <tpls c="6">
          <tpl fld="8" item="0"/>
          <tpl fld="6" item="28"/>
          <tpl hier="55" item="11"/>
          <tpl fld="13" item="0"/>
          <tpl hier="90" item="0"/>
          <tpl hier="155" item="1"/>
        </tpls>
      </n>
      <n v="-22035" in="0">
        <tpls c="6">
          <tpl fld="8" item="0"/>
          <tpl fld="6" item="24"/>
          <tpl hier="55" item="11"/>
          <tpl fld="13" item="0"/>
          <tpl hier="90" item="0"/>
          <tpl hier="155" item="1"/>
        </tpls>
      </n>
      <m in="0">
        <tpls c="6">
          <tpl fld="11" item="0"/>
          <tpl fld="6" item="14"/>
          <tpl hier="55" item="11"/>
          <tpl fld="13" item="0"/>
          <tpl hier="90" item="0"/>
          <tpl hier="155" item="1"/>
        </tpls>
      </m>
      <m in="0">
        <tpls c="6">
          <tpl fld="10" item="1"/>
          <tpl fld="3" item="0"/>
          <tpl hier="55" item="11"/>
          <tpl fld="13" item="0"/>
          <tpl hier="90" item="0"/>
          <tpl hier="155" item="1"/>
        </tpls>
      </m>
      <n v="-23901" in="0">
        <tpls c="6">
          <tpl hier="2" item="4294967295"/>
          <tpl fld="6" item="27"/>
          <tpl hier="55" item="11"/>
          <tpl fld="13" item="0"/>
          <tpl hier="90" item="0"/>
          <tpl hier="155" item="1"/>
        </tpls>
      </n>
      <n v="321" in="0">
        <tpls c="6">
          <tpl fld="9" item="2"/>
          <tpl fld="6" item="14"/>
          <tpl hier="55" item="11"/>
          <tpl fld="13" item="0"/>
          <tpl hier="90" item="0"/>
          <tpl hier="155" item="1"/>
        </tpls>
      </n>
      <m in="0">
        <tpls c="6">
          <tpl fld="9" item="0"/>
          <tpl fld="6" item="12"/>
          <tpl hier="55" item="11"/>
          <tpl fld="13" item="0"/>
          <tpl hier="90" item="0"/>
          <tpl hier="155" item="1"/>
        </tpls>
      </m>
      <n v="-20309" in="0">
        <tpls c="6">
          <tpl fld="8" item="0"/>
          <tpl fld="6" item="10"/>
          <tpl hier="55" item="11"/>
          <tpl fld="13" item="0"/>
          <tpl hier="90" item="0"/>
          <tpl hier="155" item="1"/>
        </tpls>
      </n>
      <m in="0">
        <tpls c="6">
          <tpl fld="11" item="0"/>
          <tpl fld="3" item="0"/>
          <tpl hier="55" item="11"/>
          <tpl fld="13" item="0"/>
          <tpl hier="90" item="0"/>
          <tpl hier="155" item="1"/>
        </tpls>
      </m>
      <n v="305" in="0">
        <tpls c="6">
          <tpl fld="9" item="1"/>
          <tpl fld="6" item="9"/>
          <tpl hier="55" item="11"/>
          <tpl fld="13" item="0"/>
          <tpl hier="90" item="0"/>
          <tpl hier="155" item="1"/>
        </tpls>
      </n>
      <n v="24182" in="0">
        <tpls c="6">
          <tpl fld="9" item="4"/>
          <tpl fld="6" item="1"/>
          <tpl hier="55" item="11"/>
          <tpl fld="13" item="0"/>
          <tpl hier="90" item="0"/>
          <tpl hier="155" item="1"/>
        </tpls>
      </n>
      <n v="111" in="0">
        <tpls c="6">
          <tpl fld="9" item="5"/>
          <tpl fld="6" item="5"/>
          <tpl hier="55" item="11"/>
          <tpl fld="13" item="0"/>
          <tpl hier="90" item="0"/>
          <tpl hier="155" item="1"/>
        </tpls>
      </n>
      <n v="179" in="0">
        <tpls c="6">
          <tpl fld="9" item="5"/>
          <tpl fld="6" item="26"/>
          <tpl hier="55" item="11"/>
          <tpl fld="13" item="0"/>
          <tpl hier="90" item="0"/>
          <tpl hier="155" item="1"/>
        </tpls>
      </n>
      <n v="19865" in="0">
        <tpls c="6">
          <tpl fld="9" item="4"/>
          <tpl fld="6" item="3"/>
          <tpl hier="55" item="11"/>
          <tpl fld="13" item="0"/>
          <tpl hier="90" item="0"/>
          <tpl hier="155" item="1"/>
        </tpls>
      </n>
      <n v="1">
        <tpls c="6">
          <tpl fld="11" item="2"/>
          <tpl fld="3" item="2"/>
          <tpl hier="55" item="11"/>
          <tpl fld="13" item="1"/>
          <tpl hier="90" item="0"/>
          <tpl hier="155" item="1"/>
        </tpls>
      </n>
      <m in="0">
        <tpls c="6">
          <tpl fld="10" item="0"/>
          <tpl fld="6" item="24"/>
          <tpl hier="55" item="11"/>
          <tpl fld="13" item="0"/>
          <tpl hier="90" item="0"/>
          <tpl hier="155" item="1"/>
        </tpls>
      </m>
      <n v="1">
        <tpls c="6">
          <tpl fld="8" item="1"/>
          <tpl fld="3" item="1"/>
          <tpl hier="55" item="11"/>
          <tpl fld="13" item="1"/>
          <tpl hier="90" item="0"/>
          <tpl hier="155" item="1"/>
        </tpls>
      </n>
      <m in="0">
        <tpls c="6">
          <tpl fld="9" item="3"/>
          <tpl fld="6" item="14"/>
          <tpl hier="55" item="11"/>
          <tpl fld="13" item="0"/>
          <tpl hier="90" item="0"/>
          <tpl hier="155" item="1"/>
        </tpls>
      </m>
      <n v="170.11577875737208" in="0">
        <tpls c="6">
          <tpl fld="9" item="5"/>
          <tpl fld="6" item="8"/>
          <tpl hier="55" item="11"/>
          <tpl fld="13" item="0"/>
          <tpl hier="90" item="0"/>
          <tpl hier="155" item="1"/>
        </tpls>
      </n>
      <n v="-20267" in="0">
        <tpls c="6">
          <tpl hier="2" item="4294967295"/>
          <tpl fld="6" item="10"/>
          <tpl hier="55" item="11"/>
          <tpl fld="13" item="0"/>
          <tpl hier="90" item="0"/>
          <tpl hier="155" item="1"/>
        </tpls>
      </n>
      <n v="-22190" in="0">
        <tpls c="6">
          <tpl hier="2" item="4294967295"/>
          <tpl fld="6" item="29"/>
          <tpl hier="55" item="11"/>
          <tpl fld="13" item="0"/>
          <tpl hier="90" item="0"/>
          <tpl hier="155" item="1"/>
        </tpls>
      </n>
      <n v="-1844" in="0">
        <tpls c="6">
          <tpl fld="9" item="6"/>
          <tpl fld="3" item="0"/>
          <tpl hier="55" item="11"/>
          <tpl fld="13" item="0"/>
          <tpl hier="90" item="0"/>
          <tpl hier="155" item="1"/>
        </tpls>
      </n>
      <m in="0">
        <tpls c="6">
          <tpl fld="11" item="0"/>
          <tpl fld="6" item="23"/>
          <tpl hier="55" item="11"/>
          <tpl fld="13" item="0"/>
          <tpl hier="90" item="0"/>
          <tpl hier="155" item="1"/>
        </tpls>
      </m>
      <m in="0">
        <tpls c="6">
          <tpl fld="11" item="0"/>
          <tpl fld="6" item="24"/>
          <tpl hier="55" item="11"/>
          <tpl fld="13" item="0"/>
          <tpl hier="90" item="0"/>
          <tpl hier="155" item="1"/>
        </tpls>
      </m>
      <n v="56" in="0">
        <tpls c="6">
          <tpl fld="8" item="1"/>
          <tpl fld="6" item="20"/>
          <tpl hier="55" item="11"/>
          <tpl fld="13" item="0"/>
          <tpl hier="90" item="0"/>
          <tpl hier="155" item="1"/>
        </tpls>
      </n>
      <n v="-1">
        <tpls c="6">
          <tpl hier="2" item="4294967295"/>
          <tpl fld="3" item="0"/>
          <tpl hier="55" item="11"/>
          <tpl fld="13" item="1"/>
          <tpl hier="90" item="0"/>
          <tpl hier="155" item="1"/>
        </tpls>
      </n>
      <n v="-1">
        <tpls c="6">
          <tpl fld="8" item="0"/>
          <tpl fld="3" item="2"/>
          <tpl hier="55" item="11"/>
          <tpl fld="13" item="1"/>
          <tpl hier="90" item="0"/>
          <tpl hier="155" item="1"/>
        </tpls>
      </n>
      <m in="0">
        <tpls c="6">
          <tpl fld="10" item="1"/>
          <tpl fld="6" item="20"/>
          <tpl hier="55" item="11"/>
          <tpl fld="13" item="0"/>
          <tpl hier="90" item="0"/>
          <tpl hier="155" item="1"/>
        </tpls>
      </m>
      <n v="19204" in="0">
        <tpls c="6">
          <tpl fld="9" item="4"/>
          <tpl fld="6" item="13"/>
          <tpl hier="55" item="11"/>
          <tpl fld="13" item="0"/>
          <tpl hier="90" item="0"/>
          <tpl hier="155" item="1"/>
        </tpls>
      </n>
      <n v="278070" in="0">
        <tpls c="6">
          <tpl fld="9" item="4"/>
          <tpl fld="3" item="1"/>
          <tpl hier="55" item="11"/>
          <tpl fld="13" item="0"/>
          <tpl hier="90" item="0"/>
          <tpl hier="155" item="1"/>
        </tpls>
      </n>
      <m in="0">
        <tpls c="6">
          <tpl fld="8" item="2"/>
          <tpl fld="6" item="12"/>
          <tpl hier="55" item="11"/>
          <tpl fld="13" item="0"/>
          <tpl hier="90" item="0"/>
          <tpl hier="155" item="1"/>
        </tpls>
      </m>
      <m in="0">
        <tpls c="6">
          <tpl fld="9" item="0"/>
          <tpl fld="6" item="17"/>
          <tpl hier="55" item="11"/>
          <tpl fld="13" item="0"/>
          <tpl hier="90" item="0"/>
          <tpl hier="155" item="1"/>
        </tpls>
      </m>
      <m in="0">
        <tpls c="6">
          <tpl fld="10" item="0"/>
          <tpl fld="6" item="31"/>
          <tpl hier="55" item="11"/>
          <tpl fld="13" item="0"/>
          <tpl hier="90" item="0"/>
          <tpl hier="155" item="1"/>
        </tpls>
      </m>
      <m in="0">
        <tpls c="6">
          <tpl fld="10" item="0"/>
          <tpl fld="6" item="23"/>
          <tpl hier="55" item="11"/>
          <tpl fld="13" item="0"/>
          <tpl hier="90" item="0"/>
          <tpl hier="155" item="1"/>
        </tpls>
      </m>
      <n v="20538.442503189159" in="0">
        <tpls c="6">
          <tpl fld="9" item="4"/>
          <tpl fld="6" item="8"/>
          <tpl hier="55" item="11"/>
          <tpl fld="13" item="0"/>
          <tpl hier="90" item="0"/>
          <tpl hier="155" item="1"/>
        </tpls>
      </n>
      <n v="228" in="0">
        <tpls c="6">
          <tpl fld="9" item="2"/>
          <tpl fld="6" item="9"/>
          <tpl hier="55" item="11"/>
          <tpl fld="13" item="0"/>
          <tpl hier="90" item="0"/>
          <tpl hier="155" item="1"/>
        </tpls>
      </n>
      <m in="0">
        <tpls c="6">
          <tpl fld="8" item="2"/>
          <tpl fld="6" item="6"/>
          <tpl hier="55" item="11"/>
          <tpl fld="13" item="0"/>
          <tpl hier="90" item="0"/>
          <tpl hier="155" item="1"/>
        </tpls>
      </m>
      <m in="0">
        <tpls c="6">
          <tpl fld="8" item="2"/>
          <tpl fld="3" item="2"/>
          <tpl hier="55" item="11"/>
          <tpl fld="13" item="0"/>
          <tpl hier="90" item="0"/>
          <tpl hier="155" item="1"/>
        </tpls>
      </m>
      <m in="0">
        <tpls c="6">
          <tpl fld="9" item="0"/>
          <tpl fld="6" item="15"/>
          <tpl hier="55" item="11"/>
          <tpl fld="13" item="0"/>
          <tpl hier="90" item="0"/>
          <tpl hier="155" item="1"/>
        </tpls>
      </m>
      <m in="0">
        <tpls c="6">
          <tpl fld="8" item="2"/>
          <tpl fld="6" item="31"/>
          <tpl hier="55" item="11"/>
          <tpl fld="13" item="0"/>
          <tpl hier="90" item="0"/>
          <tpl hier="155" item="1"/>
        </tpls>
      </m>
      <m in="0">
        <tpls c="6">
          <tpl fld="11" item="1"/>
          <tpl fld="3" item="0"/>
          <tpl hier="55" item="11"/>
          <tpl fld="13" item="0"/>
          <tpl hier="90" item="0"/>
          <tpl hier="155" item="1"/>
        </tpls>
      </m>
      <n v="-19835" in="0">
        <tpls c="6">
          <tpl fld="8" item="0"/>
          <tpl fld="6" item="31"/>
          <tpl hier="55" item="11"/>
          <tpl fld="13" item="0"/>
          <tpl hier="90" item="0"/>
          <tpl hier="155" item="1"/>
        </tpls>
      </n>
      <m in="0">
        <tpls c="6">
          <tpl fld="11" item="2"/>
          <tpl fld="6" item="23"/>
          <tpl hier="55" item="11"/>
          <tpl fld="13" item="0"/>
          <tpl hier="90" item="0"/>
          <tpl hier="155" item="1"/>
        </tpls>
      </m>
      <n v="-23962" in="0">
        <tpls c="6">
          <tpl fld="8" item="0"/>
          <tpl fld="6" item="27"/>
          <tpl hier="55" item="11"/>
          <tpl fld="13" item="0"/>
          <tpl hier="90" item="0"/>
          <tpl hier="155" item="1"/>
        </tpls>
      </n>
      <n v="44" in="0">
        <tpls c="6">
          <tpl fld="8" item="1"/>
          <tpl fld="6" item="22"/>
          <tpl hier="55" item="11"/>
          <tpl fld="13" item="0"/>
          <tpl hier="90" item="0"/>
          <tpl hier="155" item="1"/>
        </tpls>
      </n>
      <n v="-25503" in="0">
        <tpls c="6">
          <tpl fld="8" item="0"/>
          <tpl fld="6" item="5"/>
          <tpl hier="55" item="11"/>
          <tpl fld="13" item="0"/>
          <tpl hier="90" item="0"/>
          <tpl hier="155" item="1"/>
        </tpls>
      </n>
      <m in="0">
        <tpls c="6">
          <tpl fld="9" item="3"/>
          <tpl fld="6" item="24"/>
          <tpl hier="55" item="11"/>
          <tpl fld="13" item="0"/>
          <tpl hier="90" item="0"/>
          <tpl hier="155" item="1"/>
        </tpls>
      </m>
      <m in="0">
        <tpls c="6">
          <tpl fld="11" item="0"/>
          <tpl fld="6" item="21"/>
          <tpl hier="55" item="11"/>
          <tpl fld="13" item="0"/>
          <tpl hier="90" item="0"/>
          <tpl hier="155" item="1"/>
        </tpls>
      </m>
      <m in="0">
        <tpls c="6">
          <tpl fld="10" item="0"/>
          <tpl fld="6" item="22"/>
          <tpl hier="55" item="11"/>
          <tpl fld="13" item="0"/>
          <tpl hier="90" item="0"/>
          <tpl hier="155" item="1"/>
        </tpls>
      </m>
      <n v="-184" in="0">
        <tpls c="6">
          <tpl fld="9" item="6"/>
          <tpl fld="6" item="28"/>
          <tpl hier="55" item="11"/>
          <tpl fld="13" item="0"/>
          <tpl hier="90" item="0"/>
          <tpl hier="155" item="1"/>
        </tpls>
      </n>
      <n v="-22921" in="0">
        <tpls c="6">
          <tpl hier="2" item="4294967295"/>
          <tpl fld="6" item="14"/>
          <tpl hier="55" item="11"/>
          <tpl fld="13" item="0"/>
          <tpl hier="90" item="0"/>
          <tpl hier="155" item="1"/>
        </tpls>
      </n>
      <n v="218" in="0">
        <tpls c="6">
          <tpl fld="9" item="2"/>
          <tpl fld="6" item="1"/>
          <tpl hier="55" item="11"/>
          <tpl fld="13" item="0"/>
          <tpl hier="90" item="0"/>
          <tpl hier="155" item="1"/>
        </tpls>
      </n>
      <n v="240" in="0">
        <tpls c="6">
          <tpl fld="9" item="5"/>
          <tpl fld="6" item="15"/>
          <tpl hier="55" item="11"/>
          <tpl fld="13" item="0"/>
          <tpl hier="90" item="0"/>
          <tpl hier="155" item="1"/>
        </tpls>
      </n>
      <n v="-216" in="0">
        <tpls c="6">
          <tpl fld="9" item="6"/>
          <tpl fld="6" item="25"/>
          <tpl hier="55" item="11"/>
          <tpl fld="13" item="0"/>
          <tpl hier="90" item="0"/>
          <tpl hier="155" item="1"/>
        </tpls>
      </n>
      <m in="0">
        <tpls c="6">
          <tpl fld="8" item="2"/>
          <tpl fld="6" item="15"/>
          <tpl hier="55" item="11"/>
          <tpl fld="13" item="0"/>
          <tpl hier="90" item="0"/>
          <tpl hier="155" item="1"/>
        </tpls>
      </m>
      <n v="1">
        <tpls c="6">
          <tpl fld="9" item="3"/>
          <tpl fld="3" item="0"/>
          <tpl hier="55" item="11"/>
          <tpl fld="13" item="1"/>
          <tpl hier="90" item="0"/>
          <tpl hier="155" item="1"/>
        </tpls>
      </n>
      <m in="0">
        <tpls c="6">
          <tpl fld="10" item="1"/>
          <tpl fld="6" item="29"/>
          <tpl hier="55" item="11"/>
          <tpl fld="13" item="0"/>
          <tpl hier="90" item="0"/>
          <tpl hier="155" item="1"/>
        </tpls>
      </m>
      <m in="0">
        <tpls c="6">
          <tpl fld="11" item="2"/>
          <tpl fld="6" item="19"/>
          <tpl hier="55" item="11"/>
          <tpl fld="13" item="0"/>
          <tpl hier="90" item="0"/>
          <tpl hier="155" item="1"/>
        </tpls>
      </m>
      <n v="-24419" in="0">
        <tpls c="6">
          <tpl hier="2" item="4294967295"/>
          <tpl fld="6" item="16"/>
          <tpl hier="55" item="11"/>
          <tpl fld="13" item="0"/>
          <tpl hier="90" item="0"/>
          <tpl hier="155" item="1"/>
        </tpls>
      </n>
      <n v="150" in="0">
        <tpls c="6">
          <tpl fld="9" item="5"/>
          <tpl fld="6" item="28"/>
          <tpl hier="55" item="11"/>
          <tpl fld="13" item="0"/>
          <tpl hier="90" item="0"/>
          <tpl hier="155" item="1"/>
        </tpls>
      </n>
      <m in="0">
        <tpls c="6">
          <tpl fld="11" item="1"/>
          <tpl fld="6" item="29"/>
          <tpl hier="55" item="11"/>
          <tpl fld="13" item="0"/>
          <tpl hier="90" item="0"/>
          <tpl hier="155" item="1"/>
        </tpls>
      </m>
      <m in="0">
        <tpls c="6">
          <tpl fld="9" item="3"/>
          <tpl fld="6" item="18"/>
          <tpl hier="55" item="11"/>
          <tpl fld="13" item="0"/>
          <tpl hier="90" item="0"/>
          <tpl hier="155" item="1"/>
        </tpls>
      </m>
      <m in="0">
        <tpls c="6">
          <tpl fld="10" item="0"/>
          <tpl fld="6" item="13"/>
          <tpl hier="55" item="11"/>
          <tpl fld="13" item="0"/>
          <tpl hier="90" item="0"/>
          <tpl hier="155" item="1"/>
        </tpls>
      </m>
      <n v="157" in="0">
        <tpls c="6">
          <tpl fld="9" item="5"/>
          <tpl fld="6" item="0"/>
          <tpl hier="55" item="11"/>
          <tpl fld="13" item="0"/>
          <tpl hier="90" item="0"/>
          <tpl hier="155" item="1"/>
        </tpls>
      </n>
      <m in="0">
        <tpls c="6">
          <tpl fld="9" item="0"/>
          <tpl fld="6" item="2"/>
          <tpl hier="55" item="11"/>
          <tpl fld="13" item="0"/>
          <tpl hier="90" item="0"/>
          <tpl hier="155" item="1"/>
        </tpls>
      </m>
      <m in="0">
        <tpls c="6">
          <tpl fld="11" item="0"/>
          <tpl fld="6" item="0"/>
          <tpl hier="55" item="11"/>
          <tpl fld="13" item="0"/>
          <tpl hier="90" item="0"/>
          <tpl hier="155" item="1"/>
        </tpls>
      </m>
      <n v="1">
        <tpls c="6">
          <tpl fld="9" item="5"/>
          <tpl fld="3" item="0"/>
          <tpl hier="55" item="11"/>
          <tpl fld="13" item="1"/>
          <tpl hier="90" item="0"/>
          <tpl hier="155" item="1"/>
        </tpls>
      </n>
      <n v="120" in="0">
        <tpls c="6">
          <tpl fld="9" item="5"/>
          <tpl fld="6" item="31"/>
          <tpl hier="55" item="11"/>
          <tpl fld="13" item="0"/>
          <tpl hier="90" item="0"/>
          <tpl hier="155" item="1"/>
        </tpls>
      </n>
      <n v="45" in="0">
        <tpls c="6">
          <tpl fld="8" item="1"/>
          <tpl fld="6" item="0"/>
          <tpl hier="55" item="11"/>
          <tpl fld="13" item="0"/>
          <tpl hier="90" item="0"/>
          <tpl hier="155" item="1"/>
        </tpls>
      </n>
      <m in="0">
        <tpls c="6">
          <tpl fld="10" item="0"/>
          <tpl fld="6" item="11"/>
          <tpl hier="55" item="11"/>
          <tpl fld="13" item="0"/>
          <tpl hier="90" item="0"/>
          <tpl hier="155" item="1"/>
        </tpls>
      </m>
      <m in="0">
        <tpls c="6">
          <tpl fld="11" item="2"/>
          <tpl fld="6" item="1"/>
          <tpl hier="55" item="11"/>
          <tpl fld="13" item="0"/>
          <tpl hier="90" item="0"/>
          <tpl hier="155" item="1"/>
        </tpls>
      </m>
      <n v="218" in="0">
        <tpls c="6">
          <tpl fld="9" item="5"/>
          <tpl fld="6" item="27"/>
          <tpl hier="55" item="11"/>
          <tpl fld="13" item="0"/>
          <tpl hier="90" item="0"/>
          <tpl hier="155" item="1"/>
        </tpls>
      </n>
      <n v="-186" in="0">
        <tpls c="6">
          <tpl fld="9" item="6"/>
          <tpl fld="6" item="10"/>
          <tpl hier="55" item="11"/>
          <tpl fld="13" item="0"/>
          <tpl hier="90" item="0"/>
          <tpl hier="155" item="1"/>
        </tpls>
      </n>
      <n v="-24473" in="0">
        <tpls c="6">
          <tpl fld="8" item="0"/>
          <tpl fld="6" item="22"/>
          <tpl hier="55" item="11"/>
          <tpl fld="13" item="0"/>
          <tpl hier="90" item="0"/>
          <tpl hier="155" item="1"/>
        </tpls>
      </n>
      <m in="0">
        <tpls c="6">
          <tpl fld="9" item="0"/>
          <tpl fld="6" item="14"/>
          <tpl hier="55" item="11"/>
          <tpl fld="13" item="0"/>
          <tpl hier="90" item="0"/>
          <tpl hier="155" item="1"/>
        </tpls>
      </m>
      <m in="0">
        <tpls c="6">
          <tpl fld="8" item="2"/>
          <tpl fld="6" item="29"/>
          <tpl hier="55" item="11"/>
          <tpl fld="13" item="0"/>
          <tpl hier="90" item="0"/>
          <tpl hier="155" item="1"/>
        </tpls>
      </m>
      <n v="26006" in="0">
        <tpls c="6">
          <tpl fld="9" item="4"/>
          <tpl fld="6" item="28"/>
          <tpl hier="55" item="11"/>
          <tpl fld="13" item="0"/>
          <tpl hier="90" item="0"/>
          <tpl hier="155" item="1"/>
        </tpls>
      </n>
      <m in="0">
        <tpls c="6">
          <tpl fld="11" item="1"/>
          <tpl fld="6" item="23"/>
          <tpl hier="55" item="11"/>
          <tpl fld="13" item="0"/>
          <tpl hier="90" item="0"/>
          <tpl hier="155" item="1"/>
        </tpls>
      </m>
      <m in="0">
        <tpls c="6">
          <tpl fld="11" item="1"/>
          <tpl fld="6" item="6"/>
          <tpl hier="55" item="11"/>
          <tpl fld="13" item="0"/>
          <tpl hier="90" item="0"/>
          <tpl hier="155" item="1"/>
        </tpls>
      </m>
      <m in="0">
        <tpls c="6">
          <tpl fld="11" item="0"/>
          <tpl fld="6" item="17"/>
          <tpl hier="55" item="11"/>
          <tpl fld="13" item="0"/>
          <tpl hier="90" item="0"/>
          <tpl hier="155" item="1"/>
        </tpls>
      </m>
      <m in="0">
        <tpls c="6">
          <tpl fld="10" item="0"/>
          <tpl fld="6" item="18"/>
          <tpl hier="55" item="11"/>
          <tpl fld="13" item="0"/>
          <tpl hier="90" item="0"/>
          <tpl hier="155" item="1"/>
        </tpls>
      </m>
      <n v="1">
        <tpls c="6">
          <tpl fld="9" item="2"/>
          <tpl fld="3" item="2"/>
          <tpl hier="55" item="11"/>
          <tpl fld="13" item="1"/>
          <tpl hier="90" item="0"/>
          <tpl hier="155" item="1"/>
        </tpls>
      </n>
      <n v="-21863" in="0">
        <tpls c="6">
          <tpl fld="8" item="0"/>
          <tpl fld="6" item="9"/>
          <tpl hier="55" item="11"/>
          <tpl fld="13" item="0"/>
          <tpl hier="90" item="0"/>
          <tpl hier="155" item="1"/>
        </tpls>
      </n>
      <n v="142" in="0">
        <tpls c="6">
          <tpl fld="9" item="5"/>
          <tpl fld="6" item="1"/>
          <tpl hier="55" item="11"/>
          <tpl fld="13" item="0"/>
          <tpl hier="90" item="0"/>
          <tpl hier="155" item="1"/>
        </tpls>
      </n>
      <m in="0">
        <tpls c="6">
          <tpl fld="10" item="0"/>
          <tpl fld="6" item="5"/>
          <tpl hier="55" item="11"/>
          <tpl fld="13" item="0"/>
          <tpl hier="90" item="0"/>
          <tpl hier="155" item="1"/>
        </tpls>
      </m>
      <m in="0">
        <tpls c="6">
          <tpl fld="10" item="0"/>
          <tpl fld="6" item="10"/>
          <tpl hier="55" item="11"/>
          <tpl fld="13" item="0"/>
          <tpl hier="90" item="0"/>
          <tpl hier="155" item="1"/>
        </tpls>
      </m>
      <n v="1">
        <tpls c="6">
          <tpl fld="11" item="1"/>
          <tpl fld="3" item="0"/>
          <tpl hier="55" item="11"/>
          <tpl fld="13" item="1"/>
          <tpl hier="90" item="0"/>
          <tpl hier="155" item="1"/>
        </tpls>
      </n>
      <m in="0">
        <tpls c="6">
          <tpl fld="10" item="0"/>
          <tpl fld="6" item="7"/>
          <tpl hier="55" item="11"/>
          <tpl fld="13" item="0"/>
          <tpl hier="90" item="0"/>
          <tpl hier="155" item="1"/>
        </tpls>
      </m>
      <m in="0">
        <tpls c="6">
          <tpl fld="9" item="3"/>
          <tpl fld="6" item="27"/>
          <tpl hier="55" item="11"/>
          <tpl fld="13" item="0"/>
          <tpl hier="90" item="0"/>
          <tpl hier="155" item="1"/>
        </tpls>
      </m>
      <m in="0">
        <tpls c="6">
          <tpl fld="11" item="1"/>
          <tpl fld="6" item="5"/>
          <tpl hier="55" item="11"/>
          <tpl fld="13" item="0"/>
          <tpl hier="90" item="0"/>
          <tpl hier="155" item="1"/>
        </tpls>
      </m>
      <m in="0">
        <tpls c="6">
          <tpl fld="10" item="0"/>
          <tpl fld="3" item="1"/>
          <tpl hier="55" item="11"/>
          <tpl fld="13" item="0"/>
          <tpl hier="90" item="0"/>
          <tpl hier="155" item="1"/>
        </tpls>
      </m>
      <n v="576" in="0">
        <tpls c="6">
          <tpl fld="8" item="1"/>
          <tpl fld="3" item="1"/>
          <tpl hier="55" item="11"/>
          <tpl fld="13" item="0"/>
          <tpl hier="90" item="0"/>
          <tpl hier="155" item="1"/>
        </tpls>
      </n>
      <n v="1">
        <tpls c="6">
          <tpl fld="9" item="5"/>
          <tpl fld="3" item="1"/>
          <tpl hier="55" item="11"/>
          <tpl fld="13" item="1"/>
          <tpl hier="90" item="0"/>
          <tpl hier="155" item="1"/>
        </tpls>
      </n>
      <n v="281" in="0">
        <tpls c="6">
          <tpl fld="9" item="1"/>
          <tpl fld="6" item="16"/>
          <tpl hier="55" item="11"/>
          <tpl fld="13" item="0"/>
          <tpl hier="90" item="0"/>
          <tpl hier="155" item="1"/>
        </tpls>
      </n>
      <m in="0">
        <tpls c="6">
          <tpl fld="11" item="1"/>
          <tpl fld="6" item="8"/>
          <tpl hier="55" item="11"/>
          <tpl fld="13" item="0"/>
          <tpl hier="90" item="0"/>
          <tpl hier="155" item="1"/>
        </tpls>
      </m>
      <m in="0">
        <tpls c="6">
          <tpl fld="11" item="1"/>
          <tpl fld="6" item="27"/>
          <tpl hier="55" item="11"/>
          <tpl fld="13" item="0"/>
          <tpl hier="90" item="0"/>
          <tpl hier="155" item="1"/>
        </tpls>
      </m>
      <m in="0">
        <tpls c="6">
          <tpl fld="9" item="3"/>
          <tpl fld="6" item="31"/>
          <tpl hier="55" item="11"/>
          <tpl fld="13" item="0"/>
          <tpl hier="90" item="0"/>
          <tpl hier="155" item="1"/>
        </tpls>
      </m>
      <n v="1">
        <tpls c="6">
          <tpl fld="9" item="2"/>
          <tpl fld="3" item="0"/>
          <tpl hier="55" item="11"/>
          <tpl fld="13" item="1"/>
          <tpl hier="90" item="0"/>
          <tpl hier="155" item="1"/>
        </tpls>
      </n>
      <n v="101" in="0">
        <tpls c="6">
          <tpl fld="9" item="5"/>
          <tpl fld="6" item="4"/>
          <tpl hier="55" item="11"/>
          <tpl fld="13" item="0"/>
          <tpl hier="90" item="0"/>
          <tpl hier="155" item="1"/>
        </tpls>
      </n>
      <n v="20283" in="0">
        <tpls c="6">
          <tpl fld="9" item="4"/>
          <tpl fld="6" item="7"/>
          <tpl hier="55" item="11"/>
          <tpl fld="13" item="0"/>
          <tpl hier="90" item="0"/>
          <tpl hier="155" item="1"/>
        </tpls>
      </n>
      <n v="230" in="0">
        <tpls c="6">
          <tpl fld="9" item="1"/>
          <tpl fld="6" item="13"/>
          <tpl hier="55" item="11"/>
          <tpl fld="13" item="0"/>
          <tpl hier="90" item="0"/>
          <tpl hier="155" item="1"/>
        </tpls>
      </n>
      <n v="-274838" in="0">
        <tpls c="6">
          <tpl hier="2" item="4294967295"/>
          <tpl fld="3" item="0"/>
          <tpl hier="55" item="11"/>
          <tpl fld="13" item="0"/>
          <tpl hier="90" item="0"/>
          <tpl hier="155" item="1"/>
        </tpls>
      </n>
      <m in="0">
        <tpls c="6">
          <tpl fld="10" item="0"/>
          <tpl fld="6" item="28"/>
          <tpl hier="55" item="11"/>
          <tpl fld="13" item="0"/>
          <tpl hier="90" item="0"/>
          <tpl hier="155" item="1"/>
        </tpls>
      </m>
      <n v="274905" in="0">
        <tpls c="6">
          <tpl fld="9" item="4"/>
          <tpl fld="3" item="0"/>
          <tpl hier="55" item="11"/>
          <tpl fld="13" item="0"/>
          <tpl hier="90" item="0"/>
          <tpl hier="155" item="1"/>
        </tpls>
      </n>
      <n v="-20283" in="0">
        <tpls c="6">
          <tpl fld="8" item="0"/>
          <tpl fld="6" item="7"/>
          <tpl hier="55" item="11"/>
          <tpl fld="13" item="0"/>
          <tpl hier="90" item="0"/>
          <tpl hier="155" item="1"/>
        </tpls>
      </n>
      <n v="1">
        <tpls c="6">
          <tpl fld="8" item="1"/>
          <tpl fld="3" item="0"/>
          <tpl hier="55" item="11"/>
          <tpl fld="13" item="1"/>
          <tpl hier="90" item="0"/>
          <tpl hier="155" item="1"/>
        </tpls>
      </n>
      <m in="0">
        <tpls c="6">
          <tpl fld="9" item="3"/>
          <tpl fld="6" item="20"/>
          <tpl hier="55" item="11"/>
          <tpl fld="13" item="0"/>
          <tpl hier="90" item="0"/>
          <tpl hier="155" item="1"/>
        </tpls>
      </m>
      <n v="-22283" in="0">
        <tpls c="6">
          <tpl hier="2" item="4294967295"/>
          <tpl fld="6" item="11"/>
          <tpl hier="55" item="11"/>
          <tpl fld="13" item="0"/>
          <tpl hier="90" item="0"/>
          <tpl hier="155" item="1"/>
        </tpls>
      </n>
      <m in="0">
        <tpls c="6">
          <tpl fld="10" item="0"/>
          <tpl fld="6" item="27"/>
          <tpl hier="55" item="11"/>
          <tpl fld="13" item="0"/>
          <tpl hier="90" item="0"/>
          <tpl hier="155" item="1"/>
        </tpls>
      </m>
      <m in="0">
        <tpls c="6">
          <tpl fld="11" item="0"/>
          <tpl fld="6" item="1"/>
          <tpl hier="55" item="11"/>
          <tpl fld="13" item="0"/>
          <tpl hier="90" item="0"/>
          <tpl hier="155" item="1"/>
        </tpls>
      </m>
      <m in="0">
        <tpls c="6">
          <tpl fld="10" item="0"/>
          <tpl fld="6" item="21"/>
          <tpl hier="55" item="11"/>
          <tpl fld="13" item="0"/>
          <tpl hier="90" item="0"/>
          <tpl hier="155" item="1"/>
        </tpls>
      </m>
      <m in="0">
        <tpls c="6">
          <tpl fld="11" item="2"/>
          <tpl fld="6" item="15"/>
          <tpl hier="55" item="11"/>
          <tpl fld="13" item="0"/>
          <tpl hier="90" item="0"/>
          <tpl hier="155" item="1"/>
        </tpls>
      </m>
      <n v="24910" in="0">
        <tpls c="6">
          <tpl fld="9" item="4"/>
          <tpl fld="6" item="20"/>
          <tpl hier="55" item="11"/>
          <tpl fld="13" item="0"/>
          <tpl hier="90" item="0"/>
          <tpl hier="155" item="1"/>
        </tpls>
      </n>
      <m in="0">
        <tpls c="6">
          <tpl fld="9" item="3"/>
          <tpl fld="6" item="7"/>
          <tpl hier="55" item="11"/>
          <tpl fld="13" item="0"/>
          <tpl hier="90" item="0"/>
          <tpl hier="155" item="1"/>
        </tpls>
      </m>
      <n v="247" in="0">
        <tpls c="6">
          <tpl fld="9" item="2"/>
          <tpl fld="6" item="19"/>
          <tpl hier="55" item="11"/>
          <tpl fld="13" item="0"/>
          <tpl hier="90" item="0"/>
          <tpl hier="155" item="1"/>
        </tpls>
      </n>
      <n v="151" in="0">
        <tpls c="6">
          <tpl fld="9" item="5"/>
          <tpl fld="6" item="10"/>
          <tpl hier="55" item="11"/>
          <tpl fld="13" item="0"/>
          <tpl hier="90" item="0"/>
          <tpl hier="155" item="1"/>
        </tpls>
      </n>
      <m in="0">
        <tpls c="6">
          <tpl fld="9" item="0"/>
          <tpl fld="6" item="31"/>
          <tpl hier="55" item="11"/>
          <tpl fld="13" item="0"/>
          <tpl hier="90" item="0"/>
          <tpl hier="155" item="1"/>
        </tpls>
      </m>
      <m in="0">
        <tpls c="6">
          <tpl fld="8" item="2"/>
          <tpl fld="6" item="13"/>
          <tpl hier="55" item="11"/>
          <tpl fld="13" item="0"/>
          <tpl hier="90" item="0"/>
          <tpl hier="155" item="1"/>
        </tpls>
      </m>
      <n v="1">
        <tpls c="6">
          <tpl fld="8" item="2"/>
          <tpl fld="3" item="2"/>
          <tpl hier="55" item="11"/>
          <tpl fld="13" item="1"/>
          <tpl hier="90" item="0"/>
          <tpl hier="155" item="1"/>
        </tpls>
      </n>
      <m in="0">
        <tpls c="6">
          <tpl fld="10" item="1"/>
          <tpl fld="6" item="13"/>
          <tpl hier="55" item="11"/>
          <tpl fld="13" item="0"/>
          <tpl hier="90" item="0"/>
          <tpl hier="155" item="1"/>
        </tpls>
      </m>
      <m in="0">
        <tpls c="6">
          <tpl fld="10" item="1"/>
          <tpl fld="6" item="14"/>
          <tpl hier="55" item="11"/>
          <tpl fld="13" item="0"/>
          <tpl hier="90" item="0"/>
          <tpl hier="155" item="1"/>
        </tpls>
      </m>
      <m in="0">
        <tpls c="6">
          <tpl fld="11" item="2"/>
          <tpl fld="6" item="26"/>
          <tpl hier="55" item="11"/>
          <tpl fld="13" item="0"/>
          <tpl hier="90" item="0"/>
          <tpl hier="155" item="1"/>
        </tpls>
      </m>
      <m in="0">
        <tpls c="6">
          <tpl fld="11" item="0"/>
          <tpl fld="6" item="13"/>
          <tpl hier="55" item="11"/>
          <tpl fld="13" item="0"/>
          <tpl hier="90" item="0"/>
          <tpl hier="155" item="1"/>
        </tpls>
      </m>
      <n v="-19827" in="0">
        <tpls c="6">
          <tpl hier="2" item="4294967295"/>
          <tpl fld="6" item="3"/>
          <tpl hier="55" item="11"/>
          <tpl fld="13" item="0"/>
          <tpl hier="90" item="0"/>
          <tpl hier="155" item="1"/>
        </tpls>
      </n>
      <n v="-1">
        <tpls c="6">
          <tpl fld="9" item="4"/>
          <tpl fld="3" item="0"/>
          <tpl hier="55" item="11"/>
          <tpl fld="13" item="1"/>
          <tpl hier="90" item="0"/>
          <tpl hier="155" item="1"/>
        </tpls>
      </n>
      <n v="-24182" in="0">
        <tpls c="6">
          <tpl fld="8" item="0"/>
          <tpl fld="6" item="1"/>
          <tpl hier="55" item="11"/>
          <tpl fld="13" item="0"/>
          <tpl hier="90" item="0"/>
          <tpl hier="155" item="1"/>
        </tpls>
      </n>
      <n v="54" in="0">
        <tpls c="6">
          <tpl fld="8" item="1"/>
          <tpl fld="6" item="18"/>
          <tpl hier="55" item="11"/>
          <tpl fld="13" item="0"/>
          <tpl hier="90" item="0"/>
          <tpl hier="155" item="1"/>
        </tpls>
      </n>
      <m in="0">
        <tpls c="6">
          <tpl fld="11" item="1"/>
          <tpl fld="6" item="19"/>
          <tpl hier="55" item="11"/>
          <tpl fld="13" item="0"/>
          <tpl hier="90" item="0"/>
          <tpl hier="155" item="1"/>
        </tpls>
      </m>
      <m in="0">
        <tpls c="6">
          <tpl fld="10" item="0"/>
          <tpl fld="6" item="8"/>
          <tpl hier="55" item="11"/>
          <tpl fld="13" item="0"/>
          <tpl hier="90" item="0"/>
          <tpl hier="155" item="1"/>
        </tpls>
      </m>
      <m in="0">
        <tpls c="6">
          <tpl fld="11" item="0"/>
          <tpl fld="6" item="8"/>
          <tpl hier="55" item="11"/>
          <tpl fld="13" item="0"/>
          <tpl hier="90" item="0"/>
          <tpl hier="155" item="1"/>
        </tpls>
      </m>
      <m in="0">
        <tpls c="6">
          <tpl fld="9" item="0"/>
          <tpl fld="6" item="18"/>
          <tpl hier="55" item="11"/>
          <tpl fld="13" item="0"/>
          <tpl hier="90" item="0"/>
          <tpl hier="155" item="1"/>
        </tpls>
      </m>
      <n v="1500" in="0">
        <tpls c="6">
          <tpl fld="9" item="5"/>
          <tpl fld="3" item="0"/>
          <tpl hier="55" item="11"/>
          <tpl fld="13" item="0"/>
          <tpl hier="90" item="0"/>
          <tpl hier="155" item="1"/>
        </tpls>
      </n>
      <m in="0">
        <tpls c="6">
          <tpl fld="8" item="2"/>
          <tpl fld="6" item="24"/>
          <tpl hier="55" item="11"/>
          <tpl fld="13" item="0"/>
          <tpl hier="90" item="0"/>
          <tpl hier="155" item="1"/>
        </tpls>
      </m>
      <n v="259" in="0">
        <tpls c="6">
          <tpl fld="9" item="2"/>
          <tpl fld="6" item="7"/>
          <tpl hier="55" item="11"/>
          <tpl fld="13" item="0"/>
          <tpl hier="90" item="0"/>
          <tpl hier="155" item="1"/>
        </tpls>
      </n>
      <n v="266.01179223221152" in="0">
        <tpls c="6">
          <tpl fld="9" item="2"/>
          <tpl fld="6" item="12"/>
          <tpl hier="55" item="11"/>
          <tpl fld="13" item="0"/>
          <tpl hier="90" item="0"/>
          <tpl hier="155" item="1"/>
        </tpls>
      </n>
      <n v="28811" in="0">
        <tpls c="6">
          <tpl fld="9" item="4"/>
          <tpl fld="6" item="19"/>
          <tpl hier="55" item="11"/>
          <tpl fld="13" item="0"/>
          <tpl hier="90" item="0"/>
          <tpl hier="155" item="1"/>
        </tpls>
      </n>
      <m in="0">
        <tpls c="6">
          <tpl fld="11" item="1"/>
          <tpl fld="6" item="14"/>
          <tpl hier="55" item="11"/>
          <tpl fld="13" item="0"/>
          <tpl hier="90" item="0"/>
          <tpl hier="155" item="1"/>
        </tpls>
      </m>
      <n v="50" in="0">
        <tpls c="6">
          <tpl fld="8" item="1"/>
          <tpl fld="6" item="25"/>
          <tpl hier="55" item="11"/>
          <tpl fld="13" item="0"/>
          <tpl hier="90" item="0"/>
          <tpl hier="155" item="1"/>
        </tpls>
      </n>
      <n v="-25159" in="0">
        <tpls c="6">
          <tpl fld="8" item="0"/>
          <tpl fld="6" item="17"/>
          <tpl hier="55" item="11"/>
          <tpl fld="13" item="0"/>
          <tpl hier="90" item="0"/>
          <tpl hier="155" item="1"/>
        </tpls>
      </n>
      <n v="-28811" in="0">
        <tpls c="6">
          <tpl fld="8" item="0"/>
          <tpl fld="6" item="19"/>
          <tpl hier="55" item="11"/>
          <tpl fld="13" item="0"/>
          <tpl hier="90" item="0"/>
          <tpl hier="155" item="1"/>
        </tpls>
      </n>
      <n v="418" in="0">
        <tpls c="6">
          <tpl fld="9" item="1"/>
          <tpl fld="6" item="24"/>
          <tpl hier="55" item="11"/>
          <tpl fld="13" item="0"/>
          <tpl hier="90" item="0"/>
          <tpl hier="155" item="1"/>
        </tpls>
      </n>
      <m in="0">
        <tpls c="6">
          <tpl fld="11" item="0"/>
          <tpl fld="6" item="28"/>
          <tpl hier="55" item="11"/>
          <tpl fld="13" item="0"/>
          <tpl hier="90" item="0"/>
          <tpl hier="155" item="1"/>
        </tpls>
      </m>
      <m in="0">
        <tpls c="6">
          <tpl fld="11" item="2"/>
          <tpl fld="6" item="8"/>
          <tpl hier="55" item="11"/>
          <tpl fld="13" item="0"/>
          <tpl hier="90" item="0"/>
          <tpl hier="155" item="1"/>
        </tpls>
      </m>
      <n v="232" in="0">
        <tpls c="6">
          <tpl fld="9" item="2"/>
          <tpl fld="6" item="10"/>
          <tpl hier="55" item="11"/>
          <tpl fld="13" item="0"/>
          <tpl hier="90" item="0"/>
          <tpl hier="155" item="1"/>
        </tpls>
      </n>
      <n v="1">
        <tpls c="6">
          <tpl fld="10" item="0"/>
          <tpl fld="3" item="0"/>
          <tpl hier="55" item="11"/>
          <tpl fld="13" item="1"/>
          <tpl hier="90" item="0"/>
          <tpl hier="155" item="1"/>
        </tpls>
      </n>
      <m in="0">
        <tpls c="6">
          <tpl fld="11" item="0"/>
          <tpl fld="6" item="18"/>
          <tpl hier="55" item="11"/>
          <tpl fld="13" item="0"/>
          <tpl hier="90" item="0"/>
          <tpl hier="155" item="1"/>
        </tpls>
      </m>
      <n v="-174" in="0">
        <tpls c="6">
          <tpl fld="9" item="6"/>
          <tpl fld="6" item="1"/>
          <tpl hier="55" item="11"/>
          <tpl fld="13" item="0"/>
          <tpl hier="90" item="0"/>
          <tpl hier="155" item="1"/>
        </tpls>
      </n>
      <m in="0">
        <tpls c="6">
          <tpl fld="8" item="2"/>
          <tpl fld="6" item="10"/>
          <tpl hier="55" item="11"/>
          <tpl fld="13" item="0"/>
          <tpl hier="90" item="0"/>
          <tpl hier="155" item="1"/>
        </tpls>
      </m>
      <n v="49" in="0">
        <tpls c="6">
          <tpl fld="8" item="2"/>
          <tpl fld="6" item="4"/>
          <tpl hier="55" item="11"/>
          <tpl fld="13" item="0"/>
          <tpl hier="90" item="0"/>
          <tpl hier="155" item="1"/>
        </tpls>
      </n>
      <m in="0">
        <tpls c="6">
          <tpl fld="9" item="0"/>
          <tpl fld="6" item="26"/>
          <tpl hier="55" item="11"/>
          <tpl fld="13" item="0"/>
          <tpl hier="90" item="0"/>
          <tpl hier="155" item="1"/>
        </tpls>
      </m>
      <m in="0">
        <tpls c="6">
          <tpl fld="10" item="1"/>
          <tpl fld="6" item="22"/>
          <tpl hier="55" item="11"/>
          <tpl fld="13" item="0"/>
          <tpl hier="90" item="0"/>
          <tpl hier="155" item="1"/>
        </tpls>
      </m>
      <m in="0">
        <tpls c="6">
          <tpl fld="9" item="3"/>
          <tpl fld="6" item="6"/>
          <tpl hier="55" item="11"/>
          <tpl fld="13" item="0"/>
          <tpl hier="90" item="0"/>
          <tpl hier="155" item="1"/>
        </tpls>
      </m>
      <m in="0">
        <tpls c="6">
          <tpl fld="10" item="1"/>
          <tpl fld="6" item="3"/>
          <tpl hier="55" item="11"/>
          <tpl fld="13" item="0"/>
          <tpl hier="90" item="0"/>
          <tpl hier="155" item="1"/>
        </tpls>
      </m>
      <n v="34" in="0">
        <tpls c="6">
          <tpl fld="8" item="1"/>
          <tpl fld="6" item="17"/>
          <tpl hier="55" item="11"/>
          <tpl fld="13" item="0"/>
          <tpl hier="90" item="0"/>
          <tpl hier="155" item="1"/>
        </tpls>
      </n>
      <m in="0">
        <tpls c="6">
          <tpl fld="8" item="2"/>
          <tpl fld="6" item="2"/>
          <tpl hier="55" item="11"/>
          <tpl fld="13" item="0"/>
          <tpl hier="90" item="0"/>
          <tpl hier="155" item="1"/>
        </tpls>
      </m>
      <n v="20041" in="0">
        <tpls c="6">
          <tpl fld="9" item="4"/>
          <tpl fld="6" item="30"/>
          <tpl hier="55" item="11"/>
          <tpl fld="13" item="0"/>
          <tpl hier="90" item="0"/>
          <tpl hier="155" item="1"/>
        </tpls>
      </n>
      <n v="-148" in="0">
        <tpls c="6">
          <tpl fld="9" item="6"/>
          <tpl fld="6" item="31"/>
          <tpl hier="55" item="11"/>
          <tpl fld="13" item="0"/>
          <tpl hier="90" item="0"/>
          <tpl hier="155" item="1"/>
        </tpls>
      </n>
      <n v="270" in="0">
        <tpls c="6">
          <tpl fld="9" item="2"/>
          <tpl fld="6" item="25"/>
          <tpl hier="55" item="11"/>
          <tpl fld="13" item="0"/>
          <tpl hier="90" item="0"/>
          <tpl hier="155" item="1"/>
        </tpls>
      </n>
      <n v="240" in="0">
        <tpls c="6">
          <tpl fld="9" item="2"/>
          <tpl fld="6" item="22"/>
          <tpl hier="55" item="11"/>
          <tpl fld="13" item="0"/>
          <tpl hier="90" item="0"/>
          <tpl hier="155" item="1"/>
        </tpls>
      </n>
      <n v="28" in="0">
        <tpls c="6">
          <tpl fld="8" item="1"/>
          <tpl fld="6" item="4"/>
          <tpl hier="55" item="11"/>
          <tpl fld="13" item="0"/>
          <tpl hier="90" item="0"/>
          <tpl hier="155" item="1"/>
        </tpls>
      </n>
      <n v="29560" in="0">
        <tpls c="6">
          <tpl fld="9" item="4"/>
          <tpl fld="6" item="23"/>
          <tpl hier="55" item="11"/>
          <tpl fld="13" item="0"/>
          <tpl hier="90" item="0"/>
          <tpl hier="155" item="1"/>
        </tpls>
      </n>
      <n v="22244" in="0">
        <tpls c="6">
          <tpl fld="9" item="4"/>
          <tpl fld="6" item="29"/>
          <tpl hier="55" item="11"/>
          <tpl fld="13" item="0"/>
          <tpl hier="90" item="0"/>
          <tpl hier="155" item="1"/>
        </tpls>
      </n>
      <m in="0">
        <tpls c="6">
          <tpl fld="8" item="2"/>
          <tpl fld="6" item="22"/>
          <tpl hier="55" item="11"/>
          <tpl fld="13" item="0"/>
          <tpl hier="90" item="0"/>
          <tpl hier="155" item="1"/>
        </tpls>
      </m>
      <m in="0">
        <tpls c="6">
          <tpl fld="11" item="2"/>
          <tpl fld="6" item="7"/>
          <tpl hier="55" item="11"/>
          <tpl fld="13" item="0"/>
          <tpl hier="90" item="0"/>
          <tpl hier="155" item="1"/>
        </tpls>
      </m>
      <n v="448" in="0">
        <tpls c="6">
          <tpl fld="9" item="1"/>
          <tpl fld="6" item="27"/>
          <tpl hier="55" item="11"/>
          <tpl fld="13" item="0"/>
          <tpl hier="90" item="0"/>
          <tpl hier="155" item="1"/>
        </tpls>
      </n>
      <n v="54" in="0">
        <tpls c="6">
          <tpl fld="8" item="1"/>
          <tpl fld="6" item="29"/>
          <tpl hier="55" item="11"/>
          <tpl fld="13" item="0"/>
          <tpl hier="90" item="0"/>
          <tpl hier="155" item="1"/>
        </tpls>
      </n>
      <m in="0">
        <tpls c="6">
          <tpl fld="9" item="0"/>
          <tpl fld="6" item="3"/>
          <tpl hier="55" item="11"/>
          <tpl fld="13" item="0"/>
          <tpl hier="90" item="0"/>
          <tpl hier="155" item="1"/>
        </tpls>
      </m>
      <n v="156" in="0">
        <tpls c="6">
          <tpl fld="9" item="5"/>
          <tpl fld="6" item="22"/>
          <tpl hier="55" item="11"/>
          <tpl fld="13" item="0"/>
          <tpl hier="90" item="0"/>
          <tpl hier="155" item="1"/>
        </tpls>
      </n>
      <m in="0">
        <tpls c="6">
          <tpl fld="9" item="0"/>
          <tpl fld="6" item="20"/>
          <tpl hier="55" item="11"/>
          <tpl fld="13" item="0"/>
          <tpl hier="90" item="0"/>
          <tpl hier="155" item="1"/>
        </tpls>
      </m>
      <m in="0">
        <tpls c="6">
          <tpl fld="9" item="3"/>
          <tpl fld="6" item="0"/>
          <tpl hier="55" item="11"/>
          <tpl fld="13" item="0"/>
          <tpl hier="90" item="0"/>
          <tpl hier="155" item="1"/>
        </tpls>
      </m>
      <n v="-1">
        <tpls c="6">
          <tpl fld="9" item="4"/>
          <tpl fld="3" item="2"/>
          <tpl hier="55" item="11"/>
          <tpl fld="13" item="1"/>
          <tpl hier="90" item="0"/>
          <tpl hier="155" item="1"/>
        </tpls>
      </n>
      <n v="320" in="0">
        <tpls c="6">
          <tpl fld="9" item="1"/>
          <tpl fld="6" item="22"/>
          <tpl hier="55" item="11"/>
          <tpl fld="13" item="0"/>
          <tpl hier="90" item="0"/>
          <tpl hier="155" item="1"/>
        </tpls>
      </n>
      <n v="193" in="0">
        <tpls c="6">
          <tpl fld="9" item="5"/>
          <tpl fld="6" item="29"/>
          <tpl hier="55" item="11"/>
          <tpl fld="13" item="0"/>
          <tpl hier="90" item="0"/>
          <tpl hier="155" item="1"/>
        </tpls>
      </n>
      <m in="0">
        <tpls c="6">
          <tpl fld="11" item="2"/>
          <tpl fld="6" item="17"/>
          <tpl hier="55" item="11"/>
          <tpl fld="13" item="0"/>
          <tpl hier="90" item="0"/>
          <tpl hier="155" item="1"/>
        </tpls>
      </m>
      <n v="66" in="0">
        <tpls c="6">
          <tpl fld="8" item="1"/>
          <tpl fld="6" item="6"/>
          <tpl hier="55" item="11"/>
          <tpl fld="13" item="0"/>
          <tpl hier="90" item="0"/>
          <tpl hier="155" item="1"/>
        </tpls>
      </n>
      <n v="-19172" in="0">
        <tpls c="6">
          <tpl hier="2" item="4294967295"/>
          <tpl fld="6" item="13"/>
          <tpl hier="55" item="11"/>
          <tpl fld="13" item="0"/>
          <tpl hier="90" item="0"/>
          <tpl hier="155" item="1"/>
        </tpls>
      </n>
      <m in="0">
        <tpls c="6">
          <tpl fld="9" item="3"/>
          <tpl fld="6" item="9"/>
          <tpl hier="55" item="11"/>
          <tpl fld="13" item="0"/>
          <tpl hier="90" item="0"/>
          <tpl hier="155" item="1"/>
        </tpls>
      </m>
      <m in="0">
        <tpls c="6">
          <tpl fld="11" item="2"/>
          <tpl fld="6" item="28"/>
          <tpl hier="55" item="11"/>
          <tpl fld="13" item="0"/>
          <tpl hier="90" item="0"/>
          <tpl hier="155" item="1"/>
        </tpls>
      </m>
      <m in="0">
        <tpls c="6">
          <tpl fld="9" item="3"/>
          <tpl fld="6" item="5"/>
          <tpl hier="55" item="11"/>
          <tpl fld="13" item="0"/>
          <tpl hier="90" item="0"/>
          <tpl hier="155" item="1"/>
        </tpls>
      </m>
      <n v="228" in="0">
        <tpls c="6">
          <tpl fld="9" item="1"/>
          <tpl fld="6" item="5"/>
          <tpl hier="55" item="11"/>
          <tpl fld="13" item="0"/>
          <tpl hier="90" item="0"/>
          <tpl hier="155" item="1"/>
        </tpls>
      </n>
      <m in="0">
        <tpls c="6">
          <tpl fld="11" item="1"/>
          <tpl fld="3" item="2"/>
          <tpl hier="55" item="11"/>
          <tpl fld="13" item="0"/>
          <tpl hier="90" item="0"/>
          <tpl hier="155" item="1"/>
        </tpls>
      </m>
      <n v="1">
        <tpls c="6">
          <tpl fld="9" item="1"/>
          <tpl fld="3" item="0"/>
          <tpl hier="55" item="11"/>
          <tpl fld="13" item="1"/>
          <tpl hier="90" item="0"/>
          <tpl hier="155" item="1"/>
        </tpls>
      </n>
      <n v="-269" in="0">
        <tpls c="6">
          <tpl fld="9" item="6"/>
          <tpl fld="6" item="27"/>
          <tpl hier="55" item="11"/>
          <tpl fld="13" item="0"/>
          <tpl hier="90" item="0"/>
          <tpl hier="155" item="1"/>
        </tpls>
      </n>
      <n v="110" in="0">
        <tpls c="6">
          <tpl fld="9" item="5"/>
          <tpl fld="6" item="2"/>
          <tpl hier="55" item="11"/>
          <tpl fld="13" item="0"/>
          <tpl hier="90" item="0"/>
          <tpl hier="155" item="1"/>
        </tpls>
      </n>
      <m in="0">
        <tpls c="6">
          <tpl fld="9" item="0"/>
          <tpl fld="6" item="16"/>
          <tpl hier="55" item="11"/>
          <tpl fld="13" item="0"/>
          <tpl hier="90" item="0"/>
          <tpl hier="155" item="1"/>
        </tpls>
      </m>
      <n v="-238" in="0">
        <tpls c="6">
          <tpl fld="9" item="6"/>
          <tpl fld="6" item="29"/>
          <tpl hier="55" item="11"/>
          <tpl fld="13" item="0"/>
          <tpl hier="90" item="0"/>
          <tpl hier="155" item="1"/>
        </tpls>
      </n>
      <n v="151" in="0">
        <tpls c="6">
          <tpl fld="9" item="2"/>
          <tpl fld="6" item="30"/>
          <tpl hier="55" item="11"/>
          <tpl fld="13" item="0"/>
          <tpl hier="90" item="0"/>
          <tpl hier="155" item="1"/>
        </tpls>
      </n>
      <m in="0">
        <tpls c="6">
          <tpl fld="11" item="2"/>
          <tpl fld="6" item="18"/>
          <tpl hier="55" item="11"/>
          <tpl fld="13" item="0"/>
          <tpl hier="90" item="0"/>
          <tpl hier="155" item="1"/>
        </tpls>
      </m>
      <n v="-29585" in="0">
        <tpls c="6">
          <tpl hier="2" item="4294967295"/>
          <tpl fld="6" item="23"/>
          <tpl hier="55" item="11"/>
          <tpl fld="13" item="0"/>
          <tpl hier="90" item="0"/>
          <tpl hier="155" item="1"/>
        </tpls>
      </n>
      <n v="360" in="0">
        <tpls c="6">
          <tpl fld="9" item="1"/>
          <tpl fld="6" item="25"/>
          <tpl hier="55" item="11"/>
          <tpl fld="13" item="0"/>
          <tpl hier="90" item="0"/>
          <tpl hier="155" item="1"/>
        </tpls>
      </n>
      <n v="51" in="0">
        <tpls c="6">
          <tpl fld="8" item="1"/>
          <tpl fld="6" item="26"/>
          <tpl hier="55" item="11"/>
          <tpl fld="13" item="0"/>
          <tpl hier="90" item="0"/>
          <tpl hier="155" item="1"/>
        </tpls>
      </n>
      <m in="0">
        <tpls c="6">
          <tpl fld="9" item="3"/>
          <tpl fld="6" item="26"/>
          <tpl hier="55" item="11"/>
          <tpl fld="13" item="0"/>
          <tpl hier="90" item="0"/>
          <tpl hier="155" item="1"/>
        </tpls>
      </m>
      <m in="0">
        <tpls c="6">
          <tpl fld="11" item="2"/>
          <tpl fld="6" item="14"/>
          <tpl hier="55" item="11"/>
          <tpl fld="13" item="0"/>
          <tpl hier="90" item="0"/>
          <tpl hier="155" item="1"/>
        </tpls>
      </m>
      <n v="-207" in="0">
        <tpls c="6">
          <tpl fld="9" item="6"/>
          <tpl fld="6" item="7"/>
          <tpl hier="55" item="11"/>
          <tpl fld="13" item="0"/>
          <tpl hier="90" item="0"/>
          <tpl hier="155" item="1"/>
        </tpls>
      </n>
      <n v="-24141" in="0">
        <tpls c="6">
          <tpl hier="2" item="4294967295"/>
          <tpl fld="6" item="1"/>
          <tpl hier="55" item="11"/>
          <tpl fld="13" item="0"/>
          <tpl hier="90" item="0"/>
          <tpl hier="155" item="1"/>
        </tpls>
      </n>
      <n v="-25963" in="0">
        <tpls c="6">
          <tpl hier="2" item="4294967295"/>
          <tpl fld="6" item="28"/>
          <tpl hier="55" item="11"/>
          <tpl fld="13" item="0"/>
          <tpl hier="90" item="0"/>
          <tpl hier="155" item="1"/>
        </tpls>
      </n>
      <n v="309" in="0">
        <tpls c="6">
          <tpl fld="9" item="1"/>
          <tpl fld="6" item="10"/>
          <tpl hier="55" item="11"/>
          <tpl fld="13" item="0"/>
          <tpl hier="90" item="0"/>
          <tpl hier="155" item="1"/>
        </tpls>
      </n>
      <m in="0">
        <tpls c="6">
          <tpl fld="9" item="0"/>
          <tpl fld="6" item="10"/>
          <tpl hier="55" item="11"/>
          <tpl fld="13" item="0"/>
          <tpl hier="90" item="0"/>
          <tpl hier="155" item="1"/>
        </tpls>
      </m>
      <n v="360" in="0">
        <tpls c="6">
          <tpl fld="9" item="2"/>
          <tpl fld="6" item="6"/>
          <tpl hier="55" item="11"/>
          <tpl fld="13" item="0"/>
          <tpl hier="90" item="0"/>
          <tpl hier="155" item="1"/>
        </tpls>
      </n>
      <n v="-162" in="0">
        <tpls c="6">
          <tpl fld="9" item="6"/>
          <tpl fld="6" item="3"/>
          <tpl hier="55" item="11"/>
          <tpl fld="13" item="0"/>
          <tpl hier="90" item="0"/>
          <tpl hier="155" item="1"/>
        </tpls>
      </n>
      <n v="354.34003212398829" in="0">
        <tpls c="6">
          <tpl fld="9" item="1"/>
          <tpl fld="6" item="12"/>
          <tpl hier="55" item="11"/>
          <tpl fld="13" item="0"/>
          <tpl hier="90" item="0"/>
          <tpl hier="155" item="1"/>
        </tpls>
      </n>
      <m in="0">
        <tpls c="6">
          <tpl fld="8" item="2"/>
          <tpl fld="6" item="14"/>
          <tpl hier="55" item="11"/>
          <tpl fld="13" item="0"/>
          <tpl hier="90" item="0"/>
          <tpl hier="155" item="1"/>
        </tpls>
      </m>
      <n v="193" in="0">
        <tpls c="6">
          <tpl fld="9" item="5"/>
          <tpl fld="6" item="18"/>
          <tpl hier="55" item="11"/>
          <tpl fld="13" item="0"/>
          <tpl hier="90" item="0"/>
          <tpl hier="155" item="1"/>
        </tpls>
      </n>
      <m in="0">
        <tpls c="6">
          <tpl fld="10" item="1"/>
          <tpl fld="6" item="12"/>
          <tpl hier="55" item="11"/>
          <tpl fld="13" item="0"/>
          <tpl hier="90" item="0"/>
          <tpl hier="155" item="1"/>
        </tpls>
      </m>
      <n v="176" in="0">
        <tpls c="6">
          <tpl fld="9" item="5"/>
          <tpl fld="6" item="25"/>
          <tpl hier="55" item="11"/>
          <tpl fld="13" item="0"/>
          <tpl hier="90" item="0"/>
          <tpl hier="155" item="1"/>
        </tpls>
      </n>
      <m in="0">
        <tpls c="6">
          <tpl fld="11" item="0"/>
          <tpl fld="6" item="3"/>
          <tpl hier="55" item="11"/>
          <tpl fld="13" item="0"/>
          <tpl hier="90" item="0"/>
          <tpl hier="155" item="1"/>
        </tpls>
      </m>
      <m in="0">
        <tpls c="6">
          <tpl fld="9" item="0"/>
          <tpl fld="3" item="1"/>
          <tpl hier="55" item="11"/>
          <tpl fld="13" item="0"/>
          <tpl hier="90" item="0"/>
          <tpl hier="155" item="1"/>
        </tpls>
      </m>
      <m in="0">
        <tpls c="6">
          <tpl fld="9" item="0"/>
          <tpl fld="6" item="11"/>
          <tpl hier="55" item="11"/>
          <tpl fld="13" item="0"/>
          <tpl hier="90" item="0"/>
          <tpl hier="155" item="1"/>
        </tpls>
      </m>
      <n v="492" in="0">
        <tpls c="6">
          <tpl fld="9" item="1"/>
          <tpl fld="6" item="15"/>
          <tpl hier="55" item="11"/>
          <tpl fld="13" item="0"/>
          <tpl hier="90" item="0"/>
          <tpl hier="155" item="1"/>
        </tpls>
      </n>
      <n v="1">
        <tpls c="6">
          <tpl fld="8" item="1"/>
          <tpl fld="3" item="2"/>
          <tpl hier="55" item="11"/>
          <tpl fld="13" item="1"/>
          <tpl hier="90" item="0"/>
          <tpl hier="155" item="1"/>
        </tpls>
      </n>
      <n v="432.86432446863" in="0">
        <tpls c="6">
          <tpl fld="8" item="1"/>
          <tpl fld="3" item="2"/>
          <tpl hier="55" item="11"/>
          <tpl fld="13" item="0"/>
          <tpl hier="90" item="0"/>
          <tpl hier="155" item="1"/>
        </tpls>
      </n>
      <n v="116" in="0">
        <tpls c="6">
          <tpl fld="9" item="5"/>
          <tpl fld="6" item="17"/>
          <tpl hier="55" item="11"/>
          <tpl fld="13" item="0"/>
          <tpl hier="90" item="0"/>
          <tpl hier="155" item="1"/>
        </tpls>
      </n>
      <m in="0">
        <tpls c="6">
          <tpl fld="9" item="3"/>
          <tpl fld="3" item="0"/>
          <tpl hier="55" item="11"/>
          <tpl fld="13" item="0"/>
          <tpl hier="90" item="0"/>
          <tpl hier="155" item="1"/>
        </tpls>
      </m>
      <n v="-19801" in="0">
        <tpls c="6">
          <tpl hier="2" item="4294967295"/>
          <tpl fld="6" item="31"/>
          <tpl hier="55" item="11"/>
          <tpl fld="13" item="0"/>
          <tpl hier="90" item="0"/>
          <tpl hier="155" item="1"/>
        </tpls>
      </n>
      <n v="-182" in="0">
        <tpls c="6">
          <tpl fld="9" item="6"/>
          <tpl fld="6" item="23"/>
          <tpl hier="55" item="11"/>
          <tpl fld="13" item="0"/>
          <tpl hier="90" item="0"/>
          <tpl hier="155" item="1"/>
        </tpls>
      </n>
      <m in="0">
        <tpls c="6">
          <tpl fld="9" item="0"/>
          <tpl fld="6" item="19"/>
          <tpl hier="55" item="11"/>
          <tpl fld="13" item="0"/>
          <tpl hier="90" item="0"/>
          <tpl hier="155" item="1"/>
        </tpls>
      </m>
      <m in="0">
        <tpls c="6">
          <tpl fld="10" item="1"/>
          <tpl fld="6" item="2"/>
          <tpl hier="55" item="11"/>
          <tpl fld="13" item="0"/>
          <tpl hier="90" item="0"/>
          <tpl hier="155" item="1"/>
        </tpls>
      </m>
      <m in="0">
        <tpls c="6">
          <tpl fld="11" item="0"/>
          <tpl fld="3" item="2"/>
          <tpl hier="55" item="11"/>
          <tpl fld="13" item="0"/>
          <tpl hier="90" item="0"/>
          <tpl hier="155" item="1"/>
        </tpls>
      </m>
      <n v="38" in="0">
        <tpls c="6">
          <tpl fld="8" item="1"/>
          <tpl fld="6" item="16"/>
          <tpl hier="55" item="11"/>
          <tpl fld="13" item="0"/>
          <tpl hier="90" item="0"/>
          <tpl hier="155" item="1"/>
        </tpls>
      </n>
      <n v="39" in="0">
        <tpls c="6">
          <tpl fld="8" item="1"/>
          <tpl fld="6" item="21"/>
          <tpl hier="55" item="11"/>
          <tpl fld="13" item="0"/>
          <tpl hier="90" item="0"/>
          <tpl hier="155" item="1"/>
        </tpls>
      </n>
      <n v="149" in="0">
        <tpls c="6">
          <tpl fld="9" item="5"/>
          <tpl fld="6" item="23"/>
          <tpl hier="55" item="11"/>
          <tpl fld="13" item="0"/>
          <tpl hier="90" item="0"/>
          <tpl hier="155" item="1"/>
        </tpls>
      </n>
      <n v="285" in="0">
        <tpls c="6">
          <tpl fld="9" item="1"/>
          <tpl fld="6" item="21"/>
          <tpl hier="55" item="11"/>
          <tpl fld="13" item="0"/>
          <tpl hier="90" item="0"/>
          <tpl hier="155" item="1"/>
        </tpls>
      </n>
      <n v="408" in="0">
        <tpls c="6">
          <tpl fld="9" item="1"/>
          <tpl fld="6" item="20"/>
          <tpl hier="55" item="11"/>
          <tpl fld="13" item="0"/>
          <tpl hier="90" item="0"/>
          <tpl hier="155" item="1"/>
        </tpls>
      </n>
      <m in="0">
        <tpls c="6">
          <tpl fld="10" item="1"/>
          <tpl fld="3" item="1"/>
          <tpl hier="55" item="11"/>
          <tpl fld="13" item="0"/>
          <tpl hier="90" item="0"/>
          <tpl hier="155" item="1"/>
        </tpls>
      </m>
      <m in="0">
        <tpls c="6">
          <tpl fld="9" item="3"/>
          <tpl fld="6" item="29"/>
          <tpl hier="55" item="11"/>
          <tpl fld="13" item="0"/>
          <tpl hier="90" item="0"/>
          <tpl hier="155" item="1"/>
        </tpls>
      </m>
      <n v="-27707" in="0">
        <tpls c="6">
          <tpl fld="8" item="0"/>
          <tpl fld="6" item="18"/>
          <tpl hier="55" item="11"/>
          <tpl fld="13" item="0"/>
          <tpl hier="90" item="0"/>
          <tpl hier="155" item="1"/>
        </tpls>
      </n>
      <m in="0">
        <tpls c="6">
          <tpl fld="10" item="1"/>
          <tpl fld="6" item="28"/>
          <tpl hier="55" item="11"/>
          <tpl fld="13" item="0"/>
          <tpl hier="90" item="0"/>
          <tpl hier="155" item="1"/>
        </tpls>
      </m>
      <m in="0">
        <tpls c="6">
          <tpl fld="9" item="3"/>
          <tpl fld="6" item="1"/>
          <tpl hier="55" item="11"/>
          <tpl fld="13" item="0"/>
          <tpl hier="90" item="0"/>
          <tpl hier="155" item="1"/>
        </tpls>
      </m>
      <n v="-288" in="0">
        <tpls c="6">
          <tpl fld="9" item="6"/>
          <tpl fld="6" item="6"/>
          <tpl hier="55" item="11"/>
          <tpl fld="13" item="0"/>
          <tpl hier="90" item="0"/>
          <tpl hier="155" item="1"/>
        </tpls>
      </n>
      <n v="-22980" in="0">
        <tpls c="6">
          <tpl fld="8" item="0"/>
          <tpl fld="6" item="14"/>
          <tpl hier="55" item="11"/>
          <tpl fld="13" item="0"/>
          <tpl hier="90" item="0"/>
          <tpl hier="155" item="1"/>
        </tpls>
      </n>
      <m in="0">
        <tpls c="6">
          <tpl fld="9" item="0"/>
          <tpl fld="3" item="2"/>
          <tpl hier="55" item="11"/>
          <tpl fld="13" item="0"/>
          <tpl hier="90" item="0"/>
          <tpl hier="155" item="1"/>
        </tpls>
      </m>
      <n v="214" in="0">
        <tpls c="6">
          <tpl fld="9" item="2"/>
          <tpl fld="6" item="21"/>
          <tpl hier="55" item="11"/>
          <tpl fld="13" item="0"/>
          <tpl hier="90" item="0"/>
          <tpl hier="155" item="1"/>
        </tpls>
      </n>
      <m in="0">
        <tpls c="6">
          <tpl fld="9" item="3"/>
          <tpl fld="6" item="2"/>
          <tpl hier="55" item="11"/>
          <tpl fld="13" item="0"/>
          <tpl hier="90" item="0"/>
          <tpl hier="155" item="1"/>
        </tpls>
      </m>
      <n v="1">
        <tpls c="6">
          <tpl fld="9" item="6"/>
          <tpl fld="3" item="0"/>
          <tpl hier="55" item="11"/>
          <tpl fld="13" item="1"/>
          <tpl hier="90" item="0"/>
          <tpl hier="155" item="1"/>
        </tpls>
      </n>
      <m in="0">
        <tpls c="6">
          <tpl fld="9" item="3"/>
          <tpl fld="3" item="1"/>
          <tpl hier="55" item="11"/>
          <tpl fld="13" item="0"/>
          <tpl hier="90" item="0"/>
          <tpl hier="155" item="1"/>
        </tpls>
      </m>
      <m in="0">
        <tpls c="6">
          <tpl fld="10" item="1"/>
          <tpl fld="6" item="8"/>
          <tpl hier="55" item="11"/>
          <tpl fld="13" item="0"/>
          <tpl hier="90" item="0"/>
          <tpl hier="155" item="1"/>
        </tpls>
      </m>
      <n v="275" in="0">
        <tpls c="6">
          <tpl fld="9" item="2"/>
          <tpl fld="6" item="26"/>
          <tpl hier="55" item="11"/>
          <tpl fld="13" item="0"/>
          <tpl hier="90" item="0"/>
          <tpl hier="155" item="1"/>
        </tpls>
      </n>
      <n v="56" in="0">
        <tpls c="6">
          <tpl fld="8" item="2"/>
          <tpl fld="6" item="5"/>
          <tpl hier="55" item="11"/>
          <tpl fld="13" item="0"/>
          <tpl hier="90" item="0"/>
          <tpl hier="155" item="1"/>
        </tpls>
      </n>
      <m in="0">
        <tpls c="6">
          <tpl fld="11" item="0"/>
          <tpl fld="6" item="7"/>
          <tpl hier="55" item="11"/>
          <tpl fld="13" item="0"/>
          <tpl hier="90" item="0"/>
          <tpl hier="155" item="1"/>
        </tpls>
      </m>
      <n v="1">
        <tpls c="6">
          <tpl fld="9" item="0"/>
          <tpl fld="3" item="2"/>
          <tpl hier="55" item="11"/>
          <tpl fld="13" item="1"/>
          <tpl hier="90" item="0"/>
          <tpl hier="155" item="1"/>
        </tpls>
      </n>
      <n v="1">
        <tpls c="6">
          <tpl fld="9" item="6"/>
          <tpl fld="3" item="1"/>
          <tpl hier="55" item="11"/>
          <tpl fld="13" item="1"/>
          <tpl hier="90" item="0"/>
          <tpl hier="155" item="1"/>
        </tpls>
      </n>
      <n v="297" in="0">
        <tpls c="6">
          <tpl fld="9" item="2"/>
          <tpl fld="6" item="29"/>
          <tpl hier="55" item="11"/>
          <tpl fld="13" item="0"/>
          <tpl hier="90" item="0"/>
          <tpl hier="155" item="1"/>
        </tpls>
      </n>
      <m in="0">
        <tpls c="6">
          <tpl fld="11" item="0"/>
          <tpl fld="6" item="10"/>
          <tpl hier="55" item="11"/>
          <tpl fld="13" item="0"/>
          <tpl hier="90" item="0"/>
          <tpl hier="155" item="1"/>
        </tpls>
      </m>
      <m in="0">
        <tpls c="6">
          <tpl fld="11" item="1"/>
          <tpl fld="6" item="26"/>
          <tpl hier="55" item="11"/>
          <tpl fld="13" item="0"/>
          <tpl hier="90" item="0"/>
          <tpl hier="155" item="1"/>
        </tpls>
      </m>
      <m in="0">
        <tpls c="6">
          <tpl fld="8" item="2"/>
          <tpl fld="6" item="26"/>
          <tpl hier="55" item="11"/>
          <tpl fld="13" item="0"/>
          <tpl hier="90" item="0"/>
          <tpl hier="155" item="1"/>
        </tpls>
      </m>
      <n v="208" in="0">
        <tpls c="6">
          <tpl fld="9" item="1"/>
          <tpl fld="6" item="4"/>
          <tpl hier="55" item="11"/>
          <tpl fld="13" item="0"/>
          <tpl hier="90" item="0"/>
          <tpl hier="155" item="1"/>
        </tpls>
      </n>
      <n v="19713" in="0">
        <tpls c="6">
          <tpl fld="9" item="4"/>
          <tpl fld="6" item="21"/>
          <tpl hier="55" item="11"/>
          <tpl fld="13" item="0"/>
          <tpl hier="90" item="0"/>
          <tpl hier="155" item="1"/>
        </tpls>
      </n>
      <n v="-181011.555174409" in="0">
        <tpls c="6">
          <tpl fld="8" item="0"/>
          <tpl fld="3" item="2"/>
          <tpl hier="55" item="11"/>
          <tpl fld="13" item="0"/>
          <tpl hier="90" item="0"/>
          <tpl hier="155" item="1"/>
        </tpls>
      </n>
      <n v="1">
        <tpls c="6">
          <tpl fld="10" item="1"/>
          <tpl fld="3" item="2"/>
          <tpl hier="55" item="11"/>
          <tpl fld="13" item="1"/>
          <tpl hier="90" item="0"/>
          <tpl hier="155" item="1"/>
        </tpls>
      </n>
      <n v="44" in="0">
        <tpls c="6">
          <tpl fld="8" item="1"/>
          <tpl fld="6" item="9"/>
          <tpl hier="55" item="11"/>
          <tpl fld="13" item="0"/>
          <tpl hier="90" item="0"/>
          <tpl hier="155" item="1"/>
        </tpls>
      </n>
      <n v="59" in="0">
        <tpls c="6">
          <tpl fld="8" item="1"/>
          <tpl fld="6" item="14"/>
          <tpl hier="55" item="11"/>
          <tpl fld="13" item="0"/>
          <tpl hier="90" item="0"/>
          <tpl hier="155" item="1"/>
        </tpls>
      </n>
      <n v="1">
        <tpls c="6">
          <tpl fld="9" item="3"/>
          <tpl fld="3" item="2"/>
          <tpl hier="55" item="11"/>
          <tpl fld="13" item="1"/>
          <tpl hier="90" item="0"/>
          <tpl hier="155" item="1"/>
        </tpls>
      </n>
      <m in="0">
        <tpls c="6">
          <tpl fld="10" item="1"/>
          <tpl fld="6" item="4"/>
          <tpl hier="55" item="11"/>
          <tpl fld="13" item="0"/>
          <tpl hier="90" item="0"/>
          <tpl hier="155" item="1"/>
        </tpls>
      </m>
      <n v="-121" in="0">
        <tpls c="6">
          <tpl fld="9" item="6"/>
          <tpl fld="6" item="30"/>
          <tpl hier="55" item="11"/>
          <tpl fld="13" item="0"/>
          <tpl hier="90" item="0"/>
          <tpl hier="155" item="1"/>
        </tpls>
      </n>
      <m in="0">
        <tpls c="6">
          <tpl fld="9" item="0"/>
          <tpl fld="6" item="21"/>
          <tpl hier="55" item="11"/>
          <tpl fld="13" item="0"/>
          <tpl hier="90" item="0"/>
          <tpl hier="155" item="1"/>
        </tpls>
      </m>
      <m in="0">
        <tpls c="6">
          <tpl fld="11" item="1"/>
          <tpl fld="6" item="31"/>
          <tpl hier="55" item="11"/>
          <tpl fld="13" item="0"/>
          <tpl hier="90" item="0"/>
          <tpl hier="155" item="1"/>
        </tpls>
      </m>
      <m in="0">
        <tpls c="6">
          <tpl fld="9" item="0"/>
          <tpl fld="6" item="9"/>
          <tpl hier="55" item="11"/>
          <tpl fld="13" item="0"/>
          <tpl hier="90" item="0"/>
          <tpl hier="155" item="1"/>
        </tpls>
      </m>
      <n v="1">
        <tpls c="6">
          <tpl fld="11" item="2"/>
          <tpl fld="3" item="1"/>
          <tpl hier="55" item="11"/>
          <tpl fld="13" item="1"/>
          <tpl hier="90" item="0"/>
          <tpl hier="155" item="1"/>
        </tpls>
      </n>
      <m in="0">
        <tpls c="6">
          <tpl fld="11" item="0"/>
          <tpl fld="6" item="9"/>
          <tpl hier="55" item="11"/>
          <tpl fld="13" item="0"/>
          <tpl hier="90" item="0"/>
          <tpl hier="155" item="1"/>
        </tpls>
      </m>
      <n v="168" in="0">
        <tpls c="6">
          <tpl fld="9" item="5"/>
          <tpl fld="6" item="7"/>
          <tpl hier="55" item="11"/>
          <tpl fld="13" item="0"/>
          <tpl hier="90" item="0"/>
          <tpl hier="155" item="1"/>
        </tpls>
      </n>
      <n v="-138" in="0">
        <tpls c="6">
          <tpl fld="9" item="6"/>
          <tpl fld="6" item="13"/>
          <tpl hier="55" item="11"/>
          <tpl fld="13" item="0"/>
          <tpl hier="90" item="0"/>
          <tpl hier="155" item="1"/>
        </tpls>
      </n>
      <n v="-20292" in="0">
        <tpls c="6">
          <tpl fld="8" item="0"/>
          <tpl fld="6" item="2"/>
          <tpl hier="55" item="11"/>
          <tpl fld="13" item="0"/>
          <tpl hier="90" item="0"/>
          <tpl hier="155" item="1"/>
        </tpls>
      </n>
      <m in="0">
        <tpls c="6">
          <tpl fld="9" item="0"/>
          <tpl fld="6" item="30"/>
          <tpl hier="55" item="11"/>
          <tpl fld="13" item="0"/>
          <tpl hier="90" item="0"/>
          <tpl hier="155" item="1"/>
        </tpls>
      </m>
      <m in="0">
        <tpls c="6">
          <tpl fld="9" item="3"/>
          <tpl fld="6" item="25"/>
          <tpl hier="55" item="11"/>
          <tpl fld="13" item="0"/>
          <tpl hier="90" item="0"/>
          <tpl hier="155" item="1"/>
        </tpls>
      </m>
      <n v="-24854" in="0">
        <tpls c="6">
          <tpl hier="2" item="4294967295"/>
          <tpl fld="6" item="20"/>
          <tpl hier="55" item="11"/>
          <tpl fld="13" item="0"/>
          <tpl hier="90" item="0"/>
          <tpl hier="155" item="1"/>
        </tpls>
      </n>
      <n v="1">
        <tpls c="6">
          <tpl fld="8" item="2"/>
          <tpl fld="3" item="1"/>
          <tpl hier="55" item="11"/>
          <tpl fld="13" item="1"/>
          <tpl hier="90" item="0"/>
          <tpl hier="155" item="1"/>
        </tpls>
      </n>
      <m in="0">
        <tpls c="6">
          <tpl fld="10" item="0"/>
          <tpl fld="6" item="30"/>
          <tpl hier="55" item="11"/>
          <tpl fld="13" item="0"/>
          <tpl hier="90" item="0"/>
          <tpl hier="155" item="1"/>
        </tpls>
      </m>
      <n v="-212.60401927439298" in="0">
        <tpls c="6">
          <tpl fld="9" item="6"/>
          <tpl fld="6" item="12"/>
          <tpl hier="55" item="11"/>
          <tpl fld="13" item="0"/>
          <tpl hier="90" item="0"/>
          <tpl hier="155" item="1"/>
        </tpls>
      </n>
      <m in="0">
        <tpls c="6">
          <tpl fld="10" item="1"/>
          <tpl fld="6" item="16"/>
          <tpl hier="55" item="11"/>
          <tpl fld="13" item="0"/>
          <tpl hier="90" item="0"/>
          <tpl hier="155" item="1"/>
        </tpls>
      </m>
      <n v="19835" in="0">
        <tpls c="6">
          <tpl fld="9" item="4"/>
          <tpl fld="6" item="31"/>
          <tpl hier="55" item="11"/>
          <tpl fld="13" item="0"/>
          <tpl hier="90" item="0"/>
          <tpl hier="155" item="1"/>
        </tpls>
      </n>
      <m in="0">
        <tpls c="6">
          <tpl fld="10" item="1"/>
          <tpl fld="6" item="10"/>
          <tpl hier="55" item="11"/>
          <tpl fld="13" item="0"/>
          <tpl hier="90" item="0"/>
          <tpl hier="155" item="1"/>
        </tpls>
      </m>
      <n v="263" in="0">
        <tpls c="6">
          <tpl fld="9" item="1"/>
          <tpl fld="6" item="11"/>
          <tpl hier="55" item="11"/>
          <tpl fld="13" item="0"/>
          <tpl hier="90" item="0"/>
          <tpl hier="155" item="1"/>
        </tpls>
      </n>
      <n v="-20067" in="0">
        <tpls c="6">
          <tpl hier="2" item="4294967295"/>
          <tpl fld="6" item="30"/>
          <tpl hier="55" item="11"/>
          <tpl fld="13" item="0"/>
          <tpl hier="90" item="0"/>
          <tpl hier="155" item="1"/>
        </tpls>
      </n>
      <n v="22319" in="0">
        <tpls c="6">
          <tpl fld="9" item="4"/>
          <tpl fld="6" item="11"/>
          <tpl hier="55" item="11"/>
          <tpl fld="13" item="0"/>
          <tpl hier="90" item="0"/>
          <tpl hier="155" item="1"/>
        </tpls>
      </n>
      <n v="53" in="0">
        <tpls c="6">
          <tpl fld="8" item="2"/>
          <tpl fld="6" item="30"/>
          <tpl hier="55" item="11"/>
          <tpl fld="13" item="0"/>
          <tpl hier="90" item="0"/>
          <tpl hier="155" item="1"/>
        </tpls>
      </n>
      <n v="185" in="0">
        <tpls c="6">
          <tpl fld="9" item="2"/>
          <tpl fld="6" item="31"/>
          <tpl hier="55" item="11"/>
          <tpl fld="13" item="0"/>
          <tpl hier="90" item="0"/>
          <tpl hier="155" item="1"/>
        </tpls>
      </n>
      <n v="-20261" in="0">
        <tpls c="6">
          <tpl hier="2" item="4294967295"/>
          <tpl fld="6" item="2"/>
          <tpl hier="55" item="11"/>
          <tpl fld="13" item="0"/>
          <tpl hier="90" item="0"/>
          <tpl hier="155" item="1"/>
        </tpls>
      </n>
      <n v="241" in="0">
        <tpls c="6">
          <tpl fld="9" item="2"/>
          <tpl fld="6" item="0"/>
          <tpl hier="55" item="11"/>
          <tpl fld="13" item="0"/>
          <tpl hier="90" item="0"/>
          <tpl hier="155" item="1"/>
        </tpls>
      </n>
      <m in="0">
        <tpls c="6">
          <tpl fld="11" item="0"/>
          <tpl fld="6" item="20"/>
          <tpl hier="55" item="11"/>
          <tpl fld="13" item="0"/>
          <tpl hier="90" item="0"/>
          <tpl hier="155" item="1"/>
        </tpls>
      </m>
      <m in="0">
        <tpls c="6">
          <tpl fld="11" item="1"/>
          <tpl fld="6" item="21"/>
          <tpl hier="55" item="11"/>
          <tpl fld="13" item="0"/>
          <tpl hier="90" item="0"/>
          <tpl hier="155" item="1"/>
        </tpls>
      </m>
      <m in="0">
        <tpls c="6">
          <tpl fld="10" item="0"/>
          <tpl fld="6" item="14"/>
          <tpl hier="55" item="11"/>
          <tpl fld="13" item="0"/>
          <tpl hier="90" item="0"/>
          <tpl hier="155" item="1"/>
        </tpls>
      </m>
      <m in="0">
        <tpls c="6">
          <tpl fld="11" item="2"/>
          <tpl fld="6" item="11"/>
          <tpl hier="55" item="11"/>
          <tpl fld="13" item="0"/>
          <tpl hier="90" item="0"/>
          <tpl hier="155" item="1"/>
        </tpls>
      </m>
      <m in="0">
        <tpls c="6">
          <tpl fld="11" item="2"/>
          <tpl fld="6" item="27"/>
          <tpl hier="55" item="11"/>
          <tpl fld="13" item="0"/>
          <tpl hier="90" item="0"/>
          <tpl hier="155" item="1"/>
        </tpls>
      </m>
      <m in="0">
        <tpls c="6">
          <tpl fld="11" item="1"/>
          <tpl fld="6" item="0"/>
          <tpl hier="55" item="11"/>
          <tpl fld="13" item="0"/>
          <tpl hier="90" item="0"/>
          <tpl hier="155" item="1"/>
        </tpls>
      </m>
      <n v="43" in="0">
        <tpls c="6">
          <tpl fld="8" item="1"/>
          <tpl fld="6" item="28"/>
          <tpl hier="55" item="11"/>
          <tpl fld="13" item="0"/>
          <tpl hier="90" item="0"/>
          <tpl hier="155" item="1"/>
        </tpls>
      </n>
      <n v="69" in="0">
        <tpls c="6">
          <tpl fld="8" item="2"/>
          <tpl fld="6" item="23"/>
          <tpl hier="55" item="11"/>
          <tpl fld="13" item="0"/>
          <tpl hier="90" item="0"/>
          <tpl hier="155" item="1"/>
        </tpls>
      </n>
      <n v="-250" in="0">
        <tpls c="6">
          <tpl fld="9" item="6"/>
          <tpl fld="6" item="24"/>
          <tpl hier="55" item="11"/>
          <tpl fld="13" item="0"/>
          <tpl hier="90" item="0"/>
          <tpl hier="155" item="1"/>
        </tpls>
      </n>
      <m in="0">
        <tpls c="6">
          <tpl fld="9" item="0"/>
          <tpl fld="6" item="24"/>
          <tpl hier="55" item="11"/>
          <tpl fld="13" item="0"/>
          <tpl hier="90" item="0"/>
          <tpl hier="155" item="1"/>
        </tpls>
      </m>
      <m in="0">
        <tpls c="6">
          <tpl fld="9" item="3"/>
          <tpl fld="6" item="23"/>
          <tpl hier="55" item="11"/>
          <tpl fld="13" item="0"/>
          <tpl hier="90" item="0"/>
          <tpl hier="155" item="1"/>
        </tpls>
      </m>
      <n v="-24429" in="0">
        <tpls c="6">
          <tpl hier="2" item="4294967295"/>
          <tpl fld="6" item="22"/>
          <tpl hier="55" item="11"/>
          <tpl fld="13" item="0"/>
          <tpl hier="90" item="0"/>
          <tpl hier="155" item="1"/>
        </tpls>
      </n>
      <n v="1">
        <tpls c="6">
          <tpl fld="9" item="1"/>
          <tpl fld="3" item="2"/>
          <tpl hier="55" item="11"/>
          <tpl fld="13" item="1"/>
          <tpl hier="90" item="0"/>
          <tpl hier="155" item="1"/>
        </tpls>
      </n>
      <n v="204" in="0">
        <tpls c="6">
          <tpl fld="9" item="5"/>
          <tpl fld="6" item="24"/>
          <tpl hier="55" item="11"/>
          <tpl fld="13" item="0"/>
          <tpl hier="90" item="0"/>
          <tpl hier="155" item="1"/>
        </tpls>
      </n>
      <n v="234" in="0">
        <tpls c="6">
          <tpl fld="9" item="5"/>
          <tpl fld="6" item="6"/>
          <tpl hier="55" item="11"/>
          <tpl fld="13" item="0"/>
          <tpl hier="90" item="0"/>
          <tpl hier="155" item="1"/>
        </tpls>
      </n>
      <m in="0">
        <tpls c="6">
          <tpl fld="11" item="2"/>
          <tpl fld="6" item="21"/>
          <tpl hier="55" item="11"/>
          <tpl fld="13" item="0"/>
          <tpl hier="90" item="0"/>
          <tpl hier="155" item="1"/>
        </tpls>
      </m>
      <n v="41" in="0">
        <tpls c="6">
          <tpl fld="8" item="1"/>
          <tpl fld="6" item="1"/>
          <tpl hier="55" item="11"/>
          <tpl fld="13" item="0"/>
          <tpl hier="90" item="0"/>
          <tpl hier="155" item="1"/>
        </tpls>
      </n>
      <m in="0">
        <tpls c="6">
          <tpl fld="8" item="2"/>
          <tpl fld="6" item="27"/>
          <tpl hier="55" item="11"/>
          <tpl fld="13" item="0"/>
          <tpl hier="90" item="0"/>
          <tpl hier="155" item="1"/>
        </tpls>
      </m>
      <m in="0">
        <tpls c="6">
          <tpl fld="11" item="0"/>
          <tpl fld="6" item="16"/>
          <tpl hier="55" item="11"/>
          <tpl fld="13" item="0"/>
          <tpl hier="90" item="0"/>
          <tpl hier="155" item="1"/>
        </tpls>
      </m>
      <m in="0">
        <tpls c="6">
          <tpl fld="8" item="0"/>
          <tpl fld="6" item="29"/>
          <tpl hier="55" item="11"/>
          <tpl fld="13" item="0"/>
          <tpl hier="90" item="4"/>
          <tpl hier="155" item="1"/>
        </tpls>
      </m>
      <m in="0">
        <tpls c="6">
          <tpl fld="8" item="2"/>
          <tpl fld="6" item="17"/>
          <tpl hier="55" item="11"/>
          <tpl fld="13" item="0"/>
          <tpl hier="90" item="4"/>
          <tpl hier="155" item="1"/>
        </tpls>
      </m>
      <m in="0">
        <tpls c="6">
          <tpl fld="8" item="1"/>
          <tpl fld="6" item="30"/>
          <tpl hier="55" item="11"/>
          <tpl fld="13" item="0"/>
          <tpl hier="90" item="4"/>
          <tpl hier="155" item="1"/>
        </tpls>
      </m>
      <m in="0">
        <tpls c="6">
          <tpl fld="11" item="1"/>
          <tpl fld="6" item="16"/>
          <tpl hier="55" item="11"/>
          <tpl fld="13" item="0"/>
          <tpl hier="90" item="4"/>
          <tpl hier="155" item="1"/>
        </tpls>
      </m>
      <m in="0">
        <tpls c="6">
          <tpl fld="9" item="4"/>
          <tpl fld="6" item="2"/>
          <tpl hier="55" item="11"/>
          <tpl fld="13" item="0"/>
          <tpl hier="90" item="4"/>
          <tpl hier="155" item="1"/>
        </tpls>
      </m>
      <m in="0">
        <tpls c="6">
          <tpl fld="9" item="6"/>
          <tpl fld="6" item="19"/>
          <tpl hier="55" item="11"/>
          <tpl fld="13" item="0"/>
          <tpl hier="90" item="4"/>
          <tpl hier="155" item="1"/>
        </tpls>
      </m>
      <m in="0">
        <tpls c="6">
          <tpl fld="9" item="1"/>
          <tpl fld="3" item="0"/>
          <tpl hier="55" item="11"/>
          <tpl fld="13" item="0"/>
          <tpl hier="90" item="4"/>
          <tpl hier="155" item="1"/>
        </tpls>
      </m>
      <m in="0">
        <tpls c="6">
          <tpl fld="11" item="0"/>
          <tpl fld="6" item="15"/>
          <tpl hier="55" item="11"/>
          <tpl fld="13" item="0"/>
          <tpl hier="90" item="4"/>
          <tpl hier="155" item="1"/>
        </tpls>
      </m>
      <m in="0">
        <tpls c="6">
          <tpl hier="2" item="4294967295"/>
          <tpl fld="6" item="0"/>
          <tpl hier="55" item="11"/>
          <tpl fld="13" item="0"/>
          <tpl hier="90" item="4"/>
          <tpl hier="155" item="1"/>
        </tpls>
      </m>
      <m in="0">
        <tpls c="6">
          <tpl fld="9" item="1"/>
          <tpl fld="6" item="8"/>
          <tpl hier="55" item="11"/>
          <tpl fld="13" item="0"/>
          <tpl hier="90" item="4"/>
          <tpl hier="155" item="1"/>
        </tpls>
      </m>
      <m in="0">
        <tpls c="6">
          <tpl fld="8" item="2"/>
          <tpl fld="6" item="16"/>
          <tpl hier="55" item="11"/>
          <tpl fld="13" item="0"/>
          <tpl hier="90" item="4"/>
          <tpl hier="155" item="1"/>
        </tpls>
      </m>
      <m in="0">
        <tpls c="6">
          <tpl fld="9" item="0"/>
          <tpl fld="6" item="4"/>
          <tpl hier="55" item="11"/>
          <tpl fld="13" item="0"/>
          <tpl hier="90" item="4"/>
          <tpl hier="155" item="1"/>
        </tpls>
      </m>
      <m in="0">
        <tpls c="6">
          <tpl fld="9" item="1"/>
          <tpl fld="6" item="1"/>
          <tpl hier="55" item="11"/>
          <tpl fld="13" item="0"/>
          <tpl hier="90" item="4"/>
          <tpl hier="155" item="1"/>
        </tpls>
      </m>
      <m in="0">
        <tpls c="6">
          <tpl fld="9" item="5"/>
          <tpl fld="6" item="20"/>
          <tpl hier="55" item="11"/>
          <tpl fld="13" item="0"/>
          <tpl hier="90" item="4"/>
          <tpl hier="155" item="1"/>
        </tpls>
      </m>
      <m in="0">
        <tpls c="6">
          <tpl fld="10" item="0"/>
          <tpl fld="6" item="25"/>
          <tpl hier="55" item="11"/>
          <tpl fld="13" item="0"/>
          <tpl hier="90" item="4"/>
          <tpl hier="155" item="1"/>
        </tpls>
      </m>
      <n v="1">
        <tpls c="6">
          <tpl fld="9" item="6"/>
          <tpl fld="3" item="2"/>
          <tpl hier="55" item="11"/>
          <tpl fld="13" item="1"/>
          <tpl hier="90" item="4"/>
          <tpl hier="155" item="1"/>
        </tpls>
      </n>
      <m in="0">
        <tpls c="6">
          <tpl fld="10" item="1"/>
          <tpl fld="6" item="5"/>
          <tpl hier="55" item="11"/>
          <tpl fld="13" item="0"/>
          <tpl hier="90" item="4"/>
          <tpl hier="155" item="1"/>
        </tpls>
      </m>
      <m in="0">
        <tpls c="6">
          <tpl fld="9" item="0"/>
          <tpl fld="6" item="0"/>
          <tpl hier="55" item="11"/>
          <tpl fld="13" item="0"/>
          <tpl hier="90" item="4"/>
          <tpl hier="155" item="1"/>
        </tpls>
      </m>
      <m in="0">
        <tpls c="6">
          <tpl fld="11" item="2"/>
          <tpl fld="3" item="1"/>
          <tpl hier="55" item="11"/>
          <tpl fld="13" item="0"/>
          <tpl hier="90" item="4"/>
          <tpl hier="155" item="1"/>
        </tpls>
      </m>
      <m in="0">
        <tpls c="6">
          <tpl fld="9" item="5"/>
          <tpl fld="6" item="21"/>
          <tpl hier="55" item="11"/>
          <tpl fld="13" item="0"/>
          <tpl hier="90" item="4"/>
          <tpl hier="155" item="1"/>
        </tpls>
      </m>
      <m in="0">
        <tpls c="6">
          <tpl fld="8" item="0"/>
          <tpl fld="6" item="8"/>
          <tpl hier="55" item="11"/>
          <tpl fld="13" item="0"/>
          <tpl hier="90" item="4"/>
          <tpl hier="155" item="1"/>
        </tpls>
      </m>
      <m in="0">
        <tpls c="6">
          <tpl fld="9" item="4"/>
          <tpl fld="3" item="2"/>
          <tpl hier="55" item="11"/>
          <tpl fld="13" item="0"/>
          <tpl hier="90" item="4"/>
          <tpl hier="155" item="1"/>
        </tpls>
      </m>
      <m in="0">
        <tpls c="6">
          <tpl fld="9" item="1"/>
          <tpl fld="6" item="23"/>
          <tpl hier="55" item="11"/>
          <tpl fld="13" item="0"/>
          <tpl hier="90" item="4"/>
          <tpl hier="155" item="1"/>
        </tpls>
      </m>
      <n v="1">
        <tpls c="6">
          <tpl fld="11" item="2"/>
          <tpl fld="3" item="0"/>
          <tpl hier="55" item="11"/>
          <tpl fld="13" item="1"/>
          <tpl hier="90" item="4"/>
          <tpl hier="155" item="1"/>
        </tpls>
      </n>
      <m in="0">
        <tpls c="6">
          <tpl fld="8" item="1"/>
          <tpl fld="6" item="2"/>
          <tpl hier="55" item="11"/>
          <tpl fld="13" item="0"/>
          <tpl hier="90" item="4"/>
          <tpl hier="155" item="1"/>
        </tpls>
      </m>
      <m in="0">
        <tpls c="6">
          <tpl fld="9" item="6"/>
          <tpl fld="6" item="21"/>
          <tpl hier="55" item="11"/>
          <tpl fld="13" item="0"/>
          <tpl hier="90" item="4"/>
          <tpl hier="155" item="1"/>
        </tpls>
      </m>
      <m in="0">
        <tpls c="6">
          <tpl fld="9" item="5"/>
          <tpl fld="6" item="14"/>
          <tpl hier="55" item="11"/>
          <tpl fld="13" item="0"/>
          <tpl hier="90" item="4"/>
          <tpl hier="155" item="1"/>
        </tpls>
      </m>
      <m in="0">
        <tpls c="6">
          <tpl fld="9" item="6"/>
          <tpl fld="6" item="22"/>
          <tpl hier="55" item="11"/>
          <tpl fld="13" item="0"/>
          <tpl hier="90" item="4"/>
          <tpl hier="155" item="1"/>
        </tpls>
      </m>
      <m in="0">
        <tpls c="6">
          <tpl fld="9" item="5"/>
          <tpl fld="3" item="1"/>
          <tpl hier="55" item="11"/>
          <tpl fld="13" item="0"/>
          <tpl hier="90" item="4"/>
          <tpl hier="155" item="1"/>
        </tpls>
      </m>
      <m in="0">
        <tpls c="6">
          <tpl fld="8" item="2"/>
          <tpl fld="6" item="11"/>
          <tpl hier="55" item="11"/>
          <tpl fld="13" item="0"/>
          <tpl hier="90" item="4"/>
          <tpl hier="155" item="1"/>
        </tpls>
      </m>
      <m in="0">
        <tpls c="6">
          <tpl fld="9" item="4"/>
          <tpl fld="6" item="5"/>
          <tpl hier="55" item="11"/>
          <tpl fld="13" item="0"/>
          <tpl hier="90" item="4"/>
          <tpl hier="155" item="1"/>
        </tpls>
      </m>
      <m in="0">
        <tpls c="6">
          <tpl fld="9" item="2"/>
          <tpl fld="6" item="2"/>
          <tpl hier="55" item="11"/>
          <tpl fld="13" item="0"/>
          <tpl hier="90" item="4"/>
          <tpl hier="155" item="1"/>
        </tpls>
      </m>
      <n v="1">
        <tpls c="6">
          <tpl fld="9" item="0"/>
          <tpl fld="3" item="1"/>
          <tpl hier="55" item="11"/>
          <tpl fld="13" item="1"/>
          <tpl hier="90" item="4"/>
          <tpl hier="155" item="1"/>
        </tpls>
      </n>
      <m in="0">
        <tpls c="6">
          <tpl fld="11" item="2"/>
          <tpl fld="6" item="10"/>
          <tpl hier="55" item="11"/>
          <tpl fld="13" item="0"/>
          <tpl hier="90" item="4"/>
          <tpl hier="155" item="1"/>
        </tpls>
      </m>
      <m in="0">
        <tpls c="6">
          <tpl fld="9" item="5"/>
          <tpl fld="3" item="2"/>
          <tpl hier="55" item="11"/>
          <tpl fld="13" item="0"/>
          <tpl hier="90" item="4"/>
          <tpl hier="155" item="1"/>
        </tpls>
      </m>
      <m in="0">
        <tpls c="6">
          <tpl fld="9" item="2"/>
          <tpl fld="6" item="13"/>
          <tpl hier="55" item="11"/>
          <tpl fld="13" item="0"/>
          <tpl hier="90" item="4"/>
          <tpl hier="155" item="1"/>
        </tpls>
      </m>
      <m in="0">
        <tpls c="6">
          <tpl fld="9" item="4"/>
          <tpl fld="6" item="26"/>
          <tpl hier="55" item="11"/>
          <tpl fld="13" item="0"/>
          <tpl hier="90" item="4"/>
          <tpl hier="155" item="1"/>
        </tpls>
      </m>
      <m in="0">
        <tpls c="6">
          <tpl fld="9" item="0"/>
          <tpl fld="6" item="13"/>
          <tpl hier="55" item="11"/>
          <tpl fld="13" item="0"/>
          <tpl hier="90" item="4"/>
          <tpl hier="155" item="1"/>
        </tpls>
      </m>
      <m in="0">
        <tpls c="6">
          <tpl fld="8" item="1"/>
          <tpl fld="6" item="11"/>
          <tpl hier="55" item="11"/>
          <tpl fld="13" item="0"/>
          <tpl hier="90" item="4"/>
          <tpl hier="155" item="1"/>
        </tpls>
      </m>
      <m in="0">
        <tpls c="6">
          <tpl fld="8" item="0"/>
          <tpl fld="3" item="1"/>
          <tpl hier="55" item="11"/>
          <tpl fld="13" item="0"/>
          <tpl hier="90" item="4"/>
          <tpl hier="155" item="1"/>
        </tpls>
      </m>
      <m in="0">
        <tpls c="6">
          <tpl fld="8" item="1"/>
          <tpl fld="6" item="5"/>
          <tpl hier="55" item="11"/>
          <tpl fld="13" item="0"/>
          <tpl hier="90" item="4"/>
          <tpl hier="155" item="1"/>
        </tpls>
      </m>
      <m in="0">
        <tpls c="6">
          <tpl fld="9" item="6"/>
          <tpl fld="3" item="2"/>
          <tpl hier="55" item="11"/>
          <tpl fld="13" item="0"/>
          <tpl hier="90" item="4"/>
          <tpl hier="155" item="1"/>
        </tpls>
      </m>
      <m in="0">
        <tpls c="6">
          <tpl fld="9" item="1"/>
          <tpl fld="3" item="2"/>
          <tpl hier="55" item="11"/>
          <tpl fld="13" item="0"/>
          <tpl hier="90" item="4"/>
          <tpl hier="155" item="1"/>
        </tpls>
      </m>
      <m in="0">
        <tpls c="6">
          <tpl fld="10" item="1"/>
          <tpl fld="6" item="21"/>
          <tpl hier="55" item="11"/>
          <tpl fld="13" item="0"/>
          <tpl hier="90" item="4"/>
          <tpl hier="155" item="1"/>
        </tpls>
      </m>
      <m in="0">
        <tpls c="6">
          <tpl fld="11" item="0"/>
          <tpl fld="6" item="31"/>
          <tpl hier="55" item="11"/>
          <tpl fld="13" item="0"/>
          <tpl hier="90" item="4"/>
          <tpl hier="155" item="1"/>
        </tpls>
      </m>
      <m in="0">
        <tpls c="6">
          <tpl fld="10" item="1"/>
          <tpl fld="6" item="11"/>
          <tpl hier="55" item="11"/>
          <tpl fld="13" item="0"/>
          <tpl hier="90" item="4"/>
          <tpl hier="155" item="1"/>
        </tpls>
      </m>
      <m in="0">
        <tpls c="6">
          <tpl fld="10" item="1"/>
          <tpl fld="6" item="15"/>
          <tpl hier="55" item="11"/>
          <tpl fld="13" item="0"/>
          <tpl hier="90" item="4"/>
          <tpl hier="155" item="1"/>
        </tpls>
      </m>
      <m in="0">
        <tpls c="6">
          <tpl fld="9" item="3"/>
          <tpl fld="6" item="8"/>
          <tpl hier="55" item="11"/>
          <tpl fld="13" item="0"/>
          <tpl hier="90" item="4"/>
          <tpl hier="155" item="1"/>
        </tpls>
      </m>
      <m in="0">
        <tpls c="6">
          <tpl fld="10" item="1"/>
          <tpl fld="3" item="2"/>
          <tpl hier="55" item="11"/>
          <tpl fld="13" item="0"/>
          <tpl hier="90" item="4"/>
          <tpl hier="155" item="1"/>
        </tpls>
      </m>
      <m in="0">
        <tpls c="6">
          <tpl fld="9" item="4"/>
          <tpl fld="6" item="9"/>
          <tpl hier="55" item="11"/>
          <tpl fld="13" item="0"/>
          <tpl hier="90" item="4"/>
          <tpl hier="155" item="1"/>
        </tpls>
      </m>
      <m in="0">
        <tpls c="6">
          <tpl fld="11" item="2"/>
          <tpl fld="6" item="13"/>
          <tpl hier="55" item="11"/>
          <tpl fld="13" item="0"/>
          <tpl hier="90" item="4"/>
          <tpl hier="155" item="1"/>
        </tpls>
      </m>
      <m in="0">
        <tpls c="6">
          <tpl fld="11" item="2"/>
          <tpl fld="6" item="22"/>
          <tpl hier="55" item="11"/>
          <tpl fld="13" item="0"/>
          <tpl hier="90" item="4"/>
          <tpl hier="155" item="1"/>
        </tpls>
      </m>
      <m in="0">
        <tpls c="6">
          <tpl fld="9" item="0"/>
          <tpl fld="6" item="29"/>
          <tpl hier="55" item="11"/>
          <tpl fld="13" item="0"/>
          <tpl hier="90" item="4"/>
          <tpl hier="155" item="1"/>
        </tpls>
      </m>
      <m in="0">
        <tpls c="6">
          <tpl fld="8" item="2"/>
          <tpl fld="6" item="0"/>
          <tpl hier="55" item="11"/>
          <tpl fld="13" item="0"/>
          <tpl hier="90" item="4"/>
          <tpl hier="155" item="1"/>
        </tpls>
      </m>
      <m in="0">
        <tpls c="6">
          <tpl fld="9" item="5"/>
          <tpl fld="6" item="19"/>
          <tpl hier="55" item="11"/>
          <tpl fld="13" item="0"/>
          <tpl hier="90" item="4"/>
          <tpl hier="155" item="1"/>
        </tpls>
      </m>
      <n v="1">
        <tpls c="6">
          <tpl fld="11" item="0"/>
          <tpl fld="3" item="0"/>
          <tpl hier="55" item="11"/>
          <tpl fld="13" item="1"/>
          <tpl hier="90" item="4"/>
          <tpl hier="155" item="1"/>
        </tpls>
      </n>
      <m in="0">
        <tpls c="6">
          <tpl fld="10" item="0"/>
          <tpl fld="6" item="6"/>
          <tpl hier="55" item="11"/>
          <tpl fld="13" item="0"/>
          <tpl hier="90" item="4"/>
          <tpl hier="155" item="1"/>
        </tpls>
      </m>
      <m in="0">
        <tpls c="6">
          <tpl fld="9" item="2"/>
          <tpl fld="3" item="0"/>
          <tpl hier="55" item="11"/>
          <tpl fld="13" item="0"/>
          <tpl hier="90" item="4"/>
          <tpl hier="155" item="1"/>
        </tpls>
      </m>
      <m in="0">
        <tpls c="6">
          <tpl fld="11" item="2"/>
          <tpl fld="6" item="4"/>
          <tpl hier="55" item="11"/>
          <tpl fld="13" item="0"/>
          <tpl hier="90" item="4"/>
          <tpl hier="155" item="1"/>
        </tpls>
      </m>
      <m in="0">
        <tpls c="6">
          <tpl fld="9" item="2"/>
          <tpl fld="6" item="8"/>
          <tpl hier="55" item="11"/>
          <tpl fld="13" item="0"/>
          <tpl hier="90" item="4"/>
          <tpl hier="155" item="1"/>
        </tpls>
      </m>
      <n v="1">
        <tpls c="6">
          <tpl fld="9" item="2"/>
          <tpl fld="3" item="1"/>
          <tpl hier="55" item="11"/>
          <tpl fld="13" item="1"/>
          <tpl hier="90" item="4"/>
          <tpl hier="155" item="1"/>
        </tpls>
      </n>
      <m in="0">
        <tpls c="6">
          <tpl fld="10" item="1"/>
          <tpl fld="6" item="6"/>
          <tpl hier="55" item="11"/>
          <tpl fld="13" item="0"/>
          <tpl hier="90" item="4"/>
          <tpl hier="155" item="1"/>
        </tpls>
      </m>
      <m in="0">
        <tpls c="6">
          <tpl fld="10" item="1"/>
          <tpl fld="6" item="18"/>
          <tpl hier="55" item="11"/>
          <tpl fld="13" item="0"/>
          <tpl hier="90" item="4"/>
          <tpl hier="155" item="1"/>
        </tpls>
      </m>
      <m in="0">
        <tpls c="6">
          <tpl fld="11" item="1"/>
          <tpl fld="6" item="20"/>
          <tpl hier="55" item="11"/>
          <tpl fld="13" item="0"/>
          <tpl hier="90" item="4"/>
          <tpl hier="155" item="1"/>
        </tpls>
      </m>
      <m in="0">
        <tpls c="6">
          <tpl fld="10" item="1"/>
          <tpl fld="6" item="30"/>
          <tpl hier="55" item="11"/>
          <tpl fld="13" item="0"/>
          <tpl hier="90" item="4"/>
          <tpl hier="155" item="1"/>
        </tpls>
      </m>
      <m in="0">
        <tpls c="6">
          <tpl fld="9" item="4"/>
          <tpl fld="6" item="27"/>
          <tpl hier="55" item="11"/>
          <tpl fld="13" item="0"/>
          <tpl hier="90" item="4"/>
          <tpl hier="155" item="1"/>
        </tpls>
      </m>
      <n v="1">
        <tpls c="6">
          <tpl hier="2" item="4294967295"/>
          <tpl fld="3" item="1"/>
          <tpl hier="55" item="11"/>
          <tpl fld="13" item="1"/>
          <tpl hier="90" item="4"/>
          <tpl hier="155" item="1"/>
        </tpls>
      </n>
      <m in="0">
        <tpls c="6">
          <tpl fld="9" item="5"/>
          <tpl fld="6" item="13"/>
          <tpl hier="55" item="11"/>
          <tpl fld="13" item="0"/>
          <tpl hier="90" item="4"/>
          <tpl hier="155" item="1"/>
        </tpls>
      </m>
      <n v="1">
        <tpls c="6">
          <tpl fld="11" item="0"/>
          <tpl fld="3" item="1"/>
          <tpl hier="55" item="11"/>
          <tpl fld="13" item="1"/>
          <tpl hier="90" item="4"/>
          <tpl hier="155" item="1"/>
        </tpls>
      </n>
      <m in="0">
        <tpls c="6">
          <tpl fld="11" item="1"/>
          <tpl fld="6" item="15"/>
          <tpl hier="55" item="11"/>
          <tpl fld="13" item="0"/>
          <tpl hier="90" item="4"/>
          <tpl hier="155" item="1"/>
        </tpls>
      </m>
      <m in="0">
        <tpls c="6">
          <tpl hier="2" item="4294967295"/>
          <tpl fld="6" item="15"/>
          <tpl hier="55" item="11"/>
          <tpl fld="13" item="0"/>
          <tpl hier="90" item="4"/>
          <tpl hier="155" item="1"/>
        </tpls>
      </m>
      <m in="0">
        <tpls c="6">
          <tpl fld="8" item="2"/>
          <tpl fld="6" item="21"/>
          <tpl hier="55" item="11"/>
          <tpl fld="13" item="0"/>
          <tpl hier="90" item="4"/>
          <tpl hier="155" item="1"/>
        </tpls>
      </m>
      <m in="0">
        <tpls c="6">
          <tpl fld="8" item="2"/>
          <tpl fld="3" item="0"/>
          <tpl hier="55" item="11"/>
          <tpl fld="13" item="0"/>
          <tpl hier="90" item="4"/>
          <tpl hier="155" item="1"/>
        </tpls>
      </m>
      <m in="0">
        <tpls c="6">
          <tpl fld="8" item="0"/>
          <tpl fld="6" item="24"/>
          <tpl hier="55" item="11"/>
          <tpl fld="13" item="0"/>
          <tpl hier="90" item="4"/>
          <tpl hier="155" item="1"/>
        </tpls>
      </m>
      <m in="0">
        <tpls c="6">
          <tpl fld="9" item="2"/>
          <tpl fld="6" item="14"/>
          <tpl hier="55" item="11"/>
          <tpl fld="13" item="0"/>
          <tpl hier="90" item="4"/>
          <tpl hier="155" item="1"/>
        </tpls>
      </m>
      <m in="0">
        <tpls c="6">
          <tpl fld="9" item="1"/>
          <tpl fld="6" item="9"/>
          <tpl hier="55" item="11"/>
          <tpl fld="13" item="0"/>
          <tpl hier="90" item="4"/>
          <tpl hier="155" item="1"/>
        </tpls>
      </m>
      <m in="0">
        <tpls c="6">
          <tpl fld="9" item="4"/>
          <tpl fld="6" item="3"/>
          <tpl hier="55" item="11"/>
          <tpl fld="13" item="0"/>
          <tpl hier="90" item="4"/>
          <tpl hier="155" item="1"/>
        </tpls>
      </m>
      <m in="0">
        <tpls c="6">
          <tpl fld="9" item="4"/>
          <tpl fld="6" item="4"/>
          <tpl hier="55" item="11"/>
          <tpl fld="13" item="0"/>
          <tpl hier="90" item="4"/>
          <tpl hier="155" item="1"/>
        </tpls>
      </m>
      <m in="0">
        <tpls c="6">
          <tpl fld="9" item="6"/>
          <tpl fld="6" item="9"/>
          <tpl hier="55" item="11"/>
          <tpl fld="13" item="0"/>
          <tpl hier="90" item="4"/>
          <tpl hier="155" item="1"/>
        </tpls>
      </m>
      <m in="0">
        <tpls c="6">
          <tpl fld="9" item="6"/>
          <tpl fld="6" item="15"/>
          <tpl hier="55" item="11"/>
          <tpl fld="13" item="0"/>
          <tpl hier="90" item="4"/>
          <tpl hier="155" item="1"/>
        </tpls>
      </m>
      <m in="0">
        <tpls c="6">
          <tpl hier="2" item="4294967295"/>
          <tpl fld="6" item="17"/>
          <tpl hier="55" item="11"/>
          <tpl fld="13" item="0"/>
          <tpl hier="90" item="4"/>
          <tpl hier="155" item="1"/>
        </tpls>
      </m>
    </entries>
    <sets count="12">
      <set count="1" maxRank="1" setDefinition="{[Organization].[Organizations].&amp;[1]}">
        <tpls c="1">
          <tpl hier="90" item="4294967295"/>
        </tpls>
      </set>
      <set count="1" maxRank="1" setDefinition="{[Scenario].[Scenario].&amp;[1]}">
        <tpls c="1">
          <tpl hier="155" item="4294967295"/>
        </tpls>
      </set>
      <set count="1" maxRank="1" setDefinition="{[Department].[Departments].&amp;[1]}">
        <tpls c="1">
          <tpl hier="55" item="4294967295"/>
        </tpls>
      </set>
      <set count="1" maxRank="1" setDefinition="{[Organization].[Organizations].&amp;[5]}">
        <tpls c="1">
          <tpl fld="16" item="0"/>
        </tpls>
      </set>
      <set count="1" maxRank="1" setDefinition="{[Organization].[Organizations].&amp;[3]}">
        <tpls c="1">
          <tpl fld="16" item="1"/>
        </tpls>
      </set>
      <set count="1" maxRank="1" setDefinition="{[Organization].[Organizations].&amp;[4]}">
        <tpls c="1">
          <tpl fld="16" item="2"/>
        </tpls>
      </set>
      <set count="1" maxRank="1" setDefinition="{[Organization].[Organizations].&amp;[7]}">
        <tpls c="1">
          <tpl fld="16" item="3"/>
        </tpls>
      </set>
      <set count="1" maxRank="1" setDefinition="{[Organization].[Organizations].&amp;[6]}">
        <tpls c="1">
          <tpl fld="16" item="4"/>
        </tpls>
      </set>
      <set count="1" maxRank="1" setDefinition="{[Department].[Departments].&amp;[2]}">
        <tpls c="1">
          <tpl fld="17" item="0"/>
        </tpls>
      </set>
      <set count="1" maxRank="1" setDefinition="{[Department].[Departments].&amp;[6]}">
        <tpls c="1">
          <tpl fld="17" item="1"/>
        </tpls>
      </set>
      <set count="1" maxRank="1" setDefinition="{[Department].[Departments].&amp;[3]}">
        <tpls c="1">
          <tpl fld="17" item="2"/>
        </tpls>
      </set>
      <set count="1" maxRank="1" setDefinition="{[Department].[Departments].&amp;[4]}">
        <tpls c="1">
          <tpl fld="17" item="3"/>
        </tpls>
      </set>
    </sets>
    <queryCache count="89">
      <query mdx="[Date].[Calendar].[April 2006]">
        <tpls c="1">
          <tpl fld="6" item="0"/>
        </tpls>
      </query>
      <query mdx="[Account].[Accounts].&amp;[49]">
        <tpls c="1">
          <tpl fld="9" item="0"/>
        </tpls>
      </query>
      <query mdx="[Account].[Accounts].&amp;[55]">
        <tpls c="1">
          <tpl fld="10" item="0"/>
        </tpls>
      </query>
      <query mdx="[Date].[Calendar].[January 2007]">
        <tpls c="1">
          <tpl fld="6" item="1"/>
        </tpls>
      </query>
      <query mdx="[Date].[Calendar].[December 2006]">
        <tpls c="1">
          <tpl fld="6" item="2"/>
        </tpls>
      </query>
      <query mdx="[Date].[Calendar].[August 2006]">
        <tpls c="1">
          <tpl fld="6" item="3"/>
        </tpls>
      </query>
      <query mdx="[Date].[Calendar].[March 2006]">
        <tpls c="1">
          <tpl fld="6" item="4"/>
        </tpls>
      </query>
      <query mdx="[Date].[Calendar].[May 2006]">
        <tpls c="1">
          <tpl fld="6" item="5"/>
        </tpls>
      </query>
      <query mdx="[Date].[Calendar].[May 2008]">
        <tpls c="1">
          <tpl fld="6" item="6"/>
        </tpls>
      </query>
      <query mdx="[Account].[Accounts].&amp;[48]">
        <tpls c="1">
          <tpl fld="8" item="0"/>
        </tpls>
      </query>
      <query mdx="[Date].[Calendar].[November 2008]"/>
      <query mdx="[Date].[Calendar].[June 2008]">
        <tpls c="1">
          <tpl fld="6" item="7"/>
        </tpls>
      </query>
      <query mdx="[Account].[Accounts].&amp;[50]">
        <tpls c="1">
          <tpl fld="10" item="1"/>
        </tpls>
      </query>
      <query mdx="[Date].[Calendar].[Calendar Year].&amp;[2006]">
        <tpls c="1">
          <tpl fld="3" item="0"/>
        </tpls>
      </query>
      <query mdx="[Date].[Calendar].[July 2008]">
        <tpls c="1">
          <tpl fld="6" item="8"/>
        </tpls>
      </query>
      <query mdx="[Account].[Accounts].&amp;[88]">
        <tpls c="1">
          <tpl fld="8" item="1"/>
        </tpls>
      </query>
      <query mdx="[Date].[Calendar].[September 2008]"/>
      <query mdx="[Account].[Accounts].&amp;[47]">
        <tpls c="1">
          <tpl hier="2" item="4294967295"/>
        </tpls>
      </query>
      <query mdx="[Date].[Calendar].[October 2006]">
        <tpls c="1">
          <tpl fld="6" item="9"/>
        </tpls>
      </query>
      <query mdx="[Date].[Calendar].[November 2007]">
        <tpls c="1">
          <tpl fld="6" item="10"/>
        </tpls>
      </query>
      <query mdx="[Date].[Calendar].[September 2006]">
        <tpls c="1">
          <tpl fld="6" item="11"/>
        </tpls>
      </query>
      <query mdx="[Account].[Accounts].&amp;[53]">
        <tpls c="1">
          <tpl fld="11" item="0"/>
        </tpls>
      </query>
      <query mdx="[Date].[Calendar].[August 2008]">
        <tpls c="1">
          <tpl fld="6" item="12"/>
        </tpls>
      </query>
      <query mdx="[Date].[Calendar].[November 2006]">
        <tpls c="1">
          <tpl fld="6" item="13"/>
        </tpls>
      </query>
      <query mdx="[Date].[Calendar].[February 2008]">
        <tpls c="1">
          <tpl fld="6" item="14"/>
        </tpls>
      </query>
      <query mdx="[Account].[Accounts].&amp;[92]">
        <tpls c="1">
          <tpl fld="9" item="1"/>
        </tpls>
      </query>
      <query mdx="[Date].[Calendar].[August 2007]">
        <tpls c="1">
          <tpl fld="6" item="15"/>
        </tpls>
      </query>
      <query mdx="[Date].[Calendar].[October 2008]"/>
      <query mdx="[Account].[Accounts].&amp;[94]">
        <tpls c="1">
          <tpl fld="8" item="2"/>
        </tpls>
      </query>
      <query mdx="[Account].[Accounts].&amp;[90]">
        <tpls c="1">
          <tpl fld="9" item="2"/>
        </tpls>
      </query>
      <query mdx="[Date].[Calendar].[July 2006]">
        <tpls c="1">
          <tpl fld="6" item="16"/>
        </tpls>
      </query>
      <query mdx="[Account].[Accounts].&amp;[93]">
        <tpls c="1">
          <tpl fld="9" item="3"/>
        </tpls>
      </query>
      <query mdx="[Date].[Calendar].[January 2006]">
        <tpls c="1">
          <tpl fld="6" item="17"/>
        </tpls>
      </query>
      <query mdx="[Date].[Calendar].[April 2008]">
        <tpls c="1">
          <tpl fld="6" item="18"/>
        </tpls>
      </query>
      <query mdx="[Date].[Calendar].[Calendar Year].&amp;[2007]">
        <tpls c="1">
          <tpl fld="3" item="1"/>
        </tpls>
      </query>
      <query mdx="[Date].[Calendar].[December 2008]"/>
      <query mdx="[Date].[Calendar].[February 2007]">
        <tpls c="1">
          <tpl fld="6" item="19"/>
        </tpls>
      </query>
      <query mdx="[Date].[Calendar].[Calendar Year].&amp;[2008]">
        <tpls c="1">
          <tpl fld="3" item="2"/>
        </tpls>
      </query>
      <query mdx="[Date].[Calendar].[September 2007]">
        <tpls c="1">
          <tpl fld="6" item="20"/>
        </tpls>
      </query>
      <query mdx="[Account].[Accounts].&amp;[58]">
        <tpls c="1">
          <tpl fld="9" item="4"/>
        </tpls>
      </query>
      <query mdx="[Date].[Calendar].[June 2007]">
        <tpls c="1">
          <tpl fld="6" item="21"/>
        </tpls>
      </query>
      <query mdx="[Date].[Calendar].[May 2007]">
        <tpls c="1">
          <tpl fld="6" item="22"/>
        </tpls>
      </query>
      <query mdx="[Account].[Accounts].&amp;[89]">
        <tpls c="1">
          <tpl fld="9" item="5"/>
        </tpls>
      </query>
      <query mdx="[Date].[Calendar].[June 2006]">
        <tpls c="1">
          <tpl fld="6" item="23"/>
        </tpls>
      </query>
      <query mdx="[Date].[Calendar].[July 2007]">
        <tpls c="1">
          <tpl fld="6" item="24"/>
        </tpls>
      </query>
      <query mdx="[Account].[Accounts].&amp;[51]">
        <tpls c="1">
          <tpl fld="11" item="1"/>
        </tpls>
      </query>
      <query mdx="[Date].[Calendar].[March 2008]">
        <tpls c="1">
          <tpl fld="6" item="25"/>
        </tpls>
      </query>
      <query mdx="[Date].[Calendar].[December 2007]">
        <tpls c="1">
          <tpl fld="6" item="26"/>
        </tpls>
      </query>
      <query mdx="[Date].[Calendar].[January 2008]">
        <tpls c="1">
          <tpl fld="6" item="27"/>
        </tpls>
      </query>
      <query mdx="[Date].[Calendar].[March 2007]">
        <tpls c="1">
          <tpl fld="6" item="28"/>
        </tpls>
      </query>
      <query mdx="[Account].[Accounts].&amp;[54]">
        <tpls c="1">
          <tpl fld="11" item="2"/>
        </tpls>
      </query>
      <query mdx="[Date].[Calendar].[October 2007]">
        <tpls c="1">
          <tpl fld="6" item="29"/>
        </tpls>
      </query>
      <query mdx="[Date].[Calendar].[February 2006]">
        <tpls c="1">
          <tpl fld="6" item="30"/>
        </tpls>
      </query>
      <query mdx="[Account].[Accounts].&amp;[91]">
        <tpls c="1">
          <tpl fld="9" item="6"/>
        </tpls>
      </query>
      <query mdx="[Date].[Calendar].[April 2007]">
        <tpls c="1">
          <tpl fld="6" item="31"/>
        </tpls>
      </query>
      <query mdx="[CY 2007]">
        <tpls c="1">
          <tpl fld="3" item="1"/>
        </tpls>
      </query>
      <query mdx="[Account].[Accounts].[Net Income].[Operating Profit].[Operating Expenses]">
        <tpls c="1">
          <tpl fld="9" item="4"/>
        </tpls>
      </query>
      <query mdx="[Account].[Accounts].[Statistical Accounts].[Headcount]">
        <tpls c="1">
          <tpl fld="8" item="3"/>
        </tpls>
      </query>
      <query mdx="[Account].[Accounts].[Net Income].[Other Income and Expense].[Gain/Loss on Sales of Asset]">
        <tpls c="1">
          <tpl fld="9" item="6"/>
        </tpls>
      </query>
      <query mdx="[Account].[Accounts].[Net Income].[Operating Profit].[Gross Margin].[Net Sales].[Gross Sales].[Intercompany Sales]">
        <tpls c="1">
          <tpl fld="12" item="0"/>
        </tpls>
      </query>
      <query mdx="[Account].[Accounts].[Net Income].[Operating Profit].[Gross Margin]">
        <tpls c="1">
          <tpl fld="9" item="0"/>
        </tpls>
      </query>
      <query mdx="[Account].[Accounts].[Net Income].[Operating Profit].[Gross Margin].[Net Sales].[Gross Sales].[Trade Sales]">
        <tpls c="1">
          <tpl fld="12" item="1"/>
        </tpls>
      </query>
      <query mdx="[Account].[Accounts].[Net Income].[Operating Profit].[Gross Margin].[Net Sales].[Discounts]">
        <tpls c="1">
          <tpl fld="11" item="2"/>
        </tpls>
      </query>
      <query mdx="[Account].[Accounts].[Net Income].[Operating Profit]">
        <tpls c="1">
          <tpl fld="8" item="0"/>
        </tpls>
      </query>
      <query mdx="[Scenario].[Scenario].[Budget]">
        <tpls c="1">
          <tpl fld="1" item="1"/>
        </tpls>
      </query>
      <query mdx="[Measures].[Amount]">
        <tpls c="1">
          <tpl fld="13" item="0"/>
        </tpls>
      </query>
      <query mdx="[Account].[Accounts].[Net Income].[Operating Profit].[Gross Margin].[Total Cost of Sales].[Standard Cost of Sales]">
        <tpls c="1">
          <tpl fld="11" item="3"/>
        </tpls>
      </query>
      <query mdx="[Account].[Accounts].[Net Income].[Other Income and Expense].[Other Income]">
        <tpls c="1">
          <tpl fld="9" item="1"/>
        </tpls>
      </query>
      <query mdx="[Account].[Accounts].[Net Income].[Other Income and Expense].[Curr Xchg Gain/(Loss)]">
        <tpls c="1">
          <tpl fld="9" item="3"/>
        </tpls>
      </query>
      <query mdx="[Account].[Accounts].[Net Income].[Other Income and Expense].[Interest Income]">
        <tpls c="1">
          <tpl fld="9" item="5"/>
        </tpls>
      </query>
      <query mdx="[Scenario].[Scenario].[Actual]">
        <tpls c="1">
          <tpl hier="155" item="4294967295"/>
        </tpls>
      </query>
      <query mdx="[Account].[Accounts].[Net Income].[Other Income and Expense].[Interest Expense]">
        <tpls c="1">
          <tpl fld="9" item="2"/>
        </tpls>
      </query>
      <query mdx="[Account].[Accounts].[Net Income].[Operating Profit].[Gross Margin].[Net Sales].[Gross Sales]">
        <tpls c="1">
          <tpl fld="11" item="1"/>
        </tpls>
      </query>
      <query mdx="[Account].[Accounts].[Net Income].[Other Income and Expense]">
        <tpls c="1">
          <tpl fld="8" item="1"/>
        </tpls>
      </query>
      <query mdx="[Account].[Accounts].[Net Income]">
        <tpls c="1">
          <tpl hier="2" item="4294967295"/>
        </tpls>
      </query>
      <query mdx="[Account].[Accounts].[Net Income].[Taxes]">
        <tpls c="1">
          <tpl fld="8" item="2"/>
        </tpls>
      </query>
      <query mdx="[Account].[Accounts].[Net Income].[Operating Profit].[Gross Margin].[Total Cost of Sales].[Variances]">
        <tpls c="1">
          <tpl fld="11" item="4"/>
        </tpls>
      </query>
      <query mdx="[Account].[Accounts].[Net Income].[Operating Profit].[Gross Margin].[Net Sales]">
        <tpls c="1">
          <tpl fld="10" item="1"/>
        </tpls>
      </query>
      <query mdx="[Account].[Accounts].[Net Income].[Operating Profit].[Gross Margin].[Total Cost of Sales]">
        <tpls c="1">
          <tpl fld="10" item="0"/>
        </tpls>
      </query>
      <query mdx="[Account].[Accounts].[Net Income].[Operating Profit].[Gross Margin].[Net Sales].[Returns and Adjustments]">
        <tpls c="1">
          <tpl fld="11" item="0"/>
        </tpls>
      </query>
      <query mdx="[CY 2007].Lag(1)">
        <tpls c="1">
          <tpl fld="3" item="0"/>
        </tpls>
      </query>
      <query mdx="[Measures].[Financial Variance Status]">
        <tpls c="1">
          <tpl fld="13" item="1"/>
        </tpls>
      </query>
      <query mdx="[Account].[Accounts].[Statistical Accounts].[Units]">
        <tpls c="1">
          <tpl fld="8" item="4"/>
        </tpls>
      </query>
      <query mdx="[CY 2008]">
        <tpls c="1">
          <tpl fld="3" item="2"/>
        </tpls>
      </query>
      <query mdx="[CY 2008].Lag(1)">
        <tpls c="1">
          <tpl fld="3" item="1"/>
        </tpls>
      </query>
      <query mdx="[FY 2007]">
        <tpls c="1">
          <tpl fld="18" item="0"/>
        </tpls>
      </query>
      <query mdx="[FY 2007].Lag(1)">
        <tpls c="1">
          <tpl fld="18" item="1"/>
        </tpls>
      </query>
      <query mdx="[FY 2008]">
        <tpls c="1">
          <tpl fld="18" item="2"/>
        </tpls>
      </query>
      <query mdx="[FY 2008].Lag(1)">
        <tpls c="1">
          <tpl fld="18" item="0"/>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uthor" refreshedDate="41557.394329050927" backgroundQuery="1" createdVersion="4" refreshedVersion="5" minRefreshableVersion="3" recordCount="0" supportSubquery="1" supportAdvancedDrill="1">
  <cacheSource type="external" connectionId="1"/>
  <cacheFields count="20">
    <cacheField name="[Account].[Accounts].[Account Level 01]" caption="Account Level 01" numFmtId="0" hierarchy="2" mappingCount="3">
      <sharedItems count="1">
        <s v="[Account].[Accounts].&amp;[47]" c="Net Income" cp="3">
          <x/>
          <x/>
          <x/>
        </s>
      </sharedItems>
      <mpMap v="6"/>
      <mpMap v="7"/>
      <mpMap v="8"/>
    </cacheField>
    <cacheField name="[Account].[Accounts].[Account Level 02]" caption="Account Level 02" numFmtId="0" hierarchy="2" level="1" mappingCount="3">
      <sharedItems count="3">
        <s v="[Account].[Accounts].&amp;[48]" c="Operating Profit" cp="3">
          <x v="1"/>
          <x v="1"/>
          <x v="1"/>
        </s>
        <s v="[Account].[Accounts].&amp;[88]" c="Other Income and Expense" cp="3">
          <x v="14"/>
          <x v="1"/>
          <x v="1"/>
        </s>
        <s v="[Account].[Accounts].&amp;[94]" c="Taxes" cp="3">
          <x v="15"/>
          <x v="2"/>
          <x v="1"/>
        </s>
      </sharedItems>
      <mpMap v="6"/>
      <mpMap v="7"/>
      <mpMap v="8"/>
    </cacheField>
    <cacheField name="[Account].[Accounts].[Account Level 03]" caption="Account Level 03" numFmtId="0" hierarchy="2" level="2" mappingCount="3">
      <sharedItems count="2">
        <s v="[Account].[Accounts].&amp;[58]" c="Operating Expenses" cp="3">
          <x v="2"/>
          <x v="2"/>
          <x v="2"/>
        </s>
        <s v="[Account].[Accounts].&amp;[49]" c="Gross Margin" cp="3">
          <x v="13"/>
          <x v="1"/>
          <x v="2"/>
        </s>
      </sharedItems>
      <mpMap v="6"/>
      <mpMap v="7"/>
      <mpMap v="8"/>
    </cacheField>
    <cacheField name="[Account].[Accounts].[Account Level 04]" caption="Account Level 04" numFmtId="0" hierarchy="2" level="3" mappingCount="3">
      <sharedItems count="10">
        <s v="[Account].[Accounts].&amp;[59]" c="Labor Expenses" cp="3">
          <x v="3"/>
          <x v="2"/>
          <x v="3"/>
        </s>
        <s v="[Account].[Accounts].&amp;[64]" c="Travel Expenses" cp="3">
          <x v="4"/>
          <x v="2"/>
          <x v="3"/>
        </s>
        <s v="[Account].[Accounts].&amp;[70]" c="Marketing" cp="3">
          <x v="5"/>
          <x v="2"/>
          <x v="3"/>
        </s>
        <s v="[Account].[Accounts].&amp;[75]" c="Telephone and Utilities" cp="3">
          <x v="6"/>
          <x v="2"/>
          <x v="3"/>
        </s>
        <s v="[Account].[Accounts].&amp;[79]" c="Depreciation" cp="3">
          <x v="7"/>
          <x v="2"/>
          <x v="3"/>
        </s>
        <s v="[Account].[Accounts].&amp;[63]" c="Commissions" cp="3">
          <x v="8"/>
          <x v="2"/>
          <x v="3"/>
        </s>
        <s v="[Account].[Accounts].&amp;[73]" c="Office Supplies" cp="3">
          <x v="9"/>
          <x v="2"/>
          <x v="3"/>
        </s>
        <s v="[Account].[Accounts].&amp;[74]" c="Professional Services" cp="3">
          <x v="10"/>
          <x v="2"/>
          <x v="3"/>
        </s>
        <s v="[Account].[Accounts].&amp;[78]" c="Other Expenses" cp="3">
          <x v="11"/>
          <x v="2"/>
          <x v="3"/>
        </s>
        <s v="[Account].[Accounts].&amp;[87]" c="Rent" cp="3">
          <x v="12"/>
          <x v="2"/>
          <x v="3"/>
        </s>
      </sharedItems>
      <mpMap v="6"/>
      <mpMap v="7"/>
      <mpMap v="8"/>
    </cacheField>
    <cacheField name="[Account].[Accounts].[Account Level 05]" caption="Account Level 05" numFmtId="0" hierarchy="2" level="4">
      <sharedItems containsSemiMixedTypes="0" containsString="0"/>
    </cacheField>
    <cacheField name="[Account].[Accounts].[Account Level 06]" caption="Account Level 06" numFmtId="0" hierarchy="2" level="5">
      <sharedItems containsSemiMixedTypes="0" containsString="0"/>
    </cacheField>
    <cacheField name="[Account].[Accounts].[Account Number]" caption="Account Number" propertyName="Account Number" numFmtId="0" hierarchy="2" level="32767" memberPropertyField="1">
      <sharedItems containsSemiMixedTypes="0" containsString="0" containsNumber="1" containsInteger="1" minValue="4" maxValue="8500" count="16">
        <n v="4"/>
        <n v="40"/>
        <n v="60"/>
        <n v="600"/>
        <n v="620"/>
        <n v="630"/>
        <n v="660"/>
        <n v="680"/>
        <n v="6100"/>
        <n v="6400"/>
        <n v="6500"/>
        <n v="6700"/>
        <n v="6920"/>
        <n v="400"/>
        <n v="80"/>
        <n v="8500"/>
      </sharedItems>
    </cacheField>
    <cacheField name="[Account].[Accounts].[Account Type]" caption="Account Type" propertyName="Account Type" numFmtId="0" hierarchy="2" level="32767" memberPropertyField="1">
      <sharedItems count="3">
        <s v=""/>
        <s v="Revenue"/>
        <s v="Expenditures"/>
      </sharedItems>
    </cacheField>
    <cacheField name="[Account].[Accounts].[Accounts]" caption="Accounts" propertyName="Accounts" numFmtId="0" hierarchy="2" level="32767" memberPropertyField="1">
      <sharedItems containsBlank="1" count="4">
        <m/>
        <s v="Net Income"/>
        <s v="Operating Profit"/>
        <s v="Operating Expenses"/>
      </sharedItems>
    </cacheField>
    <cacheField name="[Measures].[Amount]" caption="Amount" numFmtId="0" hierarchy="251" level="32767"/>
    <cacheField name="[Department].[Departments].[Department Level 01]" caption="Department Level 01" numFmtId="0" hierarchy="55" mappingCount="1">
      <sharedItems count="1">
        <s v="[Department].[Departments].&amp;[1]" c="Corporate" cp="1">
          <x/>
        </s>
      </sharedItems>
      <mpMap v="13"/>
    </cacheField>
    <cacheField name="[Department].[Departments].[Department Level 02]" caption="Department Level 02" numFmtId="0" hierarchy="55" level="1" mappingCount="1">
      <sharedItems count="6">
        <s v="[Department].[Departments].&amp;[3]" c="Inventory Management" cp="1">
          <x v="1"/>
        </s>
        <s v="[Department].[Departments].&amp;[4]" c="Manufacturing" cp="1">
          <x v="1"/>
        </s>
        <s v="[Department].[Departments].&amp;[5]" c="Quality Assurance" cp="1">
          <x v="1"/>
        </s>
        <s v="[Department].[Departments].&amp;[6]" c="Research and Development" cp="1">
          <x v="1"/>
        </s>
        <s v="[Department].[Departments].&amp;[7]" c="Sales and Marketing" cp="1">
          <x v="1"/>
        </s>
        <s v="[Department].[Departments].&amp;[2]" u="1" c="Executive General and Administration"/>
      </sharedItems>
      <mpMap v="13"/>
    </cacheField>
    <cacheField name="[Department].[Departments].[Department Level 03]" caption="Department Level 03" numFmtId="0" hierarchy="55" level="2">
      <sharedItems containsSemiMixedTypes="0" containsString="0"/>
    </cacheField>
    <cacheField name="[Department].[Departments].[Departments]" caption="Departments" propertyName="Departments" numFmtId="0" hierarchy="55" level="32767" memberPropertyField="1">
      <sharedItems containsBlank="1" count="2">
        <m/>
        <s v="Corporate"/>
      </sharedItems>
    </cacheField>
    <cacheField name="[Organization].[Organizations].[Organization Level 01]" caption="Organization Level 01" numFmtId="0" hierarchy="89">
      <sharedItems containsSemiMixedTypes="0" containsString="0"/>
    </cacheField>
    <cacheField name="[Organization].[Organizations].[Organization Level 02]" caption="Organization Level 02" numFmtId="0" hierarchy="89" level="1">
      <sharedItems containsSemiMixedTypes="0" containsString="0"/>
    </cacheField>
    <cacheField name="[Organization].[Organizations].[Organization Level 03]" caption="Organization Level 03" numFmtId="0" hierarchy="89" level="2">
      <sharedItems containsSemiMixedTypes="0" containsString="0"/>
    </cacheField>
    <cacheField name="[Organization].[Organizations].[Organization Level 04]" caption="Organization Level 04" numFmtId="0" hierarchy="89" level="3">
      <sharedItems containsSemiMixedTypes="0" containsString="0"/>
    </cacheField>
    <cacheField name="[Organization].[Organizations].[Currency Code]" caption="Currency Code" propertyName="Currency Code" numFmtId="0" hierarchy="89" level="32767" memberPropertyField="1">
      <sharedItems containsSemiMixedTypes="0" containsString="0"/>
    </cacheField>
    <cacheField name="[Organization].[Organizations].[Organizations]" caption="Organizations" propertyName="Organizations" numFmtId="0" hierarchy="89" level="32767" memberPropertyField="1">
      <sharedItems containsSemiMixedTypes="0" containsString="0"/>
    </cacheField>
  </cacheFields>
  <cacheHierarchies count="344">
    <cacheHierarchy uniqueName="[Account].[Account Number]" caption="Account Number" attribute="1" defaultMemberUniqueName="[Account].[Account Number].[All Accounts]" allUniqueName="[Account].[Account Number].[All Accounts]" dimensionUniqueName="[Account]" displayFolder="" count="0" unbalanced="0"/>
    <cacheHierarchy uniqueName="[Account].[Account Type]" caption="Account Type" attribute="1" defaultMemberUniqueName="[Account].[Account Type].[All Accounts]" allUniqueName="[Account].[Account Type].[All Accounts]" dimensionUniqueName="[Account]" displayFolder="" count="0" unbalanced="0"/>
    <cacheHierarchy uniqueName="[Account].[Accounts]" caption="Accounts" defaultMemberUniqueName="[Account].[Accounts].&amp;[47]" dimensionUniqueName="[Account]" displayFolder="" count="6" unbalanced="1">
      <fieldsUsage count="6">
        <fieldUsage x="0"/>
        <fieldUsage x="1"/>
        <fieldUsage x="2"/>
        <fieldUsage x="3"/>
        <fieldUsage x="4"/>
        <fieldUsage x="5"/>
      </fieldsUsage>
    </cacheHierarchy>
    <cacheHierarchy uniqueName="[Customer].[City]" caption="City" attribute="1" defaultMemberUniqueName="[Customer].[City].[All Customers]" allUniqueName="[Customer].[City].[All Customers]" dimensionUniqueName="[Customer]" displayFolder="Location" count="0" unbalanced="0"/>
    <cacheHierarchy uniqueName="[Customer].[Commute Distance]" caption="Commute Distance" attribute="1" defaultMemberUniqueName="[Customer].[Commute Distance].[All Customers]" allUniqueName="[Customer].[Commute Distance].[All Customers]" dimensionUniqueName="[Customer]" displayFolder="Demographic" count="0" unbalanced="0"/>
    <cacheHierarchy uniqueName="[Customer].[Country]" caption="Country" attribute="1" defaultMemberUniqueName="[Customer].[Country].[All Customers]" allUniqueName="[Customer].[Country].[All Customers]" dimensionUniqueName="[Customer]" displayFolder="Location" count="0" unbalanced="0"/>
    <cacheHierarchy uniqueName="[Customer].[Customer]" caption="Customer" attribute="1" keyAttribute="1" defaultMemberUniqueName="[Customer].[Customer].[All Customers]" allUniqueName="[Customer].[Customer].[All Customers]" dimensionUniqueName="[Customer]" displayFolder="" count="0" unbalanced="0"/>
    <cacheHierarchy uniqueName="[Customer].[Customer Geography]" caption="Customer Geography" defaultMemberUniqueName="[Customer].[Customer Geography].[All Customers]" allUniqueName="[Customer].[Customer Geography].[All Customers]" dimensionUniqueName="[Customer]" displayFolder="" count="0" unbalanced="0"/>
    <cacheHierarchy uniqueName="[Customer].[Education]" caption="Education" attribute="1" defaultMemberUniqueName="[Customer].[Education].[All Customers]" allUniqueName="[Customer].[Education].[All Customers]" dimensionUniqueName="[Customer]" displayFolder="Demographic" count="0" unbalanced="0"/>
    <cacheHierarchy uniqueName="[Customer].[Gender]" caption="Gender" attribute="1" defaultMemberUniqueName="[Customer].[Gender].[All Customers]" allUniqueName="[Customer].[Gender].[All Customers]" dimensionUniqueName="[Customer]" displayFolder="Demographic" count="0" unbalanced="0"/>
    <cacheHierarchy uniqueName="[Customer].[Home Owner]" caption="Home Owner" attribute="1" defaultMemberUniqueName="[Customer].[Home Owner].[All Customers]" allUniqueName="[Customer].[Home Owner].[All Customers]" dimensionUniqueName="[Customer]" displayFolder="Demographic" count="0" unbalanced="0"/>
    <cacheHierarchy uniqueName="[Customer].[Marital Status]" caption="Marital Status" attribute="1" defaultMemberUniqueName="[Customer].[Marital Status].[All Customers]" allUniqueName="[Customer].[Marital Status].[All Customers]" dimensionUniqueName="[Customer]" displayFolder="Demographic" count="0" unbalanced="0"/>
    <cacheHierarchy uniqueName="[Customer].[Number of Cars Owned]" caption="Number of Cars Owned" attribute="1" defaultMemberUniqueName="[Customer].[Number of Cars Owned].[All Customers]" allUniqueName="[Customer].[Number of Cars Owned].[All Customers]" dimensionUniqueName="[Customer]" displayFolder="Demographic" count="0" unbalanced="0"/>
    <cacheHierarchy uniqueName="[Customer].[Number of Children At Home]" caption="Number of Children At Home" attribute="1" defaultMemberUniqueName="[Customer].[Number of Children At Home].[All Customers]" allUniqueName="[Customer].[Number of Children At Home].[All Customers]" dimensionUniqueName="[Customer]" displayFolder="Demographic" count="0" unbalanced="0"/>
    <cacheHierarchy uniqueName="[Customer].[Occupation]" caption="Occupation" attribute="1" defaultMemberUniqueName="[Customer].[Occupation].[All Customers]" allUniqueName="[Customer].[Occupation].[All Customers]" dimensionUniqueName="[Customer]" displayFolder="Demographic" count="0" unbalanced="0"/>
    <cacheHierarchy uniqueName="[Customer].[Postal Code]" caption="Postal Code" attribute="1" defaultMemberUniqueName="[Customer].[Postal Code].[All Customers]" allUniqueName="[Customer].[Postal Code].[All Customers]" dimensionUniqueName="[Customer]" displayFolder="Location" count="0" unbalanced="0"/>
    <cacheHierarchy uniqueName="[Customer].[State-Province]" caption="State-Province" attribute="1" defaultMemberUniqueName="[Customer].[State-Province].[All Customers]" allUniqueName="[Customer].[State-Province].[All Customers]" dimensionUniqueName="[Customer]" displayFolder="Location" count="0" unbalanced="0"/>
    <cacheHierarchy uniqueName="[Customer].[Total Children]" caption="Total Children" attribute="1" defaultMemberUniqueName="[Customer].[Total Children].[All Customers]" allUniqueName="[Customer].[Total Children].[All Customers]" dimensionUniqueName="[Customer]" displayFolder="Demographic" count="0" unbalanced="0"/>
    <cacheHierarchy uniqueName="[Customer].[Yearly Income]" caption="Yearly Income" attribute="1" defaultMemberUniqueName="[Customer].[Yearly Income].[All Customers]" allUniqueName="[Customer].[Yearly Income].[All Customers]" dimensionUniqueName="[Customer]" displayFolder="Demographic" count="0" unbalanced="0"/>
    <cacheHierarchy uniqueName="[Date].[Calendar]" caption="Date.Calendar" time="1" defaultMemberUniqueName="[Date].[Calendar].[All Periods]" allUniqueName="[Date].[Calendar].[All Periods]" dimensionUniqueName="[Date]" displayFolder="Calendar" count="0" unbalanced="0"/>
    <cacheHierarchy uniqueName="[Date].[Calendar Quarter of Year]" caption="Date.Calendar Quarter of Year" attribute="1" time="1" defaultMemberUniqueName="[Date].[Calendar Quarter of Year].[All Periods]" allUniqueName="[Date].[Calendar Quarter of Year].[All Periods]" dimensionUniqueName="[Date]" displayFolder="Calendar" count="0" unbalanced="0"/>
    <cacheHierarchy uniqueName="[Date].[Calendar Semester of Year]" caption="Date.Calendar Semester of Year" attribute="1" time="1" defaultMemberUniqueName="[Date].[Calendar Semester of Year].[All Periods]" allUniqueName="[Date].[Calendar Semester of Year].[All Periods]" dimensionUniqueName="[Date]" displayFolder="Calendar" count="0" unbalanced="0"/>
    <cacheHierarchy uniqueName="[Date].[Calendar Week of Year]" caption="Date.Calendar Week of Year" attribute="1" time="1" defaultMemberUniqueName="[Date].[Calendar Week of Year].[All Periods]" allUniqueName="[Date].[Calendar Week of Year].[All Periods]" dimensionUniqueName="[Date]" displayFolder="Calendar" count="0" unbalanced="0"/>
    <cacheHierarchy uniqueName="[Date].[Calendar Weeks]" caption="Date.Calendar Weeks" time="1" defaultMemberUniqueName="[Date].[Calendar Weeks].[All Periods]" allUniqueName="[Date].[Calendar Weeks].[All Periods]" dimensionUniqueName="[Date]" displayFolder="Calendar" count="0" unbalanced="0"/>
    <cacheHierarchy uniqueName="[Date].[Calendar Year]" caption="Date.Calendar Year" attribute="1" time="1" defaultMemberUniqueName="[Date].[Calendar Year].[All Periods]" allUniqueName="[Date].[Calendar Year].[All Periods]" dimensionUniqueName="[Date]" displayFolder="Calendar" count="0" unbalanced="0"/>
    <cacheHierarchy uniqueName="[Date].[Date]" caption="Date.Date" attribute="1" time="1" keyAttribute="1" defaultMemberUniqueName="[Date].[Date].[All Periods]" allUniqueName="[Date].[Date].[All Periods]" dimensionUniqueName="[Date]" displayFolder="" count="0" memberValueDatatype="7" unbalanced="0"/>
    <cacheHierarchy uniqueName="[Date].[Day Name]" caption="Date.Day Name" attribute="1" time="1" defaultMemberUniqueName="[Date].[Day Name].[All Periods]" allUniqueName="[Date].[Day Name].[All Periods]" dimensionUniqueName="[Date]" displayFolder="" count="0" unbalanced="0"/>
    <cacheHierarchy uniqueName="[Date].[Day of Month]" caption="Date.Day of Month" attribute="1" time="1" defaultMemberUniqueName="[Date].[Day of Month].[All Periods]" allUniqueName="[Date].[Day of Month].[All Periods]" dimensionUniqueName="[Date]" displayFolder="" count="0" unbalanced="0"/>
    <cacheHierarchy uniqueName="[Date].[Day of Week]" caption="Date.Day of Week" attribute="1" time="1" defaultMemberUniqueName="[Date].[Day of Week].[All Periods]" allUniqueName="[Date].[Day of Week].[All Periods]" dimensionUniqueName="[Date]" displayFolder="" count="0" unbalanced="0"/>
    <cacheHierarchy uniqueName="[Date].[Day of Year]" caption="Date.Day of Year" attribute="1" time="1" defaultMemberUniqueName="[Date].[Day of Year].[All Periods]" allUniqueName="[Date].[Day of Year].[All Periods]" dimensionUniqueName="[Date]" displayFolder="" count="0" unbalanced="0"/>
    <cacheHierarchy uniqueName="[Date].[Fiscal]" caption="Date.Fiscal" time="1" defaultMemberUniqueName="[Date].[Fiscal].[All Periods]" allUniqueName="[Date].[Fiscal].[All Periods]" dimensionUniqueName="[Date]" displayFolder="Fiscal" count="0" unbalanced="0"/>
    <cacheHierarchy uniqueName="[Date].[Fiscal Quarter of Year]" caption="Date.Fiscal Quarter of Year" attribute="1" time="1" defaultMemberUniqueName="[Date].[Fiscal Quarter of Year].[All Periods]" allUniqueName="[Date].[Fiscal Quarter of Year].[All Periods]" dimensionUniqueName="[Date]" displayFolder="Fiscal" count="0" unbalanced="0"/>
    <cacheHierarchy uniqueName="[Date].[Fiscal Semester of Year]" caption="Date.Fiscal Semester of Year" attribute="1" time="1" defaultMemberUniqueName="[Date].[Fiscal Semester of Year].[All Periods]" allUniqueName="[Date].[Fiscal Semester of Year].[All Periods]" dimensionUniqueName="[Date]" displayFolder="Fiscal" count="0" unbalanced="0"/>
    <cacheHierarchy uniqueName="[Date].[Fiscal Week of Year]" caption="Date.Fiscal Week of Year" attribute="1" time="1" defaultMemberUniqueName="[Date].[Fiscal Week of Year].[All Periods]" allUniqueName="[Date].[Fiscal Week of Year].[All Periods]" dimensionUniqueName="[Date]" displayFolder="Fiscal" count="0" unbalanced="0"/>
    <cacheHierarchy uniqueName="[Date].[Fiscal Weeks]" caption="Date.Fiscal Weeks" time="1" defaultMemberUniqueName="[Date].[Fiscal Weeks].[All Periods]" allUniqueName="[Date].[Fiscal Weeks].[All Periods]" dimensionUniqueName="[Date]" displayFolder="Fiscal" count="0" unbalanced="0"/>
    <cacheHierarchy uniqueName="[Date].[Fiscal Year]" caption="Date.Fiscal Year" attribute="1" time="1" defaultMemberUniqueName="[Date].[Fiscal Year].[All Periods]" allUniqueName="[Date].[Fiscal Year].[All Periods]" dimensionUniqueName="[Date]" displayFolder="Fiscal" count="0" unbalanced="0"/>
    <cacheHierarchy uniqueName="[Date].[Month of Year]" caption="Date.Month of Year" attribute="1" time="1" defaultMemberUniqueName="[Date].[Month of Year].[All Periods]" allUniqueName="[Date].[Month of Year].[All Periods]" dimensionUniqueName="[Date]" displayFolder="" count="0" unbalanced="0"/>
    <cacheHierarchy uniqueName="[Delivery Date].[Calendar]" caption="Delivery Date.Calendar" time="1" defaultMemberUniqueName="[Delivery Date].[Calendar].[All Periods]" allUniqueName="[Delivery Date].[Calendar].[All Periods]" dimensionUniqueName="[Delivery Date]" displayFolder="Calendar" count="0" unbalanced="0"/>
    <cacheHierarchy uniqueName="[Delivery Date].[Calendar Quarter of Year]" caption="Delivery Date.Calendar Quarter of Year" attribute="1" time="1" defaultMemberUniqueName="[Delivery Date].[Calendar Quarter of Year].[All Periods]" allUniqueName="[Delivery Date].[Calendar Quarter of Year].[All Periods]" dimensionUniqueName="[Delivery Date]" displayFolder="Calendar" count="0" unbalanced="0"/>
    <cacheHierarchy uniqueName="[Delivery Date].[Calendar Semester of Year]" caption="Delivery Date.Calendar Semester of Year" attribute="1" time="1" defaultMemberUniqueName="[Delivery Date].[Calendar Semester of Year].[All Periods]" allUniqueName="[Delivery Date].[Calendar Semester of Year].[All Periods]" dimensionUniqueName="[Delivery Date]" displayFolder="Calendar" count="0" unbalanced="0"/>
    <cacheHierarchy uniqueName="[Delivery Date].[Calendar Week of Year]" caption="Delivery Date.Calendar Week of Year" attribute="1" time="1" defaultMemberUniqueName="[Delivery Date].[Calendar Week of Year].[All Periods]" allUniqueName="[Delivery Date].[Calendar Week of Year].[All Periods]" dimensionUniqueName="[Delivery Date]" displayFolder="Calendar" count="0" unbalanced="0"/>
    <cacheHierarchy uniqueName="[Delivery Date].[Calendar Weeks]" caption="Delivery Date.Calendar Weeks" time="1" defaultMemberUniqueName="[Delivery Date].[Calendar Weeks].[All Periods]" allUniqueName="[Delivery Date].[Calendar Weeks].[All Periods]" dimensionUniqueName="[Delivery Date]" displayFolder="Calendar" count="0" unbalanced="0"/>
    <cacheHierarchy uniqueName="[Delivery Date].[Calendar Year]" caption="Delivery Date.Calendar Year" attribute="1" time="1" defaultMemberUniqueName="[Delivery Date].[Calendar Year].[All Periods]" allUniqueName="[Delivery Date].[Calendar Year].[All Periods]" dimensionUniqueName="[Delivery Date]" displayFolder="Calendar" count="0" unbalanced="0"/>
    <cacheHierarchy uniqueName="[Delivery Date].[Date]" caption="Delivery Date.Date" attribute="1" time="1" keyAttribute="1" defaultMemberUniqueName="[Delivery Date].[Date].[All Periods]" allUniqueName="[Delivery Date].[Date].[All Periods]" dimensionUniqueName="[Delivery Date]" displayFolder="" count="0" memberValueDatatype="7" unbalanced="0"/>
    <cacheHierarchy uniqueName="[Delivery Date].[Day Name]" caption="Delivery Date.Day Name" attribute="1" time="1" defaultMemberUniqueName="[Delivery Date].[Day Name].[All Periods]" allUniqueName="[Delivery Date].[Day Name].[All Periods]" dimensionUniqueName="[Delivery Date]" displayFolder="" count="0" unbalanced="0"/>
    <cacheHierarchy uniqueName="[Delivery Date].[Day of Month]" caption="Delivery Date.Day of Month" attribute="1" time="1" defaultMemberUniqueName="[Delivery Date].[Day of Month].[All Periods]" allUniqueName="[Delivery Date].[Day of Month].[All Periods]" dimensionUniqueName="[Delivery Date]" displayFolder="" count="0" unbalanced="0"/>
    <cacheHierarchy uniqueName="[Delivery Date].[Day of Week]" caption="Delivery Date.Day of Week" attribute="1" time="1" defaultMemberUniqueName="[Delivery Date].[Day of Week].[All Periods]" allUniqueName="[Delivery Date].[Day of Week].[All Periods]" dimensionUniqueName="[Delivery Date]" displayFolder="" count="0" unbalanced="0"/>
    <cacheHierarchy uniqueName="[Delivery Date].[Day of Year]" caption="Delivery Date.Day of Year" attribute="1" time="1" defaultMemberUniqueName="[Delivery Date].[Day of Year].[All Periods]" allUniqueName="[Delivery Date].[Day of Year].[All Periods]" dimensionUniqueName="[Delivery Date]" displayFolder="" count="0" unbalanced="0"/>
    <cacheHierarchy uniqueName="[Delivery Date].[Fiscal]" caption="Delivery Date.Fiscal" time="1" defaultMemberUniqueName="[Delivery Date].[Fiscal].[All Periods]" allUniqueName="[Delivery Date].[Fiscal].[All Periods]" dimensionUniqueName="[Delivery Date]" displayFolder="Fiscal" count="0" unbalanced="0"/>
    <cacheHierarchy uniqueName="[Delivery Date].[Fiscal Quarter of Year]" caption="Delivery Date.Fiscal Quarter of Year" attribute="1" time="1" defaultMemberUniqueName="[Delivery Date].[Fiscal Quarter of Year].[All Periods]" allUniqueName="[Delivery Date].[Fiscal Quarter of Year].[All Periods]" dimensionUniqueName="[Delivery Date]" displayFolder="Fiscal" count="0" unbalanced="0"/>
    <cacheHierarchy uniqueName="[Delivery Date].[Fiscal Semester of Year]" caption="Delivery Date.Fiscal Semester of Year" attribute="1" time="1" defaultMemberUniqueName="[Delivery Date].[Fiscal Semester of Year].[All Periods]" allUniqueName="[Delivery Date].[Fiscal Semester of Year].[All Periods]" dimensionUniqueName="[Delivery Date]" displayFolder="Fiscal" count="0" unbalanced="0"/>
    <cacheHierarchy uniqueName="[Delivery Date].[Fiscal Week of Year]" caption="Delivery Date.Fiscal Week of Year" attribute="1" time="1" defaultMemberUniqueName="[Delivery Date].[Fiscal Week of Year].[All Periods]" allUniqueName="[Delivery Date].[Fiscal Week of Year].[All Periods]" dimensionUniqueName="[Delivery Date]" displayFolder="Fiscal" count="0" unbalanced="0"/>
    <cacheHierarchy uniqueName="[Delivery Date].[Fiscal Weeks]" caption="Delivery Date.Fiscal Weeks" time="1" defaultMemberUniqueName="[Delivery Date].[Fiscal Weeks].[All Periods]" allUniqueName="[Delivery Date].[Fiscal Weeks].[All Periods]" dimensionUniqueName="[Delivery Date]" displayFolder="Fiscal" count="0" unbalanced="0"/>
    <cacheHierarchy uniqueName="[Delivery Date].[Fiscal Year]" caption="Delivery Date.Fiscal Year" attribute="1" time="1" defaultMemberUniqueName="[Delivery Date].[Fiscal Year].[All Periods]" allUniqueName="[Delivery Date].[Fiscal Year].[All Periods]" dimensionUniqueName="[Delivery Date]" displayFolder="Fiscal" count="0" unbalanced="0"/>
    <cacheHierarchy uniqueName="[Delivery Date].[Month of Year]" caption="Delivery Date.Month of Year" attribute="1" time="1" defaultMemberUniqueName="[Delivery Date].[Month of Year].[All Periods]" allUniqueName="[Delivery Date].[Month of Year].[All Periods]" dimensionUniqueName="[Delivery Date]" displayFolder="" count="0" unbalanced="0"/>
    <cacheHierarchy uniqueName="[Department].[Departments]" caption="Departments" defaultMemberUniqueName="[Department].[Departments].&amp;[1]" dimensionUniqueName="[Department]" displayFolder="" count="3" unbalanced="1">
      <fieldsUsage count="3">
        <fieldUsage x="10"/>
        <fieldUsage x="11"/>
        <fieldUsage x="12"/>
      </fieldsUsage>
    </cacheHierarchy>
    <cacheHierarchy uniqueName="[Destination Currency].[Destination Currency]" caption="Destination Currency" attribute="1" defaultMemberUniqueName="[Destination Currency].[Destination Currency].&amp;[US Dollar]" dimensionUniqueName="[Destination Currency]" displayFolder="" count="0" unbalanced="0"/>
    <cacheHierarchy uniqueName="[Destination Currency].[Destination Currency Code]" caption="Destination Currency Code" attribute="1" keyAttribute="1" defaultMemberUniqueName="[Destination Currency].[Destination Currency Code].[All Destination Currencies]" allUniqueName="[Destination Currency].[Destination Currency Code].[All Destination Currencies]" dimensionUniqueName="[Destination Currency]" displayFolder="" count="0" unbalanced="0"/>
    <cacheHierarchy uniqueName="[Employee].[Base Rate]" caption="Base Rate" attribute="1" defaultMemberUniqueName="[Employee].[Base Rate].[All Employees]" allUniqueName="[Employee].[Base Rate].[All Employees]" dimensionUniqueName="[Employee]" displayFolder="Demographic" count="0" unbalanced="0"/>
    <cacheHierarchy uniqueName="[Employee].[Department Name]" caption="Department Name" attribute="1" defaultMemberUniqueName="[Employee].[Department Name].[All Employees]" allUniqueName="[Employee].[Department Name].[All Employees]" dimensionUniqueName="[Employee]" displayFolder="Organization" count="0" unbalanced="0"/>
    <cacheHierarchy uniqueName="[Employee].[Employee Department]" caption="Employee Department" defaultMemberUniqueName="[Employee].[Employee Department].[All Employees]" allUniqueName="[Employee].[Employee Department].[All Employees]" dimensionUniqueName="[Employee]" displayFolder="" count="0" unbalanced="0"/>
    <cacheHierarchy uniqueName="[Employee].[Employees]" caption="Employees" defaultMemberUniqueName="[Employee].[Employees].[All Employees]" allUniqueName="[Employee].[Employees].[All Employees]" dimensionUniqueName="[Employee]" displayFolder="" count="0" unbalanced="1"/>
    <cacheHierarchy uniqueName="[Employee].[End Date]" caption="End Date" attribute="1" defaultMemberUniqueName="[Employee].[End Date].[All Employees]" allUniqueName="[Employee].[End Date].[All Employees]" dimensionUniqueName="[Employee]" displayFolder="History" count="0" unbalanced="0"/>
    <cacheHierarchy uniqueName="[Employee].[Gender]" caption="Gender" attribute="1" defaultMemberUniqueName="[Employee].[Gender].[All Employees]" allUniqueName="[Employee].[Gender].[All Employees]" dimensionUniqueName="[Employee]" displayFolder="Demographic" count="0" unbalanced="0"/>
    <cacheHierarchy uniqueName="[Employee].[Hire Date]" caption="Hire Date" attribute="1" defaultMemberUniqueName="[Employee].[Hire Date].[All Employees]" allUniqueName="[Employee].[Hire Date].[All Employees]" dimensionUniqueName="[Employee]" displayFolder="History" count="0" unbalanced="0"/>
    <cacheHierarchy uniqueName="[Employee].[Hire Year]" caption="Hire Year" attribute="1" defaultMemberUniqueName="[Employee].[Hire Year].[All Employees]" allUniqueName="[Employee].[Hire Year].[All Employees]" dimensionUniqueName="[Employee]" displayFolder="History" count="0" unbalanced="0"/>
    <cacheHierarchy uniqueName="[Employee].[Marital Status]" caption="Marital Status" attribute="1" defaultMemberUniqueName="[Employee].[Marital Status].[All Employees]" allUniqueName="[Employee].[Marital Status].[All Employees]" dimensionUniqueName="[Employee]" displayFolder="Demographic" count="0" unbalanced="0"/>
    <cacheHierarchy uniqueName="[Employee].[Pay Frequency]" caption="Pay Frequency" attribute="1" defaultMemberUniqueName="[Employee].[Pay Frequency].[All Employees]" allUniqueName="[Employee].[Pay Frequency].[All Employees]" dimensionUniqueName="[Employee]" displayFolder="Organization" count="0" unbalanced="0"/>
    <cacheHierarchy uniqueName="[Employee].[Phone]" caption="Phone" attribute="1" defaultMemberUniqueName="[Employee].[Phone].[All Employees]" allUniqueName="[Employee].[Phone].[All Employees]" dimensionUniqueName="[Employee]" displayFolder="Contacts" count="0" unbalanced="0"/>
    <cacheHierarchy uniqueName="[Employee].[Salaried Flag]" caption="Salaried Flag" attribute="1" defaultMemberUniqueName="[Employee].[Salaried Flag].[All Employees]" allUniqueName="[Employee].[Salaried Flag].[All Employees]" dimensionUniqueName="[Employee]" displayFolder="Organization" count="0" unbalanced="0"/>
    <cacheHierarchy uniqueName="[Employee].[Sales Person Flag]" caption="Sales Person Flag" attribute="1" defaultMemberUniqueName="[Employee].[Sales Person Flag].[All Employees]" allUniqueName="[Employee].[Sales Person Flag].[All Employees]" dimensionUniqueName="[Employee]" displayFolder="Organization" count="0" unbalanced="0"/>
    <cacheHierarchy uniqueName="[Employee].[Sick Leave Hours]" caption="Sick Leave Hours" attribute="1" defaultMemberUniqueName="[Employee].[Sick Leave Hours].[All Employees]" allUniqueName="[Employee].[Sick Leave Hours].[All Employees]" dimensionUniqueName="[Employee]" displayFolder="Organization" count="0" unbalanced="0"/>
    <cacheHierarchy uniqueName="[Employee].[Start Date]" caption="Start Date" attribute="1" defaultMemberUniqueName="[Employee].[Start Date].[All Employees]" allUniqueName="[Employee].[Start Date].[All Employees]" dimensionUniqueName="[Employee]" displayFolder="History" count="0" unbalanced="0"/>
    <cacheHierarchy uniqueName="[Employee].[Status]" caption="Status" attribute="1" defaultMemberUniqueName="[Employee].[Status].[All Employees]" allUniqueName="[Employee].[Status].[All Employees]" dimensionUniqueName="[Employee]" displayFolder="Organization" count="0" unbalanced="0"/>
    <cacheHierarchy uniqueName="[Employee].[Title]" caption="Title" attribute="1" defaultMemberUniqueName="[Employee].[Title].[All Employees]" allUniqueName="[Employee].[Title].[All Employees]" dimensionUniqueName="[Employee]" displayFolder="Organization" count="0" unbalanced="0"/>
    <cacheHierarchy uniqueName="[Employee].[Vacation Hours]" caption="Vacation Hours" attribute="1" defaultMemberUniqueName="[Employee].[Vacation Hours].[All Employees]" allUniqueName="[Employee].[Vacation Hours].[All Employees]" dimensionUniqueName="[Employee]" displayFolder="Organization" count="0" unbalanced="0"/>
    <cacheHierarchy uniqueName="[Geography].[City]" caption="City" attribute="1" defaultMemberUniqueName="[Geography].[City].[All Geographies]" allUniqueName="[Geography].[City].[All Geographies]" dimensionUniqueName="[Geography]" displayFolder="" count="0" unbalanced="0"/>
    <cacheHierarchy uniqueName="[Geography].[Country]" caption="Country" attribute="1" defaultMemberUniqueName="[Geography].[Country].[All Geographies]" allUniqueName="[Geography].[Country].[All Geographies]" dimensionUniqueName="[Geography]" displayFolder="" count="0" unbalanced="0"/>
    <cacheHierarchy uniqueName="[Geography].[Geography]" caption="Geography" defaultMemberUniqueName="[Geography].[Geography].[All Geographies]" allUniqueName="[Geography].[Geography].[All Geographies]" dimensionUniqueName="[Geography]" displayFolder="" count="0" unbalanced="0"/>
    <cacheHierarchy uniqueName="[Geography].[Postal Code]" caption="Postal Code" attribute="1" defaultMemberUniqueName="[Geography].[Postal Code].[All Geographies]" allUniqueName="[Geography].[Postal Code].[All Geographies]" dimensionUniqueName="[Geography]" displayFolder="" count="0" unbalanced="0"/>
    <cacheHierarchy uniqueName="[Geography].[State-Province]" caption="State-Province" attribute="1" defaultMemberUniqueName="[Geography].[State-Province].[All Geographies]" allUniqueName="[Geography].[State-Province].[All Geographies]" dimensionUniqueName="[Geography]" displayFolder="" count="0" unbalanced="0"/>
    <cacheHierarchy uniqueName="[Internet Sales Order Details].[Internet Sales Orders]" caption="Internet Sales Orders" defaultMemberUniqueName="[Internet Sales Order Details].[Internet Sales Orders].[All]" allUniqueName="[Internet Sales Order Details].[Internet Sales Orders].[All]" dimensionUniqueName="[Internet Sales Order Details]" displayFolder="" count="0" unbalanced="0"/>
    <cacheHierarchy uniqueName="[Internet Sales Order Details].[Sales Order Line]" caption="Sales Order Line" attribute="1" defaultMemberUniqueName="[Internet Sales Order Details].[Sales Order Line].[All Internet Sales Orders]" allUniqueName="[Internet Sales Order Details].[Sales Order Line].[All Internet Sales Orders]" dimensionUniqueName="[Internet Sales Order Details]" displayFolder="" count="0" unbalanced="0"/>
    <cacheHierarchy uniqueName="[Internet Sales Order Details].[Sales Order Number]" caption="Sales Order Number" attribute="1" defaultMemberUniqueName="[Internet Sales Order Details].[Sales Order Number].[All Internet Sales Orders]" allUniqueName="[Internet Sales Order Details].[Sales Order Number].[All Internet Sales Orders]" dimensionUniqueName="[Internet Sales Order Details]" displayFolder="" count="0" unbalanced="0"/>
    <cacheHierarchy uniqueName="[Item].[By Color]" caption="By Color" defaultMemberUniqueName="[Item].[By Color].[All]" allUniqueName="[Item].[By Color].[All]" dimensionUniqueName="[Item]" displayFolder="" count="0" unbalanced="0"/>
    <cacheHierarchy uniqueName="[Item].[By Size]" caption="By Size" defaultMemberUniqueName="[Item].[By Size].[All]" allUniqueName="[Item].[By Size].[All]" dimensionUniqueName="[Item]" displayFolder="" count="0" unbalanced="0"/>
    <cacheHierarchy uniqueName="[Item].[By Style]" caption="By Style" defaultMemberUniqueName="[Item].[By Style].[All]" allUniqueName="[Item].[By Style].[All]" dimensionUniqueName="[Item]" displayFolder="" count="0" unbalanced="0"/>
    <cacheHierarchy uniqueName="[Item Status].[Status]" caption="Status" attribute="1" keyAttribute="1" defaultMemberUniqueName="[Item Status].[Status].[All Status]" allUniqueName="[Item Status].[Status].[All Status]" dimensionUniqueName="[Item Status]" displayFolder="" count="0" unbalanced="0"/>
    <cacheHierarchy uniqueName="[Organization].[Currency Code]" caption="Currency Code" attribute="1" defaultMemberUniqueName="[Organization].[Currency Code].[All Organizations]" allUniqueName="[Organization].[Currency Code].[All Organizations]" dimensionUniqueName="[Organization]" displayFolder="" count="0" unbalanced="0"/>
    <cacheHierarchy uniqueName="[Organization].[Organizations]" caption="Organizations" defaultMemberUniqueName="[Organization].[Organizations].&amp;[1]" dimensionUniqueName="[Organization]" displayFolder="" count="4" unbalanced="1">
      <fieldsUsage count="4">
        <fieldUsage x="14"/>
        <fieldUsage x="15"/>
        <fieldUsage x="16"/>
        <fieldUsage x="17"/>
      </fieldsUsage>
    </cacheHierarchy>
    <cacheHierarchy uniqueName="[Product].[Category]" caption="Category" attribute="1" defaultMemberUniqueName="[Product].[Category].[All Products]" allUniqueName="[Product].[Category].[All Products]" dimensionUniqueName="[Product]" displayFolder="" count="0" unbalanced="0"/>
    <cacheHierarchy uniqueName="[Product].[Class]" caption="Class" attribute="1" defaultMemberUniqueName="[Product].[Class].[All Products]" allUniqueName="[Product].[Class].[All Products]" dimensionUniqueName="[Product]" displayFolder="Stocking" count="0" unbalanced="0"/>
    <cacheHierarchy uniqueName="[Product].[Color]" caption="Color" attribute="1" defaultMemberUniqueName="[Product].[Color].[All Products]" allUniqueName="[Product].[Color].[All Products]" dimensionUniqueName="[Product]" displayFolder="Stocking" count="0" unbalanced="0"/>
    <cacheHierarchy uniqueName="[Product].[Days to Manufacture]" caption="Days to Manufacture" attribute="1" defaultMemberUniqueName="[Product].[Days to Manufacture].[All Products]" allUniqueName="[Product].[Days to Manufacture].[All Products]" dimensionUniqueName="[Product]" displayFolder="Stocking" count="0" unbalanced="0"/>
    <cacheHierarchy uniqueName="[Product].[Dealer Price]" caption="Dealer Price" attribute="1" defaultMemberUniqueName="[Product].[Dealer Price].[All Products]" allUniqueName="[Product].[Dealer Price].[All Products]" dimensionUniqueName="[Product]" displayFolder="Financial" count="0" unbalanced="0"/>
    <cacheHierarchy uniqueName="[Product].[End Date]" caption="End Date" attribute="1" defaultMemberUniqueName="[Product].[End Date].[All Products]" allUniqueName="[Product].[End Date].[All Products]" dimensionUniqueName="[Product]" displayFolder="History" count="0" unbalanced="0"/>
    <cacheHierarchy uniqueName="[Product].[Large Photo]" caption="Large Photo" attribute="1" defaultMemberUniqueName="[Product].[Large Photo].[All Products]" allUniqueName="[Product].[Large Photo].[All Products]" dimensionUniqueName="[Product]" displayFolder="" count="0" unbalanced="0"/>
    <cacheHierarchy uniqueName="[Product].[List Price]" caption="List Price" attribute="1" defaultMemberUniqueName="[Product].[List Price].[All Products]" allUniqueName="[Product].[List Price].[All Products]" dimensionUniqueName="[Product]" displayFolder="Financial" count="0" unbalanced="0"/>
    <cacheHierarchy uniqueName="[Product].[Model Name]" caption="Model Name" attribute="1" defaultMemberUniqueName="[Product].[Model Name].[All Products]" allUniqueName="[Product].[Model Name].[All Products]" dimensionUniqueName="[Product]" displayFolder="" count="0" unbalanced="0"/>
    <cacheHierarchy uniqueName="[Product].[Product]" caption="Product" attribute="1" keyAttribute="1" defaultMemberUniqueName="[Product].[Product].[All Products]" allUniqueName="[Product].[Product].[All Products]" dimensionUniqueName="[Product]" displayFolder="" count="0" unbalanced="0"/>
    <cacheHierarchy uniqueName="[Product].[Product Categories]" caption="Product Categories" defaultMemberUniqueName="[Product].[Product Categories].[All Products]" allUniqueName="[Product].[Product Categories].[All Products]" dimensionUniqueName="[Product]" displayFolder="" count="0" unbalanced="0"/>
    <cacheHierarchy uniqueName="[Product].[Product Line]" caption="Product Line" attribute="1" defaultMemberUniqueName="[Product].[Product Line].[All Products]" allUniqueName="[Product].[Product Line].[All Products]" dimensionUniqueName="[Product]" displayFolder="" count="0" unbalanced="0"/>
    <cacheHierarchy uniqueName="[Product].[Product Model Lines]" caption="Product Model Lines" defaultMemberUniqueName="[Product].[Product Model Lines].[All Products]" allUniqueName="[Product].[Product Model Lines].[All Products]" dimensionUniqueName="[Product]" displayFolder="" count="0" unbalanced="0"/>
    <cacheHierarchy uniqueName="[Product].[Reorder Point]" caption="Reorder Point" attribute="1" defaultMemberUniqueName="[Product].[Reorder Point].[All Products]" allUniqueName="[Product].[Reorder Point].[All Products]" dimensionUniqueName="[Product]" displayFolder="Stocking" count="0" unbalanced="0"/>
    <cacheHierarchy uniqueName="[Product].[Safety Stock Level]" caption="Safety Stock Level" attribute="1" defaultMemberUniqueName="[Product].[Safety Stock Level].[All Products]" allUniqueName="[Product].[Safety Stock Level].[All Products]" dimensionUniqueName="[Product]" displayFolder="Stocking" count="0" unbalanced="0"/>
    <cacheHierarchy uniqueName="[Product].[Size]" caption="Size" attribute="1" defaultMemberUniqueName="[Product].[Size].[All Products]" allUniqueName="[Product].[Size].[All Products]" dimensionUniqueName="[Product]" displayFolder="Stocking" count="0" unbalanced="0"/>
    <cacheHierarchy uniqueName="[Product].[Size Range]" caption="Size Range" attribute="1" defaultMemberUniqueName="[Product].[Size Range].[All Products]" allUniqueName="[Product].[Size Range].[All Products]" dimensionUniqueName="[Product]" displayFolder="Stocking" count="0" unbalanced="0"/>
    <cacheHierarchy uniqueName="[Product].[Standard Cost]" caption="Standard Cost" attribute="1" defaultMemberUniqueName="[Product].[Standard Cost].[All Products]" allUniqueName="[Product].[Standard Cost].[All Products]" dimensionUniqueName="[Product]" displayFolder="Financial" count="0" unbalanced="0"/>
    <cacheHierarchy uniqueName="[Product].[Start Date]" caption="Start Date" attribute="1" defaultMemberUniqueName="[Product].[Start Date].[All Products]" allUniqueName="[Product].[Start Date].[All Products]" dimensionUniqueName="[Product]" displayFolder="History" count="0" unbalanced="0"/>
    <cacheHierarchy uniqueName="[Product].[Status]" caption="Status" attribute="1" defaultMemberUniqueName="[Product].[Status].[All Products]" allUniqueName="[Product].[Status].[All Products]" dimensionUniqueName="[Product]" displayFolder="History" count="0" unbalanced="0"/>
    <cacheHierarchy uniqueName="[Product].[Stock Level]" caption="Stock Level" defaultMemberUniqueName="[Product].[Stock Level].[All Products]" allUniqueName="[Product].[Stock Level].[All Products]" dimensionUniqueName="[Product]" displayFolder="Stocking" count="0" unbalanced="0"/>
    <cacheHierarchy uniqueName="[Product].[Style]" caption="Style" attribute="1" defaultMemberUniqueName="[Product].[Style].[All Products]" allUniqueName="[Product].[Style].[All Products]" dimensionUniqueName="[Product]" displayFolder="" count="0" unbalanced="0"/>
    <cacheHierarchy uniqueName="[Product].[Subcategory]" caption="Subcategory" attribute="1" defaultMemberUniqueName="[Product].[Subcategory].[All Products]" allUniqueName="[Product].[Subcategory].[All Products]" dimensionUniqueName="[Product]" displayFolder="" count="0" unbalanced="0"/>
    <cacheHierarchy uniqueName="[Product].[Weight]" caption="Weight" attribute="1" defaultMemberUniqueName="[Product].[Weight].[All Products]" allUniqueName="[Product].[Weight].[All Products]" dimensionUniqueName="[Product]" displayFolder="Stocking" count="0" unbalanced="0"/>
    <cacheHierarchy uniqueName="[Promotion].[Discount Percent]" caption="Discount Percent" attribute="1" defaultMemberUniqueName="[Promotion].[Discount Percent].[All Promotions]" allUniqueName="[Promotion].[Discount Percent].[All Promotions]" dimensionUniqueName="[Promotion]" displayFolder="" count="0" unbalanced="0"/>
    <cacheHierarchy uniqueName="[Promotion].[End Date]" caption="End Date" attribute="1" defaultMemberUniqueName="[Promotion].[End Date].[All Promotions]" allUniqueName="[Promotion].[End Date].[All Promotions]" dimensionUniqueName="[Promotion]" displayFolder="" count="0" unbalanced="0"/>
    <cacheHierarchy uniqueName="[Promotion].[Max Quantity]" caption="Max Quantity" attribute="1" defaultMemberUniqueName="[Promotion].[Max Quantity].[All Promotions]" allUniqueName="[Promotion].[Max Quantity].[All Promotions]" dimensionUniqueName="[Promotion]" displayFolder="" count="0" unbalanced="0"/>
    <cacheHierarchy uniqueName="[Promotion].[Min Quantity]" caption="Min Quantity" attribute="1" defaultMemberUniqueName="[Promotion].[Min Quantity].[All Promotions]" allUniqueName="[Promotion].[Min Quantity].[All Promotions]" dimensionUniqueName="[Promotion]" displayFolder="" count="0" unbalanced="0"/>
    <cacheHierarchy uniqueName="[Promotion].[Promotion]" caption="Promotion" attribute="1" keyAttribute="1" defaultMemberUniqueName="[Promotion].[Promotion].[All Promotions]" allUniqueName="[Promotion].[Promotion].[All Promotions]" dimensionUniqueName="[Promotion]" displayFolder="" count="0" unbalanced="0"/>
    <cacheHierarchy uniqueName="[Promotion].[Promotion Category]" caption="Promotion Category" attribute="1" defaultMemberUniqueName="[Promotion].[Promotion Category].[All Promotions]" allUniqueName="[Promotion].[Promotion Category].[All Promotions]" dimensionUniqueName="[Promotion]" displayFolder="" count="0" unbalanced="0"/>
    <cacheHierarchy uniqueName="[Promotion].[Promotion Type]" caption="Promotion Type" attribute="1" defaultMemberUniqueName="[Promotion].[Promotion Type].[All Promotions]" allUniqueName="[Promotion].[Promotion Type].[All Promotions]" dimensionUniqueName="[Promotion]" displayFolder="" count="0" unbalanced="0"/>
    <cacheHierarchy uniqueName="[Promotion].[Promotions]" caption="Promotions" defaultMemberUniqueName="[Promotion].[Promotions].[All Promotions]" allUniqueName="[Promotion].[Promotions].[All Promotions]" dimensionUniqueName="[Promotion]" displayFolder="" count="0" unbalanced="0"/>
    <cacheHierarchy uniqueName="[Promotion].[Start Date]" caption="Start Date" attribute="1" defaultMemberUniqueName="[Promotion].[Start Date].[All Promotions]" allUniqueName="[Promotion].[Start Date].[All Promotions]" dimensionUniqueName="[Promotion]" displayFolder="" count="0" unbalanced="0"/>
    <cacheHierarchy uniqueName="[Reseller].[Annual Revenue]" caption="Annual Revenue" attribute="1" defaultMemberUniqueName="[Reseller].[Annual Revenue].[All Resellers]" allUniqueName="[Reseller].[Annual Revenue].[All Resellers]" dimensionUniqueName="[Reseller]" displayFolder="Sales Data" count="0" unbalanced="0"/>
    <cacheHierarchy uniqueName="[Reseller].[Annual Sales]" caption="Annual Sales" attribute="1" defaultMemberUniqueName="[Reseller].[Annual Sales].[All Resellers]" allUniqueName="[Reseller].[Annual Sales].[All Resellers]" dimensionUniqueName="[Reseller]" displayFolder="Sales Data" count="0" unbalanced="0"/>
    <cacheHierarchy uniqueName="[Reseller].[Bank Name]" caption="Bank Name" attribute="1" defaultMemberUniqueName="[Reseller].[Bank Name].[All Resellers]" allUniqueName="[Reseller].[Bank Name].[All Resellers]" dimensionUniqueName="[Reseller]" displayFolder="Order Data" count="0" unbalanced="0"/>
    <cacheHierarchy uniqueName="[Reseller].[Business Type]" caption="Business Type" attribute="1" defaultMemberUniqueName="[Reseller].[Business Type].[All Resellers]" allUniqueName="[Reseller].[Business Type].[All Resellers]" dimensionUniqueName="[Reseller]" displayFolder="" count="0" unbalanced="0"/>
    <cacheHierarchy uniqueName="[Reseller].[Number of Employees]" caption="Number of Employees" attribute="1" defaultMemberUniqueName="[Reseller].[Number of Employees].[All Resellers]" allUniqueName="[Reseller].[Number of Employees].[All Resellers]" dimensionUniqueName="[Reseller]" displayFolder="" count="0" unbalanced="0"/>
    <cacheHierarchy uniqueName="[Reseller].[Order Frequency]" caption="Order Frequency" attribute="1" defaultMemberUniqueName="[Reseller].[Order Frequency].[All Resellers]" allUniqueName="[Reseller].[Order Frequency].[All Resellers]" dimensionUniqueName="[Reseller]" displayFolder="Order Data" count="0" unbalanced="0"/>
    <cacheHierarchy uniqueName="[Reseller].[Order Month]" caption="Order Month" attribute="1" defaultMemberUniqueName="[Reseller].[Order Month].[All Resellers]" allUniqueName="[Reseller].[Order Month].[All Resellers]" dimensionUniqueName="[Reseller]" displayFolder="Order Data" count="0" unbalanced="0"/>
    <cacheHierarchy uniqueName="[Reseller].[Product Line]" caption="Product Line" attribute="1" defaultMemberUniqueName="[Reseller].[Product Line].[All Resellers]" allUniqueName="[Reseller].[Product Line].[All Resellers]" dimensionUniqueName="[Reseller]" displayFolder="" count="0" unbalanced="0"/>
    <cacheHierarchy uniqueName="[Reseller].[Reseller]" caption="Reseller" attribute="1" keyAttribute="1" defaultMemberUniqueName="[Reseller].[Reseller].[All Resellers]" allUniqueName="[Reseller].[Reseller].[All Resellers]" dimensionUniqueName="[Reseller]" displayFolder="" count="0" unbalanced="0"/>
    <cacheHierarchy uniqueName="[Reseller].[Reseller Bank]" caption="Reseller Bank" defaultMemberUniqueName="[Reseller].[Reseller Bank].[All Resellers]" allUniqueName="[Reseller].[Reseller Bank].[All Resellers]" dimensionUniqueName="[Reseller]" displayFolder="Order Data" count="0" unbalanced="0"/>
    <cacheHierarchy uniqueName="[Reseller].[Reseller Order Frequency]" caption="Reseller Order Frequency" defaultMemberUniqueName="[Reseller].[Reseller Order Frequency].[All Resellers]" allUniqueName="[Reseller].[Reseller Order Frequency].[All Resellers]" dimensionUniqueName="[Reseller]" displayFolder="Order Data" count="0" unbalanced="0"/>
    <cacheHierarchy uniqueName="[Reseller].[Reseller Order Month]" caption="Reseller Order Month" defaultMemberUniqueName="[Reseller].[Reseller Order Month].[All Resellers]" allUniqueName="[Reseller].[Reseller Order Month].[All Resellers]" dimensionUniqueName="[Reseller]" displayFolder="Order Data" count="0" unbalanced="0"/>
    <cacheHierarchy uniqueName="[Reseller].[Reseller Type]" caption="Reseller Type" defaultMemberUniqueName="[Reseller].[Reseller Type].[All Resellers]" allUniqueName="[Reseller].[Reseller Type].[All Resellers]" dimensionUniqueName="[Reseller]" displayFolder="" count="0" unbalanced="0"/>
    <cacheHierarchy uniqueName="[Reseller Sales Order Details].[Carrier Tracking Number]" caption="Carrier Tracking Number" attribute="1" defaultMemberUniqueName="[Reseller Sales Order Details].[Carrier Tracking Number].[All Reseller Sales Orders]" allUniqueName="[Reseller Sales Order Details].[Carrier Tracking Number].[All Reseller Sales Orders]" dimensionUniqueName="[Reseller Sales Order Details]" displayFolder="" count="0" unbalanced="0"/>
    <cacheHierarchy uniqueName="[Reseller Sales Order Details].[Customer PO Number]" caption="Customer PO Number" attribute="1" defaultMemberUniqueName="[Reseller Sales Order Details].[Customer PO Number].[All Reseller Sales Orders]" allUniqueName="[Reseller Sales Order Details].[Customer PO Number].[All Reseller Sales Orders]" dimensionUniqueName="[Reseller Sales Order Details]" displayFolder="" count="0" unbalanced="0"/>
    <cacheHierarchy uniqueName="[Reseller Sales Order Details].[Reseller Sales Orders]" caption="Reseller Sales Orders" defaultMemberUniqueName="[Reseller Sales Order Details].[Reseller Sales Orders].[All]" allUniqueName="[Reseller Sales Order Details].[Reseller Sales Orders].[All]" dimensionUniqueName="[Reseller Sales Order Details]" displayFolder="" count="0" unbalanced="0"/>
    <cacheHierarchy uniqueName="[Reseller Sales Order Details].[Sales Order Line]" caption="Sales Order Line" attribute="1" defaultMemberUniqueName="[Reseller Sales Order Details].[Sales Order Line].[All Reseller Sales Orders]" allUniqueName="[Reseller Sales Order Details].[Sales Order Line].[All Reseller Sales Orders]" dimensionUniqueName="[Reseller Sales Order Details]" displayFolder="" count="0" unbalanced="0"/>
    <cacheHierarchy uniqueName="[Reseller Sales Order Details].[Sales Order Number]" caption="Sales Order Number" attribute="1" defaultMemberUniqueName="[Reseller Sales Order Details].[Sales Order Number].[All Reseller Sales Orders]" allUniqueName="[Reseller Sales Order Details].[Sales Order Number].[All Reseller Sales Orders]" dimensionUniqueName="[Reseller Sales Order Details]" displayFolder="" count="0" unbalanced="0"/>
    <cacheHierarchy uniqueName="[Sales Channel].[Sales Channel]" caption="Sales Channel" attribute="1" keyAttribute="1" defaultMemberUniqueName="[Sales Channel].[Sales Channel].[All Sales Channels]" allUniqueName="[Sales Channel].[Sales Channel].[All Sales Channels]" dimensionUniqueName="[Sales Channel]" displayFolder="" count="0" unbalanced="0"/>
    <cacheHierarchy uniqueName="[Sales Reason].[Sales Reason]" caption="Sales Reason" attribute="1" keyAttribute="1" defaultMemberUniqueName="[Sales Reason].[Sales Reason].[All Sales Reasons]" allUniqueName="[Sales Reason].[Sales Reason].[All Sales Reasons]" dimensionUniqueName="[Sales Reason]" displayFolder="" count="0" unbalanced="0"/>
    <cacheHierarchy uniqueName="[Sales Reason].[Sales Reason Type]" caption="Sales Reason Type" attribute="1" defaultMemberUniqueName="[Sales Reason].[Sales Reason Type].[All Sales Reasons]" allUniqueName="[Sales Reason].[Sales Reason Type].[All Sales Reasons]" dimensionUniqueName="[Sales Reason]" displayFolder="" count="0" unbalanced="0"/>
    <cacheHierarchy uniqueName="[Sales Reason].[Sales Reasons]" caption="Sales Reasons" defaultMemberUniqueName="[Sales Reason].[Sales Reasons].[All Sales Reasons]" allUniqueName="[Sales Reason].[Sales Reasons].[All Sales Reasons]" dimensionUniqueName="[Sales Reason]" displayFolder="" count="0" unbalanced="0"/>
    <cacheHierarchy uniqueName="[Sales Summary Order Details].[Carrier Tracking Number]" caption="Carrier Tracking Number" attribute="1" defaultMemberUniqueName="[Sales Summary Order Details].[Carrier Tracking Number].[All Sales Order Details]" allUniqueName="[Sales Summary Order Details].[Carrier Tracking Number].[All Sales Order Details]" dimensionUniqueName="[Sales Summary Order Details]" displayFolder="" count="0" unbalanced="0"/>
    <cacheHierarchy uniqueName="[Sales Summary Order Details].[Customer PO Number]" caption="Customer PO Number" attribute="1" defaultMemberUniqueName="[Sales Summary Order Details].[Customer PO Number].[All Sales Order Details]" allUniqueName="[Sales Summary Order Details].[Customer PO Number].[All Sales Order Details]" dimensionUniqueName="[Sales Summary Order Details]" displayFolder="" count="0" unbalanced="0"/>
    <cacheHierarchy uniqueName="[Sales Summary Order Details].[Sales Order Line]" caption="Sales Order Line" attribute="1" defaultMemberUniqueName="[Sales Summary Order Details].[Sales Order Line].[All Sales Order Details]" allUniqueName="[Sales Summary Order Details].[Sales Order Line].[All Sales Order Details]" dimensionUniqueName="[Sales Summary Order Details]" displayFolder="" count="0" unbalanced="0"/>
    <cacheHierarchy uniqueName="[Sales Summary Order Details].[Sales Order Number]" caption="Sales Order Number" attribute="1" defaultMemberUniqueName="[Sales Summary Order Details].[Sales Order Number].[All Sales Order Details]" allUniqueName="[Sales Summary Order Details].[Sales Order Number].[All Sales Order Details]" dimensionUniqueName="[Sales Summary Order Details]" displayFolder="" count="0" unbalanced="0"/>
    <cacheHierarchy uniqueName="[Sales Summary Order Details].[Sales Orders]" caption="Sales Orders" defaultMemberUniqueName="[Sales Summary Order Details].[Sales Orders].[All]" allUniqueName="[Sales Summary Order Details].[Sales Orders].[All]" dimensionUniqueName="[Sales Summary Order Details]" displayFolder="" count="0" unbalanced="0"/>
    <cacheHierarchy uniqueName="[Sales Territory].[Sales Territory]" caption="Sales Territory" defaultMemberUniqueName="[Sales Territory].[Sales Territory].[All Sales Territories]" allUniqueName="[Sales Territory].[Sales Territory].[All Sales Territories]" dimensionUniqueName="[Sales Territory]" displayFolder="" count="0" unbalanced="0"/>
    <cacheHierarchy uniqueName="[Sales Territory].[Sales Territory Country]" caption="Sales Territory Country" attribute="1" defaultMemberUniqueName="[Sales Territory].[Sales Territory Country].[All Sales Territories]" allUniqueName="[Sales Territory].[Sales Territory Country].[All Sales Territories]" dimensionUniqueName="[Sales Territory]" displayFolder="" count="0" unbalanced="0"/>
    <cacheHierarchy uniqueName="[Sales Territory].[Sales Territory Group]" caption="Sales Territory Group" attribute="1" defaultMemberUniqueName="[Sales Territory].[Sales Territory Group].[All Sales Territories]" allUniqueName="[Sales Territory].[Sales Territory Group].[All Sales Territories]" dimensionUniqueName="[Sales Territory]" displayFolder="" count="0" unbalanced="0"/>
    <cacheHierarchy uniqueName="[Sales Territory].[Sales Territory Region]" caption="Sales Territory Region" attribute="1" keyAttribute="1" defaultMemberUniqueName="[Sales Territory].[Sales Territory Region].[All Sales Territories]" allUniqueName="[Sales Territory].[Sales Territory Region].[All Sales Territories]" dimensionUniqueName="[Sales Territory]" displayFolder="" count="0" unbalanced="0"/>
    <cacheHierarchy uniqueName="[Scenario].[Scenario]" caption="Scenario" attribute="1" keyAttribute="1" defaultMemberUniqueName="[Scenario].[Scenario].&amp;[1]" dimensionUniqueName="[Scenario]" displayFolder="" count="0" unbalanced="0"/>
    <cacheHierarchy uniqueName="[Ship Date].[Calendar]" caption="Ship Date.Calendar" time="1" defaultMemberUniqueName="[Ship Date].[Calendar].[All Periods]" allUniqueName="[Ship Date].[Calendar].[All Periods]" dimensionUniqueName="[Ship Date]" displayFolder="Calendar" count="0" unbalanced="0"/>
    <cacheHierarchy uniqueName="[Ship Date].[Calendar Quarter of Year]" caption="Ship Date.Calendar Quarter of Year" attribute="1" time="1" defaultMemberUniqueName="[Ship Date].[Calendar Quarter of Year].[All Periods]" allUniqueName="[Ship Date].[Calendar Quarter of Year].[All Periods]" dimensionUniqueName="[Ship Date]" displayFolder="Calendar" count="0" unbalanced="0"/>
    <cacheHierarchy uniqueName="[Ship Date].[Calendar Semester of Year]" caption="Ship Date.Calendar Semester of Year" attribute="1" time="1" defaultMemberUniqueName="[Ship Date].[Calendar Semester of Year].[All Periods]" allUniqueName="[Ship Date].[Calendar Semester of Year].[All Periods]" dimensionUniqueName="[Ship Date]" displayFolder="Calendar" count="0" unbalanced="0"/>
    <cacheHierarchy uniqueName="[Ship Date].[Calendar Week of Year]" caption="Ship Date.Calendar Week of Year" attribute="1" time="1" defaultMemberUniqueName="[Ship Date].[Calendar Week of Year].[All Periods]" allUniqueName="[Ship Date].[Calendar Week of Year].[All Periods]" dimensionUniqueName="[Ship Date]" displayFolder="Calendar" count="0" unbalanced="0"/>
    <cacheHierarchy uniqueName="[Ship Date].[Calendar Weeks]" caption="Ship Date.Calendar Weeks" time="1" defaultMemberUniqueName="[Ship Date].[Calendar Weeks].[All Periods]" allUniqueName="[Ship Date].[Calendar Weeks].[All Periods]" dimensionUniqueName="[Ship Date]" displayFolder="Calendar" count="0" unbalanced="0"/>
    <cacheHierarchy uniqueName="[Ship Date].[Calendar Year]" caption="Ship Date.Calendar Year" attribute="1" time="1" defaultMemberUniqueName="[Ship Date].[Calendar Year].[All Periods]" allUniqueName="[Ship Date].[Calendar Year].[All Periods]" dimensionUniqueName="[Ship Date]" displayFolder="Calendar" count="0" unbalanced="0"/>
    <cacheHierarchy uniqueName="[Ship Date].[Date]" caption="Ship Date.Date" attribute="1" time="1" keyAttribute="1" defaultMemberUniqueName="[Ship Date].[Date].[All Periods]" allUniqueName="[Ship Date].[Date].[All Periods]" dimensionUniqueName="[Ship Date]" displayFolder="" count="0" memberValueDatatype="7" unbalanced="0"/>
    <cacheHierarchy uniqueName="[Ship Date].[Day Name]" caption="Ship Date.Day Name" attribute="1" time="1" defaultMemberUniqueName="[Ship Date].[Day Name].[All Periods]" allUniqueName="[Ship Date].[Day Name].[All Periods]" dimensionUniqueName="[Ship Date]" displayFolder="" count="0" unbalanced="0"/>
    <cacheHierarchy uniqueName="[Ship Date].[Day of Month]" caption="Ship Date.Day of Month" attribute="1" time="1" defaultMemberUniqueName="[Ship Date].[Day of Month].[All Periods]" allUniqueName="[Ship Date].[Day of Month].[All Periods]" dimensionUniqueName="[Ship Date]" displayFolder="" count="0" unbalanced="0"/>
    <cacheHierarchy uniqueName="[Ship Date].[Day of Week]" caption="Ship Date.Day of Week" attribute="1" time="1" defaultMemberUniqueName="[Ship Date].[Day of Week].[All Periods]" allUniqueName="[Ship Date].[Day of Week].[All Periods]" dimensionUniqueName="[Ship Date]" displayFolder="" count="0" unbalanced="0"/>
    <cacheHierarchy uniqueName="[Ship Date].[Day of Year]" caption="Ship Date.Day of Year" attribute="1" time="1" defaultMemberUniqueName="[Ship Date].[Day of Year].[All Periods]" allUniqueName="[Ship Date].[Day of Year].[All Periods]" dimensionUniqueName="[Ship Date]" displayFolder="" count="0" unbalanced="0"/>
    <cacheHierarchy uniqueName="[Ship Date].[Fiscal]" caption="Ship Date.Fiscal" time="1" defaultMemberUniqueName="[Ship Date].[Fiscal].[All Periods]" allUniqueName="[Ship Date].[Fiscal].[All Periods]" dimensionUniqueName="[Ship Date]" displayFolder="Fiscal" count="0" unbalanced="0"/>
    <cacheHierarchy uniqueName="[Ship Date].[Fiscal Quarter of Year]" caption="Ship Date.Fiscal Quarter of Year" attribute="1" time="1" defaultMemberUniqueName="[Ship Date].[Fiscal Quarter of Year].[All Periods]" allUniqueName="[Ship Date].[Fiscal Quarter of Year].[All Periods]" dimensionUniqueName="[Ship Date]" displayFolder="Fiscal" count="0" unbalanced="0"/>
    <cacheHierarchy uniqueName="[Ship Date].[Fiscal Semester of Year]" caption="Ship Date.Fiscal Semester of Year" attribute="1" time="1" defaultMemberUniqueName="[Ship Date].[Fiscal Semester of Year].[All Periods]" allUniqueName="[Ship Date].[Fiscal Semester of Year].[All Periods]" dimensionUniqueName="[Ship Date]" displayFolder="Fiscal" count="0" unbalanced="0"/>
    <cacheHierarchy uniqueName="[Ship Date].[Fiscal Week of Year]" caption="Ship Date.Fiscal Week of Year" attribute="1" time="1" defaultMemberUniqueName="[Ship Date].[Fiscal Week of Year].[All Periods]" allUniqueName="[Ship Date].[Fiscal Week of Year].[All Periods]" dimensionUniqueName="[Ship Date]" displayFolder="Fiscal" count="0" unbalanced="0"/>
    <cacheHierarchy uniqueName="[Ship Date].[Fiscal Weeks]" caption="Ship Date.Fiscal Weeks" time="1" defaultMemberUniqueName="[Ship Date].[Fiscal Weeks].[All Periods]" allUniqueName="[Ship Date].[Fiscal Weeks].[All Periods]" dimensionUniqueName="[Ship Date]" displayFolder="Fiscal" count="0" unbalanced="0"/>
    <cacheHierarchy uniqueName="[Ship Date].[Fiscal Year]" caption="Ship Date.Fiscal Year" attribute="1" time="1" defaultMemberUniqueName="[Ship Date].[Fiscal Year].[All Periods]" allUniqueName="[Ship Date].[Fiscal Year].[All Periods]" dimensionUniqueName="[Ship Date]" displayFolder="Fiscal" count="0" unbalanced="0"/>
    <cacheHierarchy uniqueName="[Ship Date].[Month of Year]" caption="Ship Date.Month of Year" attribute="1" time="1" defaultMemberUniqueName="[Ship Date].[Month of Year].[All Periods]" allUniqueName="[Ship Date].[Month of Year].[All Periods]" dimensionUniqueName="[Ship Date]" displayFolder="" count="0" unbalanced="0"/>
    <cacheHierarchy uniqueName="[Source Currency].[Source Currency]" caption="Source Currency" attribute="1" defaultMemberUniqueName="[Source Currency].[Source Currency].[All Source Currencies]" allUniqueName="[Source Currency].[Source Currency].[All Source Currencies]" dimensionUniqueName="[Source Currency]" displayFolder="" count="0" unbalanced="0"/>
    <cacheHierarchy uniqueName="[Source Currency].[Source Currency Code]" caption="Source Currency Code" attribute="1" keyAttribute="1" defaultMemberUniqueName="[Source Currency].[Source Currency Code].[All Source Currencies]" allUniqueName="[Source Currency].[Source Currency Code].[All Source Currencies]" dimensionUniqueName="[Source Currency]" displayFolder="" count="0" unbalanced="0"/>
    <cacheHierarchy uniqueName="[Warehouse].[Channels]" caption="Channels" defaultMemberUniqueName="[Warehouse].[Channels].[All]" allUniqueName="[Warehouse].[Channels].[All]" dimensionUniqueName="[Warehouse]" displayFolder="" count="0" unbalanced="0"/>
    <cacheHierarchy uniqueName="[Warehouse].[Global Inventory]" caption="Global Inventory" defaultMemberUniqueName="[Warehouse].[Global Inventory].[All]" allUniqueName="[Warehouse].[Global Inventory].[All]" dimensionUniqueName="[Warehouse]" displayFolder="" count="0" unbalanced="0"/>
    <cacheHierarchy uniqueName="[Warehouse].[Regions]" caption="Regions" defaultMemberUniqueName="[Warehouse].[Regions].[All]" allUniqueName="[Warehouse].[Regions].[All]" dimensionUniqueName="[Warehouse]" displayFolder="" count="0" unbalanced="0"/>
    <cacheHierarchy uniqueName="[Account].[Account]" caption="Account" attribute="1" keyAttribute="1" defaultMemberUniqueName="[Account].[Account].[All Accounts]" allUniqueName="[Account].[Account].[All Accounts]" dimensionUniqueName="[Account]" displayFolder="" count="0" unbalanced="0" hidden="1"/>
    <cacheHierarchy uniqueName="[Date].[Calendar Quarter]" caption="Date.Calendar Quarter" attribute="1" time="1" defaultMemberUniqueName="[Date].[Calendar Quarter].[All Periods]" allUniqueName="[Date].[Calendar Quarter].[All Periods]" dimensionUniqueName="[Date]" displayFolder="Calendar" count="0" unbalanced="0" hidden="1"/>
    <cacheHierarchy uniqueName="[Date].[Calendar Semester]" caption="Date.Calendar Semester" attribute="1" time="1" defaultMemberUniqueName="[Date].[Calendar Semester].[All Periods]" allUniqueName="[Date].[Calendar Semester].[All Periods]" dimensionUniqueName="[Date]" displayFolder="Calendar" count="0" unbalanced="0" hidden="1"/>
    <cacheHierarchy uniqueName="[Date].[Calendar Week]" caption="Date.Calendar Week" attribute="1" time="1" defaultMemberUniqueName="[Date].[Calendar Week].[All Periods]" allUniqueName="[Date].[Calendar Week].[All Periods]" dimensionUniqueName="[Date]" displayFolder="Calendar" count="0" unbalanced="0" hidden="1"/>
    <cacheHierarchy uniqueName="[Date].[Fiscal Quarter]" caption="Date.Fiscal Quarter" attribute="1" time="1" defaultMemberUniqueName="[Date].[Fiscal Quarter].[All Periods]" allUniqueName="[Date].[Fiscal Quarter].[All Periods]" dimensionUniqueName="[Date]" displayFolder="Fiscal" count="0" unbalanced="0" hidden="1"/>
    <cacheHierarchy uniqueName="[Date].[Fiscal Semester]" caption="Date.Fiscal Semester" attribute="1" time="1" defaultMemberUniqueName="[Date].[Fiscal Semester].[All Periods]" allUniqueName="[Date].[Fiscal Semester].[All Periods]" dimensionUniqueName="[Date]" displayFolder="Fiscal" count="0" unbalanced="0" hidden="1"/>
    <cacheHierarchy uniqueName="[Date].[Fiscal Week]" caption="Date.Fiscal Week" attribute="1" time="1" defaultMemberUniqueName="[Date].[Fiscal Week].[All Periods]" allUniqueName="[Date].[Fiscal Week].[All Periods]" dimensionUniqueName="[Date]" displayFolder="Fiscal" count="0" unbalanced="0" hidden="1"/>
    <cacheHierarchy uniqueName="[Date].[Month Name]" caption="Date.Month Name" attribute="1" time="1" defaultMemberUniqueName="[Date].[Month Name].[All Periods]" allUniqueName="[Date].[Month Name].[All Periods]" dimensionUniqueName="[Date]" displayFolder="" count="0" unbalanced="0" hidden="1"/>
    <cacheHierarchy uniqueName="[Delivery Date].[Calendar Quarter]" caption="Delivery Date.Calendar Quarter" attribute="1" time="1" defaultMemberUniqueName="[Delivery Date].[Calendar Quarter].[All Periods]" allUniqueName="[Delivery Date].[Calendar Quarter].[All Periods]" dimensionUniqueName="[Delivery Date]" displayFolder="Calendar" count="0" unbalanced="0" hidden="1"/>
    <cacheHierarchy uniqueName="[Delivery Date].[Calendar Semester]" caption="Delivery Date.Calendar Semester" attribute="1" time="1" defaultMemberUniqueName="[Delivery Date].[Calendar Semester].[All Periods]" allUniqueName="[Delivery Date].[Calendar Semester].[All Periods]" dimensionUniqueName="[Delivery Date]" displayFolder="Calendar" count="0" unbalanced="0" hidden="1"/>
    <cacheHierarchy uniqueName="[Delivery Date].[Calendar Week]" caption="Delivery Date.Calendar Week" attribute="1" time="1" defaultMemberUniqueName="[Delivery Date].[Calendar Week].[All Periods]" allUniqueName="[Delivery Date].[Calendar Week].[All Periods]" dimensionUniqueName="[Delivery Date]" displayFolder="Calendar" count="0" unbalanced="0" hidden="1"/>
    <cacheHierarchy uniqueName="[Delivery Date].[Fiscal Quarter]" caption="Delivery Date.Fiscal Quarter" attribute="1" time="1" defaultMemberUniqueName="[Delivery Date].[Fiscal Quarter].[All Periods]" allUniqueName="[Delivery Date].[Fiscal Quarter].[All Periods]" dimensionUniqueName="[Delivery Date]" displayFolder="Fiscal" count="0" unbalanced="0" hidden="1"/>
    <cacheHierarchy uniqueName="[Delivery Date].[Fiscal Semester]" caption="Delivery Date.Fiscal Semester" attribute="1" time="1" defaultMemberUniqueName="[Delivery Date].[Fiscal Semester].[All Periods]" allUniqueName="[Delivery Date].[Fiscal Semester].[All Periods]" dimensionUniqueName="[Delivery Date]" displayFolder="Fiscal" count="0" unbalanced="0" hidden="1"/>
    <cacheHierarchy uniqueName="[Delivery Date].[Fiscal Week]" caption="Delivery Date.Fiscal Week" attribute="1" time="1" defaultMemberUniqueName="[Delivery Date].[Fiscal Week].[All Periods]" allUniqueName="[Delivery Date].[Fiscal Week].[All Periods]" dimensionUniqueName="[Delivery Date]" displayFolder="Fiscal" count="0" unbalanced="0" hidden="1"/>
    <cacheHierarchy uniqueName="[Delivery Date].[Month Name]" caption="Delivery Date.Month Name" attribute="1" time="1" defaultMemberUniqueName="[Delivery Date].[Month Name].[All Periods]" allUniqueName="[Delivery Date].[Month Name].[All Periods]" dimensionUniqueName="[Delivery Date]" displayFolder="" count="0" unbalanced="0" hidden="1"/>
    <cacheHierarchy uniqueName="[Department].[Department]" caption="Department" attribute="1" keyAttribute="1" defaultMemberUniqueName="[Department].[Department].[All Departments]" allUniqueName="[Department].[Department].[All Departments]" dimensionUniqueName="[Department]" displayFolder="" count="0" unbalanced="0" hidden="1"/>
    <cacheHierarchy uniqueName="[Employee].[Employee]" caption="Employee" attribute="1" keyAttribute="1" defaultMemberUniqueName="[Employee].[Employee].[All Employees]" allUniqueName="[Employee].[Employee].[All Employees]" dimensionUniqueName="[Employee]" displayFolder="" count="0" unbalanced="0" hidden="1"/>
    <cacheHierarchy uniqueName="[Employee].[Sales Territory Key]" caption="Sales Territory Key" attribute="1" defaultMemberUniqueName="[Employee].[Sales Territory Key].[All Employees]" allUniqueName="[Employee].[Sales Territory Key].[All Employees]" dimensionUniqueName="[Employee]" displayFolder="Organization" count="0" unbalanced="0" hidden="1"/>
    <cacheHierarchy uniqueName="[Geography].[Geography Key]" caption="Geography Key" attribute="1" keyAttribute="1" defaultMemberUniqueName="[Geography].[Geography Key].[All Geographies]" allUniqueName="[Geography].[Geography Key].[All Geographies]" dimensionUniqueName="[Geography]" displayFolder="" count="0" unbalanced="0" hidden="1"/>
    <cacheHierarchy uniqueName="[Internet Sales Order Details].[Internet Sales Order]" caption="Internet Sales Order" attribute="1" keyAttribute="1" defaultMemberUniqueName="[Internet Sales Order Details].[Internet Sales Order].[All Internet Sales Orders]" allUniqueName="[Internet Sales Order Details].[Internet Sales Order].[All Internet Sales Orders]" dimensionUniqueName="[Internet Sales Order Details]" displayFolder="" count="0" unbalanced="0" hidden="1"/>
    <cacheHierarchy uniqueName="[Item].[Color]" caption="Color" attribute="1" defaultMemberUniqueName="[Item].[Color].[All]" allUniqueName="[Item].[Color].[All]" dimensionUniqueName="[Item]" displayFolder="" count="0" unbalanced="0" hidden="1"/>
    <cacheHierarchy uniqueName="[Item].[Days To Manufacture]" caption="Days To Manufacture" attribute="1" defaultMemberUniqueName="[Item].[Days To Manufacture].[All]" allUniqueName="[Item].[Days To Manufacture].[All]" dimensionUniqueName="[Item]" displayFolder="" count="0" unbalanced="0" hidden="1"/>
    <cacheHierarchy uniqueName="[Item].[Item]" caption="Item" attribute="1" keyAttribute="1" defaultMemberUniqueName="[Item].[Item].[All]" allUniqueName="[Item].[Item].[All]" dimensionUniqueName="[Item]" displayFolder="" count="0" unbalanced="0" hidden="1"/>
    <cacheHierarchy uniqueName="[Item].[Item Description]" caption="Item Description" attribute="1" defaultMemberUniqueName="[Item].[Item Description].[All]" allUniqueName="[Item].[Item Description].[All]" dimensionUniqueName="[Item]" displayFolder="" count="0" unbalanced="0" hidden="1"/>
    <cacheHierarchy uniqueName="[Item].[Safety Stock Level]" caption="Safety Stock Level" attribute="1" defaultMemberUniqueName="[Item].[Safety Stock Level].[All]" allUniqueName="[Item].[Safety Stock Level].[All]" dimensionUniqueName="[Item]" displayFolder="" count="0" unbalanced="0" hidden="1"/>
    <cacheHierarchy uniqueName="[Item].[Size]" caption="Size" attribute="1" defaultMemberUniqueName="[Item].[Size].[All]" allUniqueName="[Item].[Size].[All]" dimensionUniqueName="[Item]" displayFolder="" count="0" unbalanced="0" hidden="1"/>
    <cacheHierarchy uniqueName="[Item].[Status]" caption="Status" attribute="1" defaultMemberUniqueName="[Item].[Status].[All]" allUniqueName="[Item].[Status].[All]" dimensionUniqueName="[Item]" displayFolder="" count="0" unbalanced="0" hidden="1"/>
    <cacheHierarchy uniqueName="[Item].[Style]" caption="Style" attribute="1" defaultMemberUniqueName="[Item].[Style].[All]" allUniqueName="[Item].[Style].[All]" dimensionUniqueName="[Item]" displayFolder="" count="0" unbalanced="0" hidden="1"/>
    <cacheHierarchy uniqueName="[Item].[Weight]" caption="Weight" attribute="1" defaultMemberUniqueName="[Item].[Weight].[All]" allUniqueName="[Item].[Weight].[All]" dimensionUniqueName="[Item]" displayFolder="" count="0" unbalanced="0" hidden="1"/>
    <cacheHierarchy uniqueName="[Organization].[Organization]" caption="Organization" attribute="1" keyAttribute="1" defaultMemberUniqueName="[Organization].[Organization].[All Organizations]" allUniqueName="[Organization].[Organization].[All Organizations]" dimensionUniqueName="[Organization]" displayFolder="" count="0" unbalanced="0" hidden="1"/>
    <cacheHierarchy uniqueName="[Reseller].[Geography Key]" caption="Geography Key" attribute="1" defaultMemberUniqueName="[Reseller].[Geography Key].[All Resellers]" allUniqueName="[Reseller].[Geography Key].[All Resellers]" dimensionUniqueName="[Reseller]" displayFolder="" count="0" unbalanced="0" hidden="1"/>
    <cacheHierarchy uniqueName="[Reseller Sales Order Details].[Reseller Sales Order]" caption="Reseller Sales Order" attribute="1" keyAttribute="1" defaultMemberUniqueName="[Reseller Sales Order Details].[Reseller Sales Order].[All Reseller Sales Orders]" allUniqueName="[Reseller Sales Order Details].[Reseller Sales Order].[All Reseller Sales Orders]" dimensionUniqueName="[Reseller Sales Order Details]" displayFolder="" count="0" unbalanced="0" hidden="1"/>
    <cacheHierarchy uniqueName="[Sales Summary Order Details].[Sales Order]" caption="Sales Order" attribute="1" keyAttribute="1" defaultMemberUniqueName="[Sales Summary Order Details].[Sales Order].[All Sales Order Details]" allUniqueName="[Sales Summary Order Details].[Sales Order].[All Sales Order Details]" dimensionUniqueName="[Sales Summary Order Details]" displayFolder="" count="0" unbalanced="0" hidden="1"/>
    <cacheHierarchy uniqueName="[Ship Date].[Calendar Quarter]" caption="Ship Date.Calendar Quarter" attribute="1" time="1" defaultMemberUniqueName="[Ship Date].[Calendar Quarter].[All Periods]" allUniqueName="[Ship Date].[Calendar Quarter].[All Periods]" dimensionUniqueName="[Ship Date]" displayFolder="Calendar" count="0" unbalanced="0" hidden="1"/>
    <cacheHierarchy uniqueName="[Ship Date].[Calendar Semester]" caption="Ship Date.Calendar Semester" attribute="1" time="1" defaultMemberUniqueName="[Ship Date].[Calendar Semester].[All Periods]" allUniqueName="[Ship Date].[Calendar Semester].[All Periods]" dimensionUniqueName="[Ship Date]" displayFolder="Calendar" count="0" unbalanced="0" hidden="1"/>
    <cacheHierarchy uniqueName="[Ship Date].[Calendar Week]" caption="Ship Date.Calendar Week" attribute="1" time="1" defaultMemberUniqueName="[Ship Date].[Calendar Week].[All Periods]" allUniqueName="[Ship Date].[Calendar Week].[All Periods]" dimensionUniqueName="[Ship Date]" displayFolder="Calendar" count="0" unbalanced="0" hidden="1"/>
    <cacheHierarchy uniqueName="[Ship Date].[Fiscal Quarter]" caption="Ship Date.Fiscal Quarter" attribute="1" time="1" defaultMemberUniqueName="[Ship Date].[Fiscal Quarter].[All Periods]" allUniqueName="[Ship Date].[Fiscal Quarter].[All Periods]" dimensionUniqueName="[Ship Date]" displayFolder="Fiscal" count="0" unbalanced="0" hidden="1"/>
    <cacheHierarchy uniqueName="[Ship Date].[Fiscal Semester]" caption="Ship Date.Fiscal Semester" attribute="1" time="1" defaultMemberUniqueName="[Ship Date].[Fiscal Semester].[All Periods]" allUniqueName="[Ship Date].[Fiscal Semester].[All Periods]" dimensionUniqueName="[Ship Date]" displayFolder="Fiscal" count="0" unbalanced="0" hidden="1"/>
    <cacheHierarchy uniqueName="[Ship Date].[Fiscal Week]" caption="Ship Date.Fiscal Week" attribute="1" time="1" defaultMemberUniqueName="[Ship Date].[Fiscal Week].[All Periods]" allUniqueName="[Ship Date].[Fiscal Week].[All Periods]" dimensionUniqueName="[Ship Date]" displayFolder="Fiscal" count="0" unbalanced="0" hidden="1"/>
    <cacheHierarchy uniqueName="[Ship Date].[Month Name]" caption="Ship Date.Month Name" attribute="1" time="1" defaultMemberUniqueName="[Ship Date].[Month Name].[All Periods]" allUniqueName="[Ship Date].[Month Name].[All Periods]" dimensionUniqueName="[Ship Date]" displayFolder="" count="0" unbalanced="0" hidden="1"/>
    <cacheHierarchy uniqueName="[Warehouse].[Channel]" caption="Channel" attribute="1" defaultMemberUniqueName="[Warehouse].[Channel].[All]" allUniqueName="[Warehouse].[Channel].[All]" dimensionUniqueName="[Warehouse]" displayFolder="" count="0" unbalanced="0" hidden="1"/>
    <cacheHierarchy uniqueName="[Warehouse].[Channel Alt]" caption="Channel Alt" attribute="1" defaultMemberUniqueName="[Warehouse].[Channel Alt].[All]" allUniqueName="[Warehouse].[Channel Alt].[All]" dimensionUniqueName="[Warehouse]" displayFolder="" count="0" unbalanced="0" hidden="1"/>
    <cacheHierarchy uniqueName="[Warehouse].[Channel Region]" caption="Channel Region" attribute="1" defaultMemberUniqueName="[Warehouse].[Channel Region].[All]" allUniqueName="[Warehouse].[Channel Region].[All]" dimensionUniqueName="[Warehouse]" displayFolder="" count="0" unbalanced="0" hidden="1"/>
    <cacheHierarchy uniqueName="[Warehouse].[Region]" caption="Region" attribute="1" defaultMemberUniqueName="[Warehouse].[Region].[All]" allUniqueName="[Warehouse].[Region].[All]" dimensionUniqueName="[Warehouse]" displayFolder="" count="0" unbalanced="0" hidden="1"/>
    <cacheHierarchy uniqueName="[Warehouse].[Warehouse]" caption="Warehouse" attribute="1" keyAttribute="1" defaultMemberUniqueName="[Warehouse].[Warehouse].[All]" allUniqueName="[Warehouse].[Warehouse].[All]" dimensionUniqueName="[Warehouse]" displayFolder="" count="0" unbalanced="0" hidden="1"/>
    <cacheHierarchy uniqueName="[Measures].[Internet Sales Amount]" caption="Internet Sales Amount" measure="1" displayFolder="" measureGroup="Internet Sales" count="0"/>
    <cacheHierarchy uniqueName="[Measures].[Internet Order Quantity]" caption="Internet Order Quantity" measure="1" displayFolder="" measureGroup="Internet Sales" count="0"/>
    <cacheHierarchy uniqueName="[Measures].[Internet Extended Amount]" caption="Internet Extended Amount" measure="1" displayFolder="" measureGroup="Internet Sales" count="0"/>
    <cacheHierarchy uniqueName="[Measures].[Internet Tax Amount]" caption="Internet Tax Amount" measure="1" displayFolder="" measureGroup="Internet Sales" count="0"/>
    <cacheHierarchy uniqueName="[Measures].[Internet Freight Cost]" caption="Internet Freight Cost" measure="1" displayFolder="" measureGroup="Internet Sales" count="0"/>
    <cacheHierarchy uniqueName="[Measures].[Internet Total Product Cost]" caption="Internet Total Product Cost" measure="1" displayFolder="" measureGroup="Internet Sales" count="0"/>
    <cacheHierarchy uniqueName="[Measures].[Internet Standard Product Cost]" caption="Internet Standard Product Cost" measure="1" displayFolder="" measureGroup="Internet Sales" count="0"/>
    <cacheHierarchy uniqueName="[Measures].[Internet Order Count]" caption="Internet Order Count" measure="1" displayFolder="" measureGroup="Internet Orders" count="0"/>
    <cacheHierarchy uniqueName="[Measures].[Customer Count]" caption="Customer Count" measure="1" displayFolder="" measureGroup="Internet Customers" count="0"/>
    <cacheHierarchy uniqueName="[Measures].[Reseller Sales Amount]" caption="Reseller Sales Amount" measure="1" displayFolder="" measureGroup="Reseller Sales" count="0"/>
    <cacheHierarchy uniqueName="[Measures].[Reseller Order Quantity]" caption="Reseller Order Quantity" measure="1" displayFolder="" measureGroup="Reseller Sales" count="0"/>
    <cacheHierarchy uniqueName="[Measures].[Reseller Extended Amount]" caption="Reseller Extended Amount" measure="1" displayFolder="" measureGroup="Reseller Sales" count="0"/>
    <cacheHierarchy uniqueName="[Measures].[Reseller Tax Amount]" caption="Reseller Tax Amount" measure="1" displayFolder="" measureGroup="Reseller Sales" count="0"/>
    <cacheHierarchy uniqueName="[Measures].[Reseller Freight Cost]" caption="Reseller Freight Cost" measure="1" displayFolder="" measureGroup="Reseller Sales" count="0"/>
    <cacheHierarchy uniqueName="[Measures].[Discount Amount]" caption="Discount Amount" measure="1" displayFolder="" measureGroup="Reseller Sales" count="0"/>
    <cacheHierarchy uniqueName="[Measures].[Reseller Total Product Cost]" caption="Reseller Total Product Cost" measure="1" displayFolder="" measureGroup="Reseller Sales" count="0"/>
    <cacheHierarchy uniqueName="[Measures].[Reseller Standard Product Cost]" caption="Reseller Standard Product Cost" measure="1" displayFolder="" measureGroup="Reseller Sales" count="0"/>
    <cacheHierarchy uniqueName="[Measures].[Reseller Order Count]" caption="Reseller Order Count" measure="1" displayFolder="" measureGroup="Reseller Orders" count="0"/>
    <cacheHierarchy uniqueName="[Measures].[Order Quantity]" caption="Order Quantity" measure="1" displayFolder="" measureGroup="Sales Summary" count="0"/>
    <cacheHierarchy uniqueName="[Measures].[Extended Amount]" caption="Extended Amount" measure="1" displayFolder="" measureGroup="Sales Summary" count="0"/>
    <cacheHierarchy uniqueName="[Measures].[Standard Product Cost]" caption="Standard Product Cost" measure="1" displayFolder="" measureGroup="Sales Summary" count="0"/>
    <cacheHierarchy uniqueName="[Measures].[Total Product Cost]" caption="Total Product Cost" measure="1" displayFolder="" measureGroup="Sales Summary" count="0"/>
    <cacheHierarchy uniqueName="[Measures].[Sales Amount]" caption="Sales Amount" measure="1" displayFolder="" measureGroup="Sales Summary" count="0"/>
    <cacheHierarchy uniqueName="[Measures].[Tax Amount]" caption="Tax Amount" measure="1" displayFolder="" measureGroup="Sales Summary" count="0"/>
    <cacheHierarchy uniqueName="[Measures].[Freight Cost]" caption="Freight Cost" measure="1" displayFolder="" measureGroup="Sales Summary" count="0"/>
    <cacheHierarchy uniqueName="[Measures].[Order Count]" caption="Order Count" measure="1" displayFolder="" measureGroup="Sales Orders" count="0"/>
    <cacheHierarchy uniqueName="[Measures].[Amount Quota]" caption="Amount Quota" measure="1" displayFolder="" measureGroup="Sales Targets" count="0"/>
    <cacheHierarchy uniqueName="[Measures].[Unit Quota]" caption="Unit Quota" measure="1" displayFolder="" measureGroup="Sales Targets" count="0"/>
    <cacheHierarchy uniqueName="[Measures].[Amount]" caption="Amount" measure="1" displayFolder="" measureGroup="Financial Reporting" count="0" oneField="1">
      <fieldsUsage count="1">
        <fieldUsage x="9"/>
      </fieldsUsage>
    </cacheHierarchy>
    <cacheHierarchy uniqueName="[Measures].[Average Rate]" caption="Average Rate" measure="1" displayFolder="" measureGroup="Exchange Rates" count="0"/>
    <cacheHierarchy uniqueName="[Measures].[End of Day Rate]" caption="End of Day Rate" measure="1" displayFolder="" measureGroup="Exchange Rates" count="0"/>
    <cacheHierarchy uniqueName="[Measures].[On Hand Value]" caption="On Hand Value" measure="1" displayFolder="" measureGroup="Inventory" count="0"/>
    <cacheHierarchy uniqueName="[Measures].[On Hand]" caption="On Hand" measure="1" displayFolder="" measureGroup="Inventory" count="0"/>
    <cacheHierarchy uniqueName="[Measures].[Internet Gross Profit]" caption="Internet Gross Profit" measure="1" displayFolder="" measureGroup="Internet Sales" count="0"/>
    <cacheHierarchy uniqueName="[Measures].[Amount Per Unit Quota]" caption="Amount Per Unit Quota" measure="1" displayFolder="" measureGroup="Sales Targets" count="0"/>
    <cacheHierarchy uniqueName="[Measures].[Amount Per Day]" caption="Amount Per Day" measure="1" displayFolder="" measureGroup="Sales Targets" count="0"/>
    <cacheHierarchy uniqueName="[Measures].[Internet Gross Profit Margin]" caption="Internet Gross Profit Margin" measure="1" displayFolder="" measureGroup="Internet Sales" count="0"/>
    <cacheHierarchy uniqueName="[Measures].[Internet Average Unit Price]" caption="Internet Average Unit Price" measure="1" displayFolder="" measureGroup="Internet Sales" count="0"/>
    <cacheHierarchy uniqueName="[Measures].[Internet Average Sales Amount]" caption="Internet Average Sales Amount" measure="1" displayFolder="" measureGroup="Internet Sales" count="0"/>
    <cacheHierarchy uniqueName="[Measures].[Internet Ratio to All Products]" caption="Internet Ratio to All Products" measure="1" displayFolder="" measureGroup="Internet Sales" count="0"/>
    <cacheHierarchy uniqueName="[Measures].[Internet Ratio to Parent Product]" caption="Internet Ratio to Parent Product" measure="1" displayFolder="" measureGroup="Internet Sales" count="0"/>
    <cacheHierarchy uniqueName="[Measures].[Growth in Customer Base]" caption="Growth in Customer Base" measure="1" displayFolder="" measureGroup="Internet Sales" count="0"/>
    <cacheHierarchy uniqueName="[Measures].[Reseller Gross Profit]" caption="Reseller Gross Profit" measure="1" displayFolder="" measureGroup="Reseller Sales" count="0"/>
    <cacheHierarchy uniqueName="[Measures].[Reseller Gross Profit Margin]" caption="Reseller Gross Profit Margin" measure="1" displayFolder="" measureGroup="Reseller Sales" count="0"/>
    <cacheHierarchy uniqueName="[Measures].[Reseller Average Unit Price]" caption="Reseller Average Unit Price" measure="1" displayFolder="" measureGroup="Reseller Sales" count="0"/>
    <cacheHierarchy uniqueName="[Measures].[Reseller Average Sales Amount]" caption="Reseller Average Sales Amount" measure="1" displayFolder="" measureGroup="Reseller Sales" count="0"/>
    <cacheHierarchy uniqueName="[Measures].[Reseller Ratio to All Products]" caption="Reseller Ratio to All Products" measure="1" displayFolder="" measureGroup="Reseller Sales" count="0"/>
    <cacheHierarchy uniqueName="[Measures].[Reseller Ratio to Parent Product]" caption="Reseller Ratio to Parent Product" measure="1" displayFolder="" measureGroup="Reseller Sales" count="0"/>
    <cacheHierarchy uniqueName="[Measures].[Discount Percentage]" caption="Discount Percentage" measure="1" displayFolder="" measureGroup="Reseller Sales" count="0"/>
    <cacheHierarchy uniqueName="[Measures].[Average Unit Price]" caption="Average Unit Price" measure="1" displayFolder="" measureGroup="Sales Summary" count="0"/>
    <cacheHierarchy uniqueName="[Measures].[Average Sales Amount]" caption="Average Sales Amount" measure="1" displayFolder="" measureGroup="Sales Summary" count="0"/>
    <cacheHierarchy uniqueName="[Measures].[Gross Profit]" caption="Gross Profit" measure="1" displayFolder="" measureGroup="Sales Summary" count="0"/>
    <cacheHierarchy uniqueName="[Measures].[Gross Profit Margin]" caption="Gross Profit Margin" measure="1" displayFolder="" measureGroup="Sales Summary" count="0"/>
    <cacheHierarchy uniqueName="[Measures].[Expense to Revenue Ratio]" caption="Expense to Revenue Ratio" measure="1" displayFolder="" measureGroup="Sales Summary" count="0"/>
    <cacheHierarchy uniqueName="[Measures].[Ratio to All Products]" caption="Ratio to All Products" measure="1" displayFolder="" measureGroup="Sales Summary" count="0"/>
    <cacheHierarchy uniqueName="[Measures].[Ratio to Parent Product]" caption="Ratio to Parent Product" measure="1" displayFolder="" measureGroup="Sales Summary" count="0"/>
    <cacheHierarchy uniqueName="[Measures].[Internet Unit Price]" caption="Internet Unit Price" measure="1" displayFolder="" measureGroup="Internet Sales" count="0" hidden="1"/>
    <cacheHierarchy uniqueName="[Measures].[Internet Transaction Count]" caption="Internet Transaction Count" measure="1" displayFolder="" measureGroup="Internet Sales" count="0" hidden="1"/>
    <cacheHierarchy uniqueName="[Measures].[Sales Reason Count]" caption="Sales Reason Count" measure="1" displayFolder="" measureGroup="Sales Reasons" count="0" hidden="1"/>
    <cacheHierarchy uniqueName="[Measures].[Reseller Unit Price]" caption="Reseller Unit Price" measure="1" displayFolder="" measureGroup="Reseller Sales" count="0" hidden="1"/>
    <cacheHierarchy uniqueName="[Measures].[Unit Price Discount Percent]" caption="Unit Price Discount Percent" measure="1" displayFolder="" measureGroup="Reseller Sales" count="0" hidden="1"/>
    <cacheHierarchy uniqueName="[Measures].[Reseller Transaction Count]" caption="Reseller Transaction Count" measure="1" displayFolder="" measureGroup="Reseller Sales" count="0" hidden="1"/>
    <cacheHierarchy uniqueName="[Measures].[Unit Price]" caption="Unit Price" measure="1" displayFolder="" measureGroup="Sales Summary" count="0" hidden="1"/>
    <cacheHierarchy uniqueName="[Measures].[Transaction Count]" caption="Transaction Count" measure="1" displayFolder="" measureGroup="Sales Summary" count="0" hidden="1"/>
    <cacheHierarchy uniqueName="[Measures].[Growth in Customer Base Goal]" caption="Growth in Customer Base Goal" measure="1" displayFolder="" count="0" hidden="1"/>
    <cacheHierarchy uniqueName="[Measures].[Growth in Customer Base Status]" caption="Growth in Customer Base Status" measure="1" displayFolder="" count="0" hidden="1"/>
    <cacheHierarchy uniqueName="[Measures].[Growth in Customer Base Trend]" caption="Growth in Customer Base Trend" measure="1" displayFolder="" count="0" hidden="1"/>
    <cacheHierarchy uniqueName="[Measures].[Net Income Value]" caption="Net Income Value" measure="1" displayFolder="" count="0" hidden="1"/>
    <cacheHierarchy uniqueName="[Measures].[Net Income Goal]" caption="Net Income Goal" measure="1" displayFolder="" count="0" hidden="1"/>
    <cacheHierarchy uniqueName="[Measures].[Net Income Status]" caption="Net Income Status" measure="1" displayFolder="" count="0" hidden="1"/>
    <cacheHierarchy uniqueName="[Measures].[Net Income Trend]" caption="Net Income Trend" measure="1" displayFolder="" count="0" hidden="1"/>
    <cacheHierarchy uniqueName="[Measures].[Operating Profit Value]" caption="Operating Profit Value" measure="1" displayFolder="" count="0" hidden="1"/>
    <cacheHierarchy uniqueName="[Measures].[Operating Profit Goal]" caption="Operating Profit Goal" measure="1" displayFolder="" count="0" hidden="1"/>
    <cacheHierarchy uniqueName="[Measures].[Operating Profit Status]" caption="Operating Profit Status" measure="1" displayFolder="" count="0" hidden="1"/>
    <cacheHierarchy uniqueName="[Measures].[Operating Profit Trend]" caption="Operating Profit Trend" measure="1" displayFolder="" count="0" hidden="1"/>
    <cacheHierarchy uniqueName="[Measures].[Operating Expenses Value]" caption="Operating Expenses Value" measure="1" displayFolder="" count="0" hidden="1"/>
    <cacheHierarchy uniqueName="[Measures].[Operating Expenses Goal]" caption="Operating Expenses Goal" measure="1" displayFolder="" count="0" hidden="1"/>
    <cacheHierarchy uniqueName="[Measures].[Operating Expenses Status]" caption="Operating Expenses Status" measure="1" displayFolder="" count="0" hidden="1"/>
    <cacheHierarchy uniqueName="[Measures].[Operating Expenses Trend]" caption="Operating Expenses Trend" measure="1" displayFolder="" count="0" hidden="1"/>
    <cacheHierarchy uniqueName="[Measures].[Financial Gross Margin Value]" caption="Financial Gross Margin Value" measure="1" displayFolder="" count="0" hidden="1"/>
    <cacheHierarchy uniqueName="[Measures].[Financial Gross Margin Goal]" caption="Financial Gross Margin Goal" measure="1" displayFolder="" count="0" hidden="1"/>
    <cacheHierarchy uniqueName="[Measures].[Financial Gross Margin Status]" caption="Financial Gross Margin Status" measure="1" displayFolder="" count="0" hidden="1"/>
    <cacheHierarchy uniqueName="[Measures].[Financial Gross Margin Trend]" caption="Financial Gross Margin Trend" measure="1" displayFolder="" count="0" hidden="1"/>
    <cacheHierarchy uniqueName="[Measures].[Return on Assets Value]" caption="Return on Assets Value" measure="1" displayFolder="" count="0" hidden="1"/>
    <cacheHierarchy uniqueName="[Measures].[Return on Assets Goal]" caption="Return on Assets Goal" measure="1" displayFolder="" count="0" hidden="1"/>
    <cacheHierarchy uniqueName="[Measures].[Return on Assets Status]" caption="Return on Assets Status" measure="1" displayFolder="" count="0" hidden="1"/>
    <cacheHierarchy uniqueName="[Measures].[Return on Assets Trend]" caption="Return on Assets Trend" measure="1" displayFolder="" count="0" hidden="1"/>
    <cacheHierarchy uniqueName="[Measures].[Product Gross Profit Margin Goal]" caption="Product Gross Profit Margin Goal" measure="1" displayFolder="" count="0" hidden="1"/>
    <cacheHierarchy uniqueName="[Measures].[Product Gross Profit Margin Status]" caption="Product Gross Profit Margin Status" measure="1" displayFolder="" count="0" hidden="1"/>
    <cacheHierarchy uniqueName="[Measures].[Product Gross Profit Margin Trend]" caption="Product Gross Profit Margin Trend" measure="1" displayFolder="" count="0" hidden="1"/>
    <cacheHierarchy uniqueName="[Measures].[Financial Variance Value]" caption="Financial Variance Value" measure="1" displayFolder="" count="0" hidden="1"/>
    <cacheHierarchy uniqueName="[Measures].[Financial Variance Goal]" caption="Financial Variance Goal" measure="1" displayFolder="" count="0" hidden="1"/>
    <cacheHierarchy uniqueName="[Measures].[Financial Variance Status]" caption="Financial Variance Status" measure="1" displayFolder="" count="0" hidden="1"/>
    <cacheHierarchy uniqueName="[Measures].[Financial Variance Trend]" caption="Financial Variance Trend" measure="1" displayFolder="" count="0" hidden="1"/>
    <cacheHierarchy uniqueName="[Measures].[Expense to Revenue Ratio Goal]" caption="Expense to Revenue Ratio Goal" measure="1" displayFolder="" count="0" hidden="1"/>
    <cacheHierarchy uniqueName="[Measures].[Expense to Revenue Ratio Status]" caption="Expense to Revenue Ratio Status" measure="1" displayFolder="" count="0" hidden="1"/>
    <cacheHierarchy uniqueName="[Measures].[Expense to Revenue Ratio Trend]" caption="Expense to Revenue Ratio Trend" measure="1" displayFolder="" count="0" hidden="1"/>
    <cacheHierarchy uniqueName="[Measures].[Revenue Goal]" caption="Revenue Goal" measure="1" displayFolder="" count="0" hidden="1"/>
    <cacheHierarchy uniqueName="[Measures].[Revenue Status]" caption="Revenue Status" measure="1" displayFolder="" count="0" hidden="1"/>
    <cacheHierarchy uniqueName="[Measures].[Revenue Trend]" caption="Revenue Trend" measure="1" displayFolder="" count="0" hidden="1"/>
    <cacheHierarchy uniqueName="[Measures].[Channel Revenue Goal]" caption="Channel Revenue Goal" measure="1" displayFolder="" count="0" hidden="1"/>
    <cacheHierarchy uniqueName="[Measures].[Channel Revenue Status]" caption="Channel Revenue Status" measure="1" displayFolder="" count="0" hidden="1"/>
    <cacheHierarchy uniqueName="[Measures].[Channel Revenue Trend]" caption="Channel Revenue Trend" measure="1" displayFolder="" count="0" hidden="1"/>
    <cacheHierarchy uniqueName="[Measures].[Internet Revenue Goal]" caption="Internet Revenue Goal" measure="1" displayFolder="" count="0" hidden="1"/>
    <cacheHierarchy uniqueName="[Measures].[Internet Revenue Status]" caption="Internet Revenue Status" measure="1" displayFolder="" count="0" hidden="1"/>
    <cacheHierarchy uniqueName="[Measures].[Internet Revenue Trend]" caption="Internet Revenue Trend" measure="1" displayFolder="" count="0" hidden="1"/>
    <cacheHierarchy uniqueName="[Measures].[Decrease Inventory Value Value]" caption="Decrease Inventory Value Value" measure="1" displayFolder="" count="0" hidden="1"/>
    <cacheHierarchy uniqueName="[Measures].[Decrease Inventory Value Trend]" caption="Decrease Inventory Value Trend" measure="1" displayFolder="" count="0" hidden="1"/>
    <cacheHierarchy uniqueName="[Measures].[Increase Throughput Value]" caption="Increase Throughput Value" measure="1" displayFolder="" count="0" hidden="1"/>
    <cacheHierarchy uniqueName="[Measures].[Increase Throughput Status]" caption="Increase Throughput Status" measure="1" displayFolder="" count="0" hidden="1"/>
    <cacheHierarchy uniqueName="[Negative Margin Products]" caption="Negative Margin Products" set="1" parentSet="112" displayFolder="Sets" count="0" unbalanced="0" unbalancedGroup="0"/>
    <cacheHierarchy uniqueName="[Top 50 Customers]" caption="Top 50 Customers" set="1" parentSet="6" displayFolder="Sets" count="0" unbalanced="0" unbalancedGroup="0"/>
    <cacheHierarchy uniqueName="[Top 25 Selling Products]" caption="Top 25 Selling Products" set="1" parentSet="99" displayFolder="Sets" count="0" unbalanced="0" unbalancedGroup="0"/>
    <cacheHierarchy uniqueName="[New Product Models FY 2006]" caption="New Product Models FY 2006" set="1" parentSet="98" displayFolder="Sets" count="0" unbalanced="0" unbalancedGroup="0"/>
    <cacheHierarchy uniqueName="[New Product Models FY 2007]" caption="New Product Models FY 2007" set="1" parentSet="98" displayFolder="Sets" count="0" unbalanced="0" unbalancedGroup="0"/>
    <cacheHierarchy uniqueName="[New Product Models FY 2008]" caption="New Product Models FY 2008" set="1" parentSet="98" displayFolder="Sets" count="0" unbalanced="0" unbalancedGroup="0"/>
    <cacheHierarchy uniqueName="[Long Lead Products]" caption="Long Lead Products" set="1" parentSet="98" displayFolder="Sets" count="0" unbalanced="0" unbalancedGroup="0"/>
    <cacheHierarchy uniqueName="[Core Product Group]" caption="Core Product Group" set="1" parentSet="100" displayFolder="Sets" count="0" unbalanced="0" unbalancedGroup="0"/>
    <cacheHierarchy uniqueName="[Large Resellers]" caption="Large Resellers" set="1" parentSet="131" displayFolder="Sets" count="0" unbalanced="0" unbalancedGroup="0"/>
    <cacheHierarchy uniqueName="[High Discount Promotions]" caption="High Discount Promotions" set="1" parentSet="118" displayFolder="Sets" count="0" unbalanced="0" unbalancedGroup="0"/>
    <cacheHierarchy uniqueName="[Summary P&amp;L]" caption="Summary P&amp;L" set="1" parentSet="2" displayFolder="Sets" count="0" unbalanced="0" unbalancedGroup="0"/>
  </cacheHierarchies>
  <kpis count="14">
    <kpi uniqueName="Growth in Customer Base" caption="Growth in Customer Base" displayFolder="Customer Perspective\Expand Customer Base" measureGroup="Internet Sales" parent="" value="[Measures].[Growth in Customer Base]" goal="[Measures].[Growth in Customer Base Goal]" status="[Measures].[Growth in Customer Base Status]" trend="[Measures].[Growth in Customer Base Trend]" weight=""/>
    <kpi uniqueName="Net Income" caption="Net Income" displayFolder="Financial Perspective\Maintain Overall Margins" measureGroup="Financial Reporting" parent="" value="[Measures].[Net Income Value]" goal="[Measures].[Net Income Goal]" status="[Measures].[Net Income Status]" trend="[Measures].[Net Income Trend]" weight=""/>
    <kpi uniqueName="Operating Profit" caption="Operating Profit" displayFolder="Financial Perspective\Maintain Overall Margins" measureGroup="Financial Reporting" parent="" value="[Measures].[Operating Profit Value]" goal="[Measures].[Operating Profit Goal]" status="[Measures].[Operating Profit Status]" trend="[Measures].[Operating Profit Trend]" weight=""/>
    <kpi uniqueName="Operating Expenses" caption="Operating Expenses" displayFolder="Financial Perspective\Maintain Overall Margins" measureGroup="Financial Reporting" parent="" value="[Measures].[Operating Expenses Value]" goal="[Measures].[Operating Expenses Goal]" status="[Measures].[Operating Expenses Status]" trend="[Measures].[Operating Expenses Trend]" weight=""/>
    <kpi uniqueName="Financial Gross Margin" caption="Financial Gross Margin" displayFolder="Financial Perspective\Maintain Overall Margins" measureGroup="Financial Reporting" parent="" value="[Measures].[Financial Gross Margin Value]" goal="[Measures].[Financial Gross Margin Goal]" status="[Measures].[Financial Gross Margin Status]" trend="[Measures].[Financial Gross Margin Trend]" weight=""/>
    <kpi uniqueName="Return on Assets" caption="Return on Assets" displayFolder="Financial Perspective\Grow Revenue" measureGroup="Financial Reporting" parent="" value="[Measures].[Return on Assets Value]" goal="[Measures].[Return on Assets Goal]" status="[Measures].[Return on Assets Status]" trend="[Measures].[Return on Assets Trend]" weight=""/>
    <kpi uniqueName="Product Gross Profit Margin" caption="Product Gross Profit Margin" displayFolder="Financial Perspective\Maintain Overall Margins" measureGroup="Sales Summary" parent="" value="[Measures].[Gross Profit Margin]" goal="[Measures].[Product Gross Profit Margin Goal]" status="[Measures].[Product Gross Profit Margin Status]" trend="[Measures].[Product Gross Profit Margin Trend]" weight=""/>
    <kpi uniqueName="Financial Variance" caption="Financial Variance" displayFolder="Financial Perspective\Grow Revenue" measureGroup="Financial Reporting" parent="" value="[Measures].[Financial Variance Value]" goal="[Measures].[Financial Variance Goal]" status="[Measures].[Financial Variance Status]" trend="[Measures].[Financial Variance Trend]" weight=""/>
    <kpi uniqueName="Expense to Revenue Ratio" caption="Expense to Revenue Ratio" displayFolder="Internal Perspective\Increase Operational Efficiency" measureGroup="Sales Summary" parent="" value="[Measures].[Expense to Revenue Ratio]" goal="[Measures].[Expense to Revenue Ratio Goal]" status="[Measures].[Expense to Revenue Ratio Status]" trend="[Measures].[Expense to Revenue Ratio Trend]" weight=""/>
    <kpi uniqueName="Revenue" caption="Revenue" displayFolder="Financial Perspective\Grow Revenue" measureGroup="Sales Summary" parent="" value="[Measures].[Sales Amount]" goal="[Measures].[Revenue Goal]" status="[Measures].[Revenue Status]" trend="[Measures].[Revenue Trend]" weight=""/>
    <kpi uniqueName="Channel Revenue" caption="Channel Revenue" displayFolder="Financial Perspective\Grow Revenue" measureGroup="Reseller Sales" parent="" value="[Measures].[Reseller Sales Amount]" goal="[Measures].[Channel Revenue Goal]" status="[Measures].[Channel Revenue Status]" trend="[Measures].[Channel Revenue Trend]" weight=""/>
    <kpi uniqueName="Internet Revenue" caption="Internet Revenue" displayFolder="Financial Perspective\Grow Revenue" measureGroup="Internet Sales" parent="" value="[Measures].[Internet Sales Amount]" goal="[Measures].[Internet Revenue Goal]" status="[Measures].[Internet Revenue Status]" trend="[Measures].[Internet Revenue Trend]" weight=""/>
    <kpi uniqueName="Decrease Inventory Value" caption="Decrease Inventory Value" displayFolder="Manage Inventory" parent="" value="[Measures].[Decrease Inventory Value Value]" goal="" status="" trend="[Measures].[Decrease Inventory Value Trend]" weight=""/>
    <kpi uniqueName="Increase Throughput" caption="Increase Throughput" displayFolder="Manage Inventory" parent="" value="[Measures].[Increase Throughput Value]" goal="" status="[Measures].[Increase Throughput Status]" trend="" weight=""/>
  </kpis>
  <dimensions count="25">
    <dimension name="Account" uniqueName="[Account]" caption="Account"/>
    <dimension name="Customer" uniqueName="[Customer]" caption="Customer"/>
    <dimension name="Date" uniqueName="[Date]" caption="Date"/>
    <dimension name="Delivery Date" uniqueName="[Delivery Date]" caption="Delivery Date"/>
    <dimension name="Department" uniqueName="[Department]" caption="Department"/>
    <dimension name="Destination Currency" uniqueName="[Destination Currency]" caption="Destination Currency"/>
    <dimension name="Employee" uniqueName="[Employee]" caption="Employee"/>
    <dimension name="Geography" uniqueName="[Geography]" caption="Geography"/>
    <dimension name="Internet Sales Order Details" uniqueName="[Internet Sales Order Details]" caption="Internet Sales Order Details"/>
    <dimension name="Item" uniqueName="[Item]" caption="Item"/>
    <dimension name="Item Status" uniqueName="[Item Status]" caption="Item Status"/>
    <dimension measure="1" name="Measures" uniqueName="[Measures]" caption="Measures"/>
    <dimension name="Organization" uniqueName="[Organization]" caption="Organization"/>
    <dimension name="Product" uniqueName="[Product]" caption="Product"/>
    <dimension name="Promotion" uniqueName="[Promotion]" caption="Promotion"/>
    <dimension name="Reseller" uniqueName="[Reseller]" caption="Reseller"/>
    <dimension name="Reseller Sales Order Details" uniqueName="[Reseller Sales Order Details]" caption="Reseller Sales Order Details"/>
    <dimension name="Sales Channel" uniqueName="[Sales Channel]" caption="Sales Channel"/>
    <dimension name="Sales Reason" uniqueName="[Sales Reason]" caption="Sales Reason"/>
    <dimension name="Sales Summary Order Details" uniqueName="[Sales Summary Order Details]" caption="Sales Summary Order Details"/>
    <dimension name="Sales Territory" uniqueName="[Sales Territory]" caption="Sales Territory"/>
    <dimension name="Scenario" uniqueName="[Scenario]" caption="Scenario"/>
    <dimension name="Ship Date" uniqueName="[Ship Date]" caption="Ship Date"/>
    <dimension name="Source Currency" uniqueName="[Source Currency]" caption="Source Currency"/>
    <dimension name="Warehouse" uniqueName="[Warehouse]" caption="Warehouse"/>
  </dimensions>
  <measureGroups count="12">
    <measureGroup name="Exchange Rates" caption="Exchange Rates"/>
    <measureGroup name="Financial Reporting" caption="Financial Reporting"/>
    <measureGroup name="Internet Customers" caption="Internet Customers"/>
    <measureGroup name="Internet Orders" caption="Internet Orders"/>
    <measureGroup name="Internet Sales" caption="Internet Sales"/>
    <measureGroup name="Inventory" caption="Inventory"/>
    <measureGroup name="Reseller Orders" caption="Reseller Orders"/>
    <measureGroup name="Reseller Sales" caption="Reseller Sales"/>
    <measureGroup name="Sales Orders" caption="Sales Orders"/>
    <measureGroup name="Sales Reasons" caption="Sales Reasons"/>
    <measureGroup name="Sales Summary" caption="Sales Summary"/>
    <measureGroup name="Sales Targets" caption="Sales Targets"/>
  </measureGroups>
  <maps count="90">
    <map measureGroup="0" dimension="2"/>
    <map measureGroup="0" dimension="5"/>
    <map measureGroup="1" dimension="0"/>
    <map measureGroup="1" dimension="2"/>
    <map measureGroup="1" dimension="4"/>
    <map measureGroup="1" dimension="5"/>
    <map measureGroup="1" dimension="12"/>
    <map measureGroup="1" dimension="21"/>
    <map measureGroup="2" dimension="1"/>
    <map measureGroup="2" dimension="2"/>
    <map measureGroup="2" dimension="3"/>
    <map measureGroup="2" dimension="8"/>
    <map measureGroup="2" dimension="13"/>
    <map measureGroup="2" dimension="14"/>
    <map measureGroup="2" dimension="18"/>
    <map measureGroup="2" dimension="20"/>
    <map measureGroup="2" dimension="22"/>
    <map measureGroup="2" dimension="23"/>
    <map measureGroup="3" dimension="1"/>
    <map measureGroup="3" dimension="2"/>
    <map measureGroup="3" dimension="3"/>
    <map measureGroup="3" dimension="8"/>
    <map measureGroup="3" dimension="13"/>
    <map measureGroup="3" dimension="14"/>
    <map measureGroup="3" dimension="18"/>
    <map measureGroup="3" dimension="20"/>
    <map measureGroup="3" dimension="22"/>
    <map measureGroup="3" dimension="23"/>
    <map measureGroup="4" dimension="1"/>
    <map measureGroup="4" dimension="2"/>
    <map measureGroup="4" dimension="3"/>
    <map measureGroup="4" dimension="5"/>
    <map measureGroup="4" dimension="8"/>
    <map measureGroup="4" dimension="13"/>
    <map measureGroup="4" dimension="14"/>
    <map measureGroup="4" dimension="18"/>
    <map measureGroup="4" dimension="20"/>
    <map measureGroup="4" dimension="22"/>
    <map measureGroup="4" dimension="23"/>
    <map measureGroup="5" dimension="2"/>
    <map measureGroup="5" dimension="9"/>
    <map measureGroup="5" dimension="10"/>
    <map measureGroup="5" dimension="24"/>
    <map measureGroup="6" dimension="2"/>
    <map measureGroup="6" dimension="3"/>
    <map measureGroup="6" dimension="6"/>
    <map measureGroup="6" dimension="7"/>
    <map measureGroup="6" dimension="13"/>
    <map measureGroup="6" dimension="14"/>
    <map measureGroup="6" dimension="15"/>
    <map measureGroup="6" dimension="16"/>
    <map measureGroup="6" dimension="20"/>
    <map measureGroup="6" dimension="22"/>
    <map measureGroup="6" dimension="23"/>
    <map measureGroup="7" dimension="2"/>
    <map measureGroup="7" dimension="3"/>
    <map measureGroup="7" dimension="5"/>
    <map measureGroup="7" dimension="6"/>
    <map measureGroup="7" dimension="7"/>
    <map measureGroup="7" dimension="13"/>
    <map measureGroup="7" dimension="14"/>
    <map measureGroup="7" dimension="15"/>
    <map measureGroup="7" dimension="16"/>
    <map measureGroup="7" dimension="20"/>
    <map measureGroup="7" dimension="22"/>
    <map measureGroup="7" dimension="23"/>
    <map measureGroup="8" dimension="2"/>
    <map measureGroup="8" dimension="3"/>
    <map measureGroup="8" dimension="13"/>
    <map measureGroup="8" dimension="14"/>
    <map measureGroup="8" dimension="17"/>
    <map measureGroup="8" dimension="19"/>
    <map measureGroup="8" dimension="20"/>
    <map measureGroup="8" dimension="22"/>
    <map measureGroup="8" dimension="23"/>
    <map measureGroup="9" dimension="8"/>
    <map measureGroup="9" dimension="18"/>
    <map measureGroup="10" dimension="2"/>
    <map measureGroup="10" dimension="3"/>
    <map measureGroup="10" dimension="5"/>
    <map measureGroup="10" dimension="13"/>
    <map measureGroup="10" dimension="14"/>
    <map measureGroup="10" dimension="17"/>
    <map measureGroup="10" dimension="19"/>
    <map measureGroup="10" dimension="20"/>
    <map measureGroup="10" dimension="22"/>
    <map measureGroup="10" dimension="23"/>
    <map measureGroup="11" dimension="2"/>
    <map measureGroup="11" dimension="6"/>
    <map measureGroup="11" dimension="2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invalid="1" saveData="0" refreshedBy="Author" refreshedDate="41557.399456250001" backgroundQuery="1" createdVersion="3" refreshedVersion="5" minRefreshableVersion="3" recordCount="0" tupleCache="1">
  <cacheSource type="external" connectionId="2"/>
  <cacheFields count="5">
    <cacheField name="[Sales Territory].[Sales Territory].[Group]" caption="Group" numFmtId="0" hierarchy="32" level="1">
      <sharedItems count="1">
        <s v="[Sales Territory].[Sales Territory].[Group].&amp;[Europe]" c="Europe"/>
      </sharedItems>
    </cacheField>
    <cacheField name="[Date].[Calendar].[Calendar Year]" caption="Calendar Year" numFmtId="0" level="1">
      <sharedItems containsSemiMixedTypes="0" containsString="0"/>
    </cacheField>
    <cacheField name="[Date].[Calendar].[Calendar Semester]" caption="Calendar Semester" numFmtId="0" level="2">
      <sharedItems containsSemiMixedTypes="0" containsString="0"/>
    </cacheField>
    <cacheField name="[Date].[Calendar].[Calendar Quarter]" caption="Calendar Quarter" numFmtId="0" level="3">
      <sharedItems count="2">
        <s v="[Date].[Calendar].[Calendar Quarter].&amp;[2007]&amp;[3]" c="Q3 CY 2007"/>
        <s v="[Date].[Calendar].[Calendar Quarter].&amp;[2007]&amp;[2]" c="Q2 CY 2007"/>
      </sharedItems>
    </cacheField>
    <cacheField name="[Measures].[MeasuresLevel]" caption="MeasuresLevel" numFmtId="0" hierarchy="31">
      <sharedItems count="1">
        <s v="[Measures].[Amount Quota]" c="Amount Quota"/>
      </sharedItems>
    </cacheField>
  </cacheFields>
  <cacheHierarchies count="267">
    <cacheHierarchy uniqueName="[Date].[Calendar]" caption="Date.Calendar" time="1" defaultMemberUniqueName="[Date].[Calendar].[All Periods]" allUniqueName="[Date].[Calendar].[All Periods]" dimensionUniqueName="[Date]" displayFolder="Calendar" count="6" unbalanced="0">
      <fieldsUsage count="4">
        <fieldUsage x="-1"/>
        <fieldUsage x="1"/>
        <fieldUsage x="2"/>
        <fieldUsage x="3"/>
      </fieldsUsage>
    </cacheHierarchy>
    <cacheHierarchy uniqueName="[Date].[Calendar Quarter of Year]" caption="Date.Calendar Quarter of Year" attribute="1" time="1" defaultMemberUniqueName="[Date].[Calendar Quarter of Year].[All Periods]" allUniqueName="[Date].[Calendar Quarter of Year].[All Periods]" dimensionUniqueName="[Date]" displayFolder="Calendar" count="2" unbalanced="0"/>
    <cacheHierarchy uniqueName="[Date].[Calendar Semester of Year]" caption="Date.Calendar Semester of Year" attribute="1" time="1" defaultMemberUniqueName="[Date].[Calendar Semester of Year].[All Periods]" allUniqueName="[Date].[Calendar Semester of Year].[All Periods]" dimensionUniqueName="[Date]" displayFolder="Calendar" count="2" unbalanced="0"/>
    <cacheHierarchy uniqueName="[Date].[Calendar Week of Year]" caption="Date.Calendar Week of Year" attribute="1" time="1" defaultMemberUniqueName="[Date].[Calendar Week of Year].[All Periods]" allUniqueName="[Date].[Calendar Week of Year].[All Periods]" dimensionUniqueName="[Date]" displayFolder="Calendar" count="2" unbalanced="0"/>
    <cacheHierarchy uniqueName="[Date].[Calendar Weeks]" caption="Date.Calendar Weeks" time="1" defaultMemberUniqueName="[Date].[Calendar Weeks].[All Periods]" allUniqueName="[Date].[Calendar Weeks].[All Periods]" dimensionUniqueName="[Date]" displayFolder="Calendar" count="3" unbalanced="0"/>
    <cacheHierarchy uniqueName="[Date].[Calendar Year]" caption="Date.Calendar Year" attribute="1" time="1" defaultMemberUniqueName="[Date].[Calendar Year].[All Periods]" allUniqueName="[Date].[Calendar Year].[All Periods]" dimensionUniqueName="[Date]" displayFolder="Calendar" count="2" unbalanced="0"/>
    <cacheHierarchy uniqueName="[Date].[Fiscal]" caption="Date.Fiscal" time="1" defaultMemberUniqueName="[Date].[Fiscal].[All Periods]" allUniqueName="[Date].[Fiscal].[All Periods]" dimensionUniqueName="[Date]" displayFolder="Fiscal" count="6" unbalanced="0"/>
    <cacheHierarchy uniqueName="[Date].[Fiscal Quarter of Year]" caption="Date.Fiscal Quarter of Year" attribute="1" time="1" defaultMemberUniqueName="[Date].[Fiscal Quarter of Year].[All Periods]" allUniqueName="[Date].[Fiscal Quarter of Year].[All Periods]" dimensionUniqueName="[Date]" displayFolder="Fiscal" count="2" unbalanced="0"/>
    <cacheHierarchy uniqueName="[Date].[Fiscal Semester of Year]" caption="Date.Fiscal Semester of Year" attribute="1" time="1" defaultMemberUniqueName="[Date].[Fiscal Semester of Year].[All Periods]" allUniqueName="[Date].[Fiscal Semester of Year].[All Periods]" dimensionUniqueName="[Date]" displayFolder="Fiscal" count="2" unbalanced="0"/>
    <cacheHierarchy uniqueName="[Date].[Fiscal Week of Year]" caption="Date.Fiscal Week of Year" attribute="1" time="1" defaultMemberUniqueName="[Date].[Fiscal Week of Year].[All Periods]" allUniqueName="[Date].[Fiscal Week of Year].[All Periods]" dimensionUniqueName="[Date]" displayFolder="Fiscal" count="2" unbalanced="0"/>
    <cacheHierarchy uniqueName="[Date].[Fiscal Weeks]" caption="Date.Fiscal Weeks" time="1" defaultMemberUniqueName="[Date].[Fiscal Weeks].[All Periods]" allUniqueName="[Date].[Fiscal Weeks].[All Periods]" dimensionUniqueName="[Date]" displayFolder="Fiscal" count="3" unbalanced="0"/>
    <cacheHierarchy uniqueName="[Date].[Fiscal Year]" caption="Date.Fiscal Year" attribute="1" time="1" defaultMemberUniqueName="[Date].[Fiscal Year].[All Periods]" allUniqueName="[Date].[Fiscal Year].[All Periods]" dimensionUniqueName="[Date]" displayFolder="Fiscal" count="2" unbalanced="0"/>
    <cacheHierarchy uniqueName="[Date].[Month of Year]" caption="Date.Month of Year" attribute="1" time="1" defaultMemberUniqueName="[Date].[Month of Year].[All Periods]" allUniqueName="[Date].[Month of Year].[All Periods]" dimensionUniqueName="[Date]" displayFolder="" count="2" unbalanced="0"/>
    <cacheHierarchy uniqueName="[Employee].[Base Rate]" caption="Base Rate" attribute="1" defaultMemberUniqueName="[Employee].[Base Rate].[All Employees]" allUniqueName="[Employee].[Base Rate].[All Employees]" dimensionUniqueName="[Employee]" displayFolder="Demographic" count="2" unbalanced="0"/>
    <cacheHierarchy uniqueName="[Employee].[Department Name]" caption="Department Name" attribute="1" defaultMemberUniqueName="[Employee].[Department Name].[All Employees]" allUniqueName="[Employee].[Department Name].[All Employees]" dimensionUniqueName="[Employee]" displayFolder="Organization" count="2" unbalanced="0"/>
    <cacheHierarchy uniqueName="[Employee].[Employee Department]" caption="Employee Department" defaultMemberUniqueName="[Employee].[Employee Department].[All Employees]" allUniqueName="[Employee].[Employee Department].[All Employees]" dimensionUniqueName="[Employee]" displayFolder="" count="4" unbalanced="0"/>
    <cacheHierarchy uniqueName="[Employee].[Employees]" caption="Employees" defaultMemberUniqueName="[Employee].[Employees].[All Employees]" allUniqueName="[Employee].[Employees].[All Employees]" dimensionUniqueName="[Employee]" displayFolder="" count="6" unbalanced="1"/>
    <cacheHierarchy uniqueName="[Employee].[End Date]" caption="End Date" attribute="1" defaultMemberUniqueName="[Employee].[End Date].[All Employees]" allUniqueName="[Employee].[End Date].[All Employees]" dimensionUniqueName="[Employee]" displayFolder="History" count="2" unbalanced="0"/>
    <cacheHierarchy uniqueName="[Employee].[Gender]" caption="Gender" attribute="1" defaultMemberUniqueName="[Employee].[Gender].[All Employees]" allUniqueName="[Employee].[Gender].[All Employees]" dimensionUniqueName="[Employee]" displayFolder="Demographic" count="2" unbalanced="0"/>
    <cacheHierarchy uniqueName="[Employee].[Hire Date]" caption="Hire Date" attribute="1" defaultMemberUniqueName="[Employee].[Hire Date].[All Employees]" allUniqueName="[Employee].[Hire Date].[All Employees]" dimensionUniqueName="[Employee]" displayFolder="History" count="2" unbalanced="0"/>
    <cacheHierarchy uniqueName="[Employee].[Hire Year]" caption="Hire Year" attribute="1" defaultMemberUniqueName="[Employee].[Hire Year].[All Employees]" allUniqueName="[Employee].[Hire Year].[All Employees]" dimensionUniqueName="[Employee]" displayFolder="History" count="2" unbalanced="0"/>
    <cacheHierarchy uniqueName="[Employee].[Marital Status]" caption="Marital Status" attribute="1" defaultMemberUniqueName="[Employee].[Marital Status].[All Employees]" allUniqueName="[Employee].[Marital Status].[All Employees]" dimensionUniqueName="[Employee]" displayFolder="Demographic" count="2" unbalanced="0"/>
    <cacheHierarchy uniqueName="[Employee].[Pay Frequency]" caption="Pay Frequency" attribute="1" defaultMemberUniqueName="[Employee].[Pay Frequency].[All Employees]" allUniqueName="[Employee].[Pay Frequency].[All Employees]" dimensionUniqueName="[Employee]" displayFolder="Organization" count="2" unbalanced="0"/>
    <cacheHierarchy uniqueName="[Employee].[Phone]" caption="Phone" attribute="1" defaultMemberUniqueName="[Employee].[Phone].[All Employees]" allUniqueName="[Employee].[Phone].[All Employees]" dimensionUniqueName="[Employee]" displayFolder="Contacts" count="2" unbalanced="0"/>
    <cacheHierarchy uniqueName="[Employee].[Salaried Flag]" caption="Salaried Flag" attribute="1" defaultMemberUniqueName="[Employee].[Salaried Flag].[All Employees]" allUniqueName="[Employee].[Salaried Flag].[All Employees]" dimensionUniqueName="[Employee]" displayFolder="Organization" count="2" unbalanced="0"/>
    <cacheHierarchy uniqueName="[Employee].[Sales Person Flag]" caption="Sales Person Flag" attribute="1" defaultMemberUniqueName="[Employee].[Sales Person Flag].[All Employees]" allUniqueName="[Employee].[Sales Person Flag].[All Employees]" dimensionUniqueName="[Employee]" displayFolder="Organization" count="2" unbalanced="0"/>
    <cacheHierarchy uniqueName="[Employee].[Sick Leave Hours]" caption="Sick Leave Hours" attribute="1" defaultMemberUniqueName="[Employee].[Sick Leave Hours].[All Employees]" allUniqueName="[Employee].[Sick Leave Hours].[All Employees]" dimensionUniqueName="[Employee]" displayFolder="Organization" count="2" unbalanced="0"/>
    <cacheHierarchy uniqueName="[Employee].[Start Date]" caption="Start Date" attribute="1" defaultMemberUniqueName="[Employee].[Start Date].[All Employees]" allUniqueName="[Employee].[Start Date].[All Employees]" dimensionUniqueName="[Employee]" displayFolder="History" count="2" unbalanced="0"/>
    <cacheHierarchy uniqueName="[Employee].[Status]" caption="Status" attribute="1" defaultMemberUniqueName="[Employee].[Status].[All Employees]" allUniqueName="[Employee].[Status].[All Employees]" dimensionUniqueName="[Employee]" displayFolder="Organization" count="2" unbalanced="0"/>
    <cacheHierarchy uniqueName="[Employee].[Title]" caption="Title" attribute="1" defaultMemberUniqueName="[Employee].[Title].[All Employees]" allUniqueName="[Employee].[Title].[All Employees]" dimensionUniqueName="[Employee]" displayFolder="Organization" count="2" unbalanced="0"/>
    <cacheHierarchy uniqueName="[Employee].[Vacation Hours]" caption="Vacation Hours" attribute="1" defaultMemberUniqueName="[Employee].[Vacation Hours].[All Employees]" allUniqueName="[Employee].[Vacation Hours].[All Employees]" dimensionUniqueName="[Employee]" displayFolder="Organization" count="2" unbalanced="0"/>
    <cacheHierarchy uniqueName="[Measures]" caption="Measures" attribute="1" keyAttribute="1" defaultMemberUniqueName="[Measures].[Amount Quota]" dimensionUniqueName="[Measures]" displayFolder="" measures="1" count="1" unbalanced="0">
      <fieldsUsage count="1">
        <fieldUsage x="4"/>
      </fieldsUsage>
    </cacheHierarchy>
    <cacheHierarchy uniqueName="[Sales Territory].[Sales Territory]" caption="Sales Territory" defaultMemberUniqueName="[Sales Territory].[Sales Territory].[All Sales Territories]" allUniqueName="[Sales Territory].[Sales Territory].[All Sales Territories]" dimensionUniqueName="[Sales Territory]" displayFolder="" count="4" unbalanced="0">
      <fieldsUsage count="2">
        <fieldUsage x="-1"/>
        <fieldUsage x="0"/>
      </fieldsUsage>
    </cacheHierarchy>
    <cacheHierarchy uniqueName="[Sales Territory].[Sales Territory Country]" caption="Sales Territory Country" attribute="1" defaultMemberUniqueName="[Sales Territory].[Sales Territory Country].[All Sales Territories]" allUniqueName="[Sales Territory].[Sales Territory Country].[All Sales Territories]" dimensionUniqueName="[Sales Territory]" displayFolder="" count="2" unbalanced="0"/>
    <cacheHierarchy uniqueName="[Sales Territory].[Sales Territory Group]" caption="Sales Territory Group" attribute="1" defaultMemberUniqueName="[Sales Territory].[Sales Territory Group].[All Sales Territories]" allUniqueName="[Sales Territory].[Sales Territory Group].[All Sales Territories]" dimensionUniqueName="[Sales Territory]" displayFolder="" count="2" unbalanced="0"/>
    <cacheHierarchy uniqueName="[Sales Territory].[Sales Territory Region]" caption="Sales Territory Region" attribute="1" keyAttribute="1" defaultMemberUniqueName="[Sales Territory].[Sales Territory Region].[All Sales Territories]" allUniqueName="[Sales Territory].[Sales Territory Region].[All Sales Territories]" dimensionUniqueName="[Sales Territory]" displayFolder="" count="2" unbalanced="0"/>
    <cacheHierarchy uniqueName="[Account].[Account]" caption="Account" attribute="1" keyAttribute="1" defaultMemberUniqueName="[Account].[Account].[All Accounts]" allUniqueName="[Account].[Account].[All Accounts]" dimensionUniqueName="[Account]" displayFolder="" count="2" unbalanced="0" hidden="1"/>
    <cacheHierarchy uniqueName="[Account].[Account Number]" caption="Account Number" attribute="1" defaultMemberUniqueName="[Account].[Account Number].[All Accounts]" allUniqueName="[Account].[Account Number].[All Accounts]" dimensionUniqueName="[Account]" displayFolder="" count="2" unbalanced="0" hidden="1"/>
    <cacheHierarchy uniqueName="[Account].[Account Type]" caption="Account Type" attribute="1" defaultMemberUniqueName="[Account].[Account Type].[All Accounts]" allUniqueName="[Account].[Account Type].[All Accounts]" dimensionUniqueName="[Account]" displayFolder="" count="2" unbalanced="0" hidden="1"/>
    <cacheHierarchy uniqueName="[Account].[Accounts]" caption="Accounts" defaultMemberUniqueName="[Account].[Accounts].&amp;[47]" dimensionUniqueName="[Account]" displayFolder="" count="6" unbalanced="1" hidden="1"/>
    <cacheHierarchy uniqueName="[Customer].[City]" caption="City" attribute="1" defaultMemberUniqueName="[Customer].[City].[All Customers]" allUniqueName="[Customer].[City].[All Customers]" dimensionUniqueName="[Customer]" displayFolder="Location" count="2" unbalanced="0" hidden="1"/>
    <cacheHierarchy uniqueName="[Customer].[Commute Distance]" caption="Commute Distance" attribute="1" defaultMemberUniqueName="[Customer].[Commute Distance].[All Customers]" allUniqueName="[Customer].[Commute Distance].[All Customers]" dimensionUniqueName="[Customer]" displayFolder="Demographic" count="2" unbalanced="0" hidden="1"/>
    <cacheHierarchy uniqueName="[Customer].[Country]" caption="Country" attribute="1" defaultMemberUniqueName="[Customer].[Country].[All Customers]" allUniqueName="[Customer].[Country].[All Customers]" dimensionUniqueName="[Customer]" displayFolder="Location" count="2" unbalanced="0" hidden="1"/>
    <cacheHierarchy uniqueName="[Customer].[Customer]" caption="Customer" attribute="1" keyAttribute="1" defaultMemberUniqueName="[Customer].[Customer].[All Customers]" allUniqueName="[Customer].[Customer].[All Customers]" dimensionUniqueName="[Customer]" displayFolder="" count="2" unbalanced="0" hidden="1"/>
    <cacheHierarchy uniqueName="[Customer].[Customer Geography]" caption="Customer Geography" defaultMemberUniqueName="[Customer].[Customer Geography].[All Customers]" allUniqueName="[Customer].[Customer Geography].[All Customers]" dimensionUniqueName="[Customer]" displayFolder="" count="6" unbalanced="0" hidden="1"/>
    <cacheHierarchy uniqueName="[Customer].[Education]" caption="Education" attribute="1" defaultMemberUniqueName="[Customer].[Education].[All Customers]" allUniqueName="[Customer].[Education].[All Customers]" dimensionUniqueName="[Customer]" displayFolder="Demographic" count="2" unbalanced="0" hidden="1"/>
    <cacheHierarchy uniqueName="[Customer].[Gender]" caption="Gender" attribute="1" defaultMemberUniqueName="[Customer].[Gender].[All Customers]" allUniqueName="[Customer].[Gender].[All Customers]" dimensionUniqueName="[Customer]" displayFolder="Demographic" count="2" unbalanced="0" hidden="1"/>
    <cacheHierarchy uniqueName="[Customer].[Home Owner]" caption="Home Owner" attribute="1" defaultMemberUniqueName="[Customer].[Home Owner].[All Customers]" allUniqueName="[Customer].[Home Owner].[All Customers]" dimensionUniqueName="[Customer]" displayFolder="Demographic" count="2" unbalanced="0" hidden="1"/>
    <cacheHierarchy uniqueName="[Customer].[Marital Status]" caption="Marital Status" attribute="1" defaultMemberUniqueName="[Customer].[Marital Status].[All Customers]" allUniqueName="[Customer].[Marital Status].[All Customers]" dimensionUniqueName="[Customer]" displayFolder="Demographic" count="2" unbalanced="0" hidden="1"/>
    <cacheHierarchy uniqueName="[Customer].[Number of Cars Owned]" caption="Number of Cars Owned" attribute="1" defaultMemberUniqueName="[Customer].[Number of Cars Owned].[All Customers]" allUniqueName="[Customer].[Number of Cars Owned].[All Customers]" dimensionUniqueName="[Customer]" displayFolder="Demographic" count="2" unbalanced="0" hidden="1"/>
    <cacheHierarchy uniqueName="[Customer].[Number of Children At Home]" caption="Number of Children At Home" attribute="1" defaultMemberUniqueName="[Customer].[Number of Children At Home].[All Customers]" allUniqueName="[Customer].[Number of Children At Home].[All Customers]" dimensionUniqueName="[Customer]" displayFolder="Demographic" count="2" unbalanced="0" hidden="1"/>
    <cacheHierarchy uniqueName="[Customer].[Occupation]" caption="Occupation" attribute="1" defaultMemberUniqueName="[Customer].[Occupation].[All Customers]" allUniqueName="[Customer].[Occupation].[All Customers]" dimensionUniqueName="[Customer]" displayFolder="Demographic" count="2" unbalanced="0" hidden="1"/>
    <cacheHierarchy uniqueName="[Customer].[Postal Code]" caption="Postal Code" attribute="1" defaultMemberUniqueName="[Customer].[Postal Code].[All Customers]" allUniqueName="[Customer].[Postal Code].[All Customers]" dimensionUniqueName="[Customer]" displayFolder="Location" count="2" unbalanced="0" hidden="1"/>
    <cacheHierarchy uniqueName="[Customer].[State-Province]" caption="State-Province" attribute="1" defaultMemberUniqueName="[Customer].[State-Province].[All Customers]" allUniqueName="[Customer].[State-Province].[All Customers]" dimensionUniqueName="[Customer]" displayFolder="Location" count="2" unbalanced="0" hidden="1"/>
    <cacheHierarchy uniqueName="[Customer].[Total Children]" caption="Total Children" attribute="1" defaultMemberUniqueName="[Customer].[Total Children].[All Customers]" allUniqueName="[Customer].[Total Children].[All Customers]" dimensionUniqueName="[Customer]" displayFolder="Demographic" count="2" unbalanced="0" hidden="1"/>
    <cacheHierarchy uniqueName="[Customer].[Yearly Income]" caption="Yearly Income" attribute="1" defaultMemberUniqueName="[Customer].[Yearly Income].[All Customers]" allUniqueName="[Customer].[Yearly Income].[All Customers]" dimensionUniqueName="[Customer]" displayFolder="Demographic" count="2" unbalanced="0" hidden="1"/>
    <cacheHierarchy uniqueName="[Date].[Calendar Quarter]" caption="Date.Calendar Quarter" attribute="1" time="1" defaultMemberUniqueName="[Date].[Calendar Quarter].[All Periods]" allUniqueName="[Date].[Calendar Quarter].[All Periods]" dimensionUniqueName="[Date]" displayFolder="Calendar" count="2" unbalanced="0" hidden="1"/>
    <cacheHierarchy uniqueName="[Date].[Calendar Semester]" caption="Date.Calendar Semester" attribute="1" time="1" defaultMemberUniqueName="[Date].[Calendar Semester].[All Periods]" allUniqueName="[Date].[Calendar Semester].[All Periods]" dimensionUniqueName="[Date]" displayFolder="Calendar" count="2" unbalanced="0" hidden="1"/>
    <cacheHierarchy uniqueName="[Date].[Calendar Week]" caption="Date.Calendar Week" attribute="1" time="1" defaultMemberUniqueName="[Date].[Calendar Week].[All Periods]" allUniqueName="[Date].[Calendar Week].[All Periods]" dimensionUniqueName="[Date]" displayFolder="Calendar" count="2" unbalanced="0" hidden="1"/>
    <cacheHierarchy uniqueName="[Date].[Date]" caption="Date.Date" attribute="1" time="1" keyAttribute="1" defaultMemberUniqueName="[Date].[Date].[All Periods]" allUniqueName="[Date].[Date].[All Periods]" dimensionUniqueName="[Date]" displayFolder="" count="2" memberValueDatatype="7" unbalanced="0" hidden="1"/>
    <cacheHierarchy uniqueName="[Date].[Day Name]" caption="Date.Day Name" attribute="1" time="1" defaultMemberUniqueName="[Date].[Day Name].[All Periods]" allUniqueName="[Date].[Day Name].[All Periods]" dimensionUniqueName="[Date]" displayFolder="" count="2" unbalanced="0" hidden="1"/>
    <cacheHierarchy uniqueName="[Date].[Day of Month]" caption="Date.Day of Month" attribute="1" time="1" defaultMemberUniqueName="[Date].[Day of Month].[All Periods]" allUniqueName="[Date].[Day of Month].[All Periods]" dimensionUniqueName="[Date]" displayFolder="" count="2" unbalanced="0" hidden="1"/>
    <cacheHierarchy uniqueName="[Date].[Day of Week]" caption="Date.Day of Week" attribute="1" time="1" defaultMemberUniqueName="[Date].[Day of Week].[All Periods]" allUniqueName="[Date].[Day of Week].[All Periods]" dimensionUniqueName="[Date]" displayFolder="" count="2" unbalanced="0" hidden="1"/>
    <cacheHierarchy uniqueName="[Date].[Day of Year]" caption="Date.Day of Year" attribute="1" time="1" defaultMemberUniqueName="[Date].[Day of Year].[All Periods]" allUniqueName="[Date].[Day of Year].[All Periods]" dimensionUniqueName="[Date]" displayFolder="" count="2" unbalanced="0" hidden="1"/>
    <cacheHierarchy uniqueName="[Date].[Fiscal Quarter]" caption="Date.Fiscal Quarter" attribute="1" time="1" defaultMemberUniqueName="[Date].[Fiscal Quarter].[All Periods]" allUniqueName="[Date].[Fiscal Quarter].[All Periods]" dimensionUniqueName="[Date]" displayFolder="Fiscal" count="2" unbalanced="0" hidden="1"/>
    <cacheHierarchy uniqueName="[Date].[Fiscal Semester]" caption="Date.Fiscal Semester" attribute="1" time="1" defaultMemberUniqueName="[Date].[Fiscal Semester].[All Periods]" allUniqueName="[Date].[Fiscal Semester].[All Periods]" dimensionUniqueName="[Date]" displayFolder="Fiscal" count="2" unbalanced="0" hidden="1"/>
    <cacheHierarchy uniqueName="[Date].[Fiscal Week]" caption="Date.Fiscal Week" attribute="1" time="1" defaultMemberUniqueName="[Date].[Fiscal Week].[All Periods]" allUniqueName="[Date].[Fiscal Week].[All Periods]" dimensionUniqueName="[Date]" displayFolder="Fiscal" count="2" unbalanced="0" hidden="1"/>
    <cacheHierarchy uniqueName="[Date].[Month Name]" caption="Date.Month Name" attribute="1" time="1" defaultMemberUniqueName="[Date].[Month Name].[All Periods]" allUniqueName="[Date].[Month Name].[All Periods]" dimensionUniqueName="[Date]" displayFolder="" count="2" unbalanced="0" hidden="1"/>
    <cacheHierarchy uniqueName="[Delivery Date].[Calendar]" caption="Delivery Date.Calendar" time="1" defaultMemberUniqueName="[Delivery Date].[Calendar].[All Periods]" allUniqueName="[Delivery Date].[Calendar].[All Periods]" dimensionUniqueName="[Delivery Date]" displayFolder="Calendar" count="6" unbalanced="0" hidden="1"/>
    <cacheHierarchy uniqueName="[Delivery Date].[Calendar Quarter]" caption="Delivery Date.Calendar Quarter" attribute="1" time="1" defaultMemberUniqueName="[Delivery Date].[Calendar Quarter].[All Periods]" allUniqueName="[Delivery Date].[Calendar Quarter].[All Periods]" dimensionUniqueName="[Delivery Date]" displayFolder="Calendar" count="2" unbalanced="0" hidden="1"/>
    <cacheHierarchy uniqueName="[Delivery Date].[Calendar Quarter of Year]" caption="Delivery Date.Calendar Quarter of Year" attribute="1" time="1" defaultMemberUniqueName="[Delivery Date].[Calendar Quarter of Year].[All Periods]" allUniqueName="[Delivery Date].[Calendar Quarter of Year].[All Periods]" dimensionUniqueName="[Delivery Date]" displayFolder="Calendar" count="2" unbalanced="0" hidden="1"/>
    <cacheHierarchy uniqueName="[Delivery Date].[Calendar Semester]" caption="Delivery Date.Calendar Semester" attribute="1" time="1" defaultMemberUniqueName="[Delivery Date].[Calendar Semester].[All Periods]" allUniqueName="[Delivery Date].[Calendar Semester].[All Periods]" dimensionUniqueName="[Delivery Date]" displayFolder="Calendar" count="2" unbalanced="0" hidden="1"/>
    <cacheHierarchy uniqueName="[Delivery Date].[Calendar Semester of Year]" caption="Delivery Date.Calendar Semester of Year" attribute="1" time="1" defaultMemberUniqueName="[Delivery Date].[Calendar Semester of Year].[All Periods]" allUniqueName="[Delivery Date].[Calendar Semester of Year].[All Periods]" dimensionUniqueName="[Delivery Date]" displayFolder="Calendar" count="2" unbalanced="0" hidden="1"/>
    <cacheHierarchy uniqueName="[Delivery Date].[Calendar Week]" caption="Delivery Date.Calendar Week" attribute="1" time="1" defaultMemberUniqueName="[Delivery Date].[Calendar Week].[All Periods]" allUniqueName="[Delivery Date].[Calendar Week].[All Periods]" dimensionUniqueName="[Delivery Date]" displayFolder="Calendar" count="2" unbalanced="0" hidden="1"/>
    <cacheHierarchy uniqueName="[Delivery Date].[Calendar Week of Year]" caption="Delivery Date.Calendar Week of Year" attribute="1" time="1" defaultMemberUniqueName="[Delivery Date].[Calendar Week of Year].[All Periods]" allUniqueName="[Delivery Date].[Calendar Week of Year].[All Periods]" dimensionUniqueName="[Delivery Date]" displayFolder="Calendar" count="2" unbalanced="0" hidden="1"/>
    <cacheHierarchy uniqueName="[Delivery Date].[Calendar Weeks]" caption="Delivery Date.Calendar Weeks" time="1" defaultMemberUniqueName="[Delivery Date].[Calendar Weeks].[All Periods]" allUniqueName="[Delivery Date].[Calendar Weeks].[All Periods]" dimensionUniqueName="[Delivery Date]" displayFolder="Calendar" count="3" unbalanced="0" hidden="1"/>
    <cacheHierarchy uniqueName="[Delivery Date].[Calendar Year]" caption="Delivery Date.Calendar Year" attribute="1" time="1" defaultMemberUniqueName="[Delivery Date].[Calendar Year].[All Periods]" allUniqueName="[Delivery Date].[Calendar Year].[All Periods]" dimensionUniqueName="[Delivery Date]" displayFolder="Calendar" count="2" unbalanced="0" hidden="1"/>
    <cacheHierarchy uniqueName="[Delivery Date].[Date]" caption="Delivery Date.Date" attribute="1" time="1" keyAttribute="1" defaultMemberUniqueName="[Delivery Date].[Date].[All Periods]" allUniqueName="[Delivery Date].[Date].[All Periods]" dimensionUniqueName="[Delivery Date]" displayFolder="" count="2" memberValueDatatype="7" unbalanced="0" hidden="1"/>
    <cacheHierarchy uniqueName="[Delivery Date].[Day Name]" caption="Delivery Date.Day Name" attribute="1" time="1" defaultMemberUniqueName="[Delivery Date].[Day Name].[All Periods]" allUniqueName="[Delivery Date].[Day Name].[All Periods]" dimensionUniqueName="[Delivery Date]" displayFolder="" count="2" unbalanced="0" hidden="1"/>
    <cacheHierarchy uniqueName="[Delivery Date].[Day of Month]" caption="Delivery Date.Day of Month" attribute="1" time="1" defaultMemberUniqueName="[Delivery Date].[Day of Month].[All Periods]" allUniqueName="[Delivery Date].[Day of Month].[All Periods]" dimensionUniqueName="[Delivery Date]" displayFolder="" count="2" unbalanced="0" hidden="1"/>
    <cacheHierarchy uniqueName="[Delivery Date].[Day of Week]" caption="Delivery Date.Day of Week" attribute="1" time="1" defaultMemberUniqueName="[Delivery Date].[Day of Week].[All Periods]" allUniqueName="[Delivery Date].[Day of Week].[All Periods]" dimensionUniqueName="[Delivery Date]" displayFolder="" count="2" unbalanced="0" hidden="1"/>
    <cacheHierarchy uniqueName="[Delivery Date].[Day of Year]" caption="Delivery Date.Day of Year" attribute="1" time="1" defaultMemberUniqueName="[Delivery Date].[Day of Year].[All Periods]" allUniqueName="[Delivery Date].[Day of Year].[All Periods]" dimensionUniqueName="[Delivery Date]" displayFolder="" count="2" unbalanced="0" hidden="1"/>
    <cacheHierarchy uniqueName="[Delivery Date].[Fiscal]" caption="Delivery Date.Fiscal" time="1" defaultMemberUniqueName="[Delivery Date].[Fiscal].[All Periods]" allUniqueName="[Delivery Date].[Fiscal].[All Periods]" dimensionUniqueName="[Delivery Date]" displayFolder="Fiscal" count="6" unbalanced="0" hidden="1"/>
    <cacheHierarchy uniqueName="[Delivery Date].[Fiscal Quarter]" caption="Delivery Date.Fiscal Quarter" attribute="1" time="1" defaultMemberUniqueName="[Delivery Date].[Fiscal Quarter].[All Periods]" allUniqueName="[Delivery Date].[Fiscal Quarter].[All Periods]" dimensionUniqueName="[Delivery Date]" displayFolder="Fiscal" count="2" unbalanced="0" hidden="1"/>
    <cacheHierarchy uniqueName="[Delivery Date].[Fiscal Quarter of Year]" caption="Delivery Date.Fiscal Quarter of Year" attribute="1" time="1" defaultMemberUniqueName="[Delivery Date].[Fiscal Quarter of Year].[All Periods]" allUniqueName="[Delivery Date].[Fiscal Quarter of Year].[All Periods]" dimensionUniqueName="[Delivery Date]" displayFolder="Fiscal" count="2" unbalanced="0" hidden="1"/>
    <cacheHierarchy uniqueName="[Delivery Date].[Fiscal Semester]" caption="Delivery Date.Fiscal Semester" attribute="1" time="1" defaultMemberUniqueName="[Delivery Date].[Fiscal Semester].[All Periods]" allUniqueName="[Delivery Date].[Fiscal Semester].[All Periods]" dimensionUniqueName="[Delivery Date]" displayFolder="Fiscal" count="2" unbalanced="0" hidden="1"/>
    <cacheHierarchy uniqueName="[Delivery Date].[Fiscal Semester of Year]" caption="Delivery Date.Fiscal Semester of Year" attribute="1" time="1" defaultMemberUniqueName="[Delivery Date].[Fiscal Semester of Year].[All Periods]" allUniqueName="[Delivery Date].[Fiscal Semester of Year].[All Periods]" dimensionUniqueName="[Delivery Date]" displayFolder="Fiscal" count="2" unbalanced="0" hidden="1"/>
    <cacheHierarchy uniqueName="[Delivery Date].[Fiscal Week]" caption="Delivery Date.Fiscal Week" attribute="1" time="1" defaultMemberUniqueName="[Delivery Date].[Fiscal Week].[All Periods]" allUniqueName="[Delivery Date].[Fiscal Week].[All Periods]" dimensionUniqueName="[Delivery Date]" displayFolder="Fiscal" count="2" unbalanced="0" hidden="1"/>
    <cacheHierarchy uniqueName="[Delivery Date].[Fiscal Week of Year]" caption="Delivery Date.Fiscal Week of Year" attribute="1" time="1" defaultMemberUniqueName="[Delivery Date].[Fiscal Week of Year].[All Periods]" allUniqueName="[Delivery Date].[Fiscal Week of Year].[All Periods]" dimensionUniqueName="[Delivery Date]" displayFolder="Fiscal" count="2" unbalanced="0" hidden="1"/>
    <cacheHierarchy uniqueName="[Delivery Date].[Fiscal Weeks]" caption="Delivery Date.Fiscal Weeks" time="1" defaultMemberUniqueName="[Delivery Date].[Fiscal Weeks].[All Periods]" allUniqueName="[Delivery Date].[Fiscal Weeks].[All Periods]" dimensionUniqueName="[Delivery Date]" displayFolder="Fiscal" count="3" unbalanced="0" hidden="1"/>
    <cacheHierarchy uniqueName="[Delivery Date].[Fiscal Year]" caption="Delivery Date.Fiscal Year" attribute="1" time="1" defaultMemberUniqueName="[Delivery Date].[Fiscal Year].[All Periods]" allUniqueName="[Delivery Date].[Fiscal Year].[All Periods]" dimensionUniqueName="[Delivery Date]" displayFolder="Fiscal" count="2" unbalanced="0" hidden="1"/>
    <cacheHierarchy uniqueName="[Delivery Date].[Month Name]" caption="Delivery Date.Month Name" attribute="1" time="1" defaultMemberUniqueName="[Delivery Date].[Month Name].[All Periods]" allUniqueName="[Delivery Date].[Month Name].[All Periods]" dimensionUniqueName="[Delivery Date]" displayFolder="" count="2" unbalanced="0" hidden="1"/>
    <cacheHierarchy uniqueName="[Delivery Date].[Month of Year]" caption="Delivery Date.Month of Year" attribute="1" time="1" defaultMemberUniqueName="[Delivery Date].[Month of Year].[All Periods]" allUniqueName="[Delivery Date].[Month of Year].[All Periods]" dimensionUniqueName="[Delivery Date]" displayFolder="" count="2" unbalanced="0" hidden="1"/>
    <cacheHierarchy uniqueName="[Department].[Department]" caption="Department" attribute="1" keyAttribute="1" defaultMemberUniqueName="[Department].[Department].[All Departments]" allUniqueName="[Department].[Department].[All Departments]" dimensionUniqueName="[Department]" displayFolder="" count="2" unbalanced="0" hidden="1"/>
    <cacheHierarchy uniqueName="[Department].[Departments]" caption="Departments" defaultMemberUniqueName="[Department].[Departments].&amp;[1]" dimensionUniqueName="[Department]" displayFolder="" count="3" unbalanced="1" hidden="1"/>
    <cacheHierarchy uniqueName="[Destination Currency].[Destination Currency]" caption="Destination Currency" attribute="1" defaultMemberUniqueName="[Destination Currency].[Destination Currency].&amp;[US Dollar]" dimensionUniqueName="[Destination Currency]" displayFolder="" count="1" unbalanced="0" hidden="1"/>
    <cacheHierarchy uniqueName="[Destination Currency].[Destination Currency Code]" caption="Destination Currency Code" attribute="1" keyAttribute="1" defaultMemberUniqueName="[Destination Currency].[Destination Currency Code].[All Destination Currencies]" allUniqueName="[Destination Currency].[Destination Currency Code].[All Destination Currencies]" dimensionUniqueName="[Destination Currency]" displayFolder="" count="2" unbalanced="0" hidden="1"/>
    <cacheHierarchy uniqueName="[Employee].[Employee]" caption="Employee" attribute="1" keyAttribute="1" defaultMemberUniqueName="[Employee].[Employee].[All Employees]" allUniqueName="[Employee].[Employee].[All Employees]" dimensionUniqueName="[Employee]" displayFolder="" count="2" unbalanced="0" hidden="1"/>
    <cacheHierarchy uniqueName="[Employee].[Sales Territory Key]" caption="Sales Territory Key" attribute="1" defaultMemberUniqueName="[Employee].[Sales Territory Key].[All Employees]" allUniqueName="[Employee].[Sales Territory Key].[All Employees]" dimensionUniqueName="[Employee]" displayFolder="Organization" count="2" unbalanced="0" hidden="1"/>
    <cacheHierarchy uniqueName="[Geography].[City]" caption="City" attribute="1" defaultMemberUniqueName="[Geography].[City].[All Geographies]" allUniqueName="[Geography].[City].[All Geographies]" dimensionUniqueName="[Geography]" displayFolder="" count="2" unbalanced="0" hidden="1"/>
    <cacheHierarchy uniqueName="[Geography].[Country]" caption="Country" attribute="1" defaultMemberUniqueName="[Geography].[Country].[All Geographies]" allUniqueName="[Geography].[Country].[All Geographies]" dimensionUniqueName="[Geography]" displayFolder="" count="2" unbalanced="0" hidden="1"/>
    <cacheHierarchy uniqueName="[Geography].[Geography]" caption="Geography" defaultMemberUniqueName="[Geography].[Geography].[All Geographies]" allUniqueName="[Geography].[Geography].[All Geographies]" dimensionUniqueName="[Geography]" displayFolder="" count="5" unbalanced="0" hidden="1"/>
    <cacheHierarchy uniqueName="[Geography].[Geography Key]" caption="Geography Key" attribute="1" keyAttribute="1" defaultMemberUniqueName="[Geography].[Geography Key].[All Geographies]" allUniqueName="[Geography].[Geography Key].[All Geographies]" dimensionUniqueName="[Geography]" displayFolder="" count="2" unbalanced="0" hidden="1"/>
    <cacheHierarchy uniqueName="[Geography].[Postal Code]" caption="Postal Code" attribute="1" defaultMemberUniqueName="[Geography].[Postal Code].[All Geographies]" allUniqueName="[Geography].[Postal Code].[All Geographies]" dimensionUniqueName="[Geography]" displayFolder="" count="2" unbalanced="0" hidden="1"/>
    <cacheHierarchy uniqueName="[Geography].[State-Province]" caption="State-Province" attribute="1" defaultMemberUniqueName="[Geography].[State-Province].[All Geographies]" allUniqueName="[Geography].[State-Province].[All Geographies]" dimensionUniqueName="[Geography]" displayFolder="" count="2" unbalanced="0" hidden="1"/>
    <cacheHierarchy uniqueName="[Internet Sales Order Details].[Internet Sales Order]" caption="Internet Sales Order" attribute="1" keyAttribute="1" defaultMemberUniqueName="[Internet Sales Order Details].[Internet Sales Order].[All Internet Sales Orders]" allUniqueName="[Internet Sales Order Details].[Internet Sales Order].[All Internet Sales Orders]" dimensionUniqueName="[Internet Sales Order Details]" displayFolder="" count="2" unbalanced="0" hidden="1"/>
    <cacheHierarchy uniqueName="[Internet Sales Order Details].[Internet Sales Orders]" caption="Internet Sales Orders" defaultMemberUniqueName="[Internet Sales Order Details].[Internet Sales Orders].[All]" allUniqueName="[Internet Sales Order Details].[Internet Sales Orders].[All]" dimensionUniqueName="[Internet Sales Order Details]" displayFolder="" count="3" unbalanced="0" hidden="1"/>
    <cacheHierarchy uniqueName="[Internet Sales Order Details].[Sales Order Line]" caption="Sales Order Line" attribute="1" defaultMemberUniqueName="[Internet Sales Order Details].[Sales Order Line].[All Internet Sales Orders]" allUniqueName="[Internet Sales Order Details].[Sales Order Line].[All Internet Sales Orders]" dimensionUniqueName="[Internet Sales Order Details]" displayFolder="" count="2" unbalanced="0" hidden="1"/>
    <cacheHierarchy uniqueName="[Internet Sales Order Details].[Sales Order Number]" caption="Sales Order Number" attribute="1" defaultMemberUniqueName="[Internet Sales Order Details].[Sales Order Number].[All Internet Sales Orders]" allUniqueName="[Internet Sales Order Details].[Sales Order Number].[All Internet Sales Orders]" dimensionUniqueName="[Internet Sales Order Details]" displayFolder="" count="2" unbalanced="0" hidden="1"/>
    <cacheHierarchy uniqueName="[Item].[By Color]" caption="By Color" defaultMemberUniqueName="[Item].[By Color].[All]" allUniqueName="[Item].[By Color].[All]" dimensionUniqueName="[Item]" displayFolder="" count="3" unbalanced="0" hidden="1"/>
    <cacheHierarchy uniqueName="[Item].[By Size]" caption="By Size" defaultMemberUniqueName="[Item].[By Size].[All]" allUniqueName="[Item].[By Size].[All]" dimensionUniqueName="[Item]" displayFolder="" count="3" unbalanced="0" hidden="1"/>
    <cacheHierarchy uniqueName="[Item].[By Style]" caption="By Style" defaultMemberUniqueName="[Item].[By Style].[All]" allUniqueName="[Item].[By Style].[All]" dimensionUniqueName="[Item]" displayFolder="" count="3" unbalanced="0" hidden="1"/>
    <cacheHierarchy uniqueName="[Item].[Color]" caption="Color" attribute="1" defaultMemberUniqueName="[Item].[Color].[All]" allUniqueName="[Item].[Color].[All]" dimensionUniqueName="[Item]" displayFolder="" count="2" unbalanced="0" hidden="1"/>
    <cacheHierarchy uniqueName="[Item].[Days To Manufacture]" caption="Days To Manufacture" attribute="1" defaultMemberUniqueName="[Item].[Days To Manufacture].[All]" allUniqueName="[Item].[Days To Manufacture].[All]" dimensionUniqueName="[Item]" displayFolder="" count="2" unbalanced="0" hidden="1"/>
    <cacheHierarchy uniqueName="[Item].[Item]" caption="Item" attribute="1" keyAttribute="1" defaultMemberUniqueName="[Item].[Item].[All]" allUniqueName="[Item].[Item].[All]" dimensionUniqueName="[Item]" displayFolder="" count="2" unbalanced="0" hidden="1"/>
    <cacheHierarchy uniqueName="[Item].[Item Description]" caption="Item Description" attribute="1" defaultMemberUniqueName="[Item].[Item Description].[All]" allUniqueName="[Item].[Item Description].[All]" dimensionUniqueName="[Item]" displayFolder="" count="2" unbalanced="0" hidden="1"/>
    <cacheHierarchy uniqueName="[Item].[Safety Stock Level]" caption="Safety Stock Level" attribute="1" defaultMemberUniqueName="[Item].[Safety Stock Level].[All]" allUniqueName="[Item].[Safety Stock Level].[All]" dimensionUniqueName="[Item]" displayFolder="" count="2" unbalanced="0" hidden="1"/>
    <cacheHierarchy uniqueName="[Item].[Size]" caption="Size" attribute="1" defaultMemberUniqueName="[Item].[Size].[All]" allUniqueName="[Item].[Size].[All]" dimensionUniqueName="[Item]" displayFolder="" count="2" unbalanced="0" hidden="1"/>
    <cacheHierarchy uniqueName="[Item].[Status]" caption="Status" attribute="1" defaultMemberUniqueName="[Item].[Status].[All]" allUniqueName="[Item].[Status].[All]" dimensionUniqueName="[Item]" displayFolder="" count="2" unbalanced="0" hidden="1"/>
    <cacheHierarchy uniqueName="[Item].[Style]" caption="Style" attribute="1" defaultMemberUniqueName="[Item].[Style].[All]" allUniqueName="[Item].[Style].[All]" dimensionUniqueName="[Item]" displayFolder="" count="2" unbalanced="0" hidden="1"/>
    <cacheHierarchy uniqueName="[Item].[Weight]" caption="Weight" attribute="1" defaultMemberUniqueName="[Item].[Weight].[All]" allUniqueName="[Item].[Weight].[All]" dimensionUniqueName="[Item]" displayFolder="" count="2" unbalanced="0" hidden="1"/>
    <cacheHierarchy uniqueName="[Item Status].[Status]" caption="Status" attribute="1" keyAttribute="1" defaultMemberUniqueName="[Item Status].[Status].[All Status]" allUniqueName="[Item Status].[Status].[All Status]" dimensionUniqueName="[Item Status]" displayFolder="" count="2" unbalanced="0" hidden="1"/>
    <cacheHierarchy uniqueName="[Organization].[Currency Code]" caption="Currency Code" attribute="1" defaultMemberUniqueName="[Organization].[Currency Code].[All Organizations]" allUniqueName="[Organization].[Currency Code].[All Organizations]" dimensionUniqueName="[Organization]" displayFolder="" count="2" unbalanced="0" hidden="1"/>
    <cacheHierarchy uniqueName="[Organization].[Organization]" caption="Organization" attribute="1" keyAttribute="1" defaultMemberUniqueName="[Organization].[Organization].[All Organizations]" allUniqueName="[Organization].[Organization].[All Organizations]" dimensionUniqueName="[Organization]" displayFolder="" count="2" unbalanced="0" hidden="1"/>
    <cacheHierarchy uniqueName="[Organization].[Organizations]" caption="Organizations" defaultMemberUniqueName="[Organization].[Organizations].&amp;[1]" dimensionUniqueName="[Organization]" displayFolder="" count="4" unbalanced="1" hidden="1"/>
    <cacheHierarchy uniqueName="[Product].[Category]" caption="Category" attribute="1" defaultMemberUniqueName="[Product].[Category].[All Products]" allUniqueName="[Product].[Category].[All Products]" dimensionUniqueName="[Product]" displayFolder="" count="2" unbalanced="0" hidden="1"/>
    <cacheHierarchy uniqueName="[Product].[Class]" caption="Class" attribute="1" defaultMemberUniqueName="[Product].[Class].[All Products]" allUniqueName="[Product].[Class].[All Products]" dimensionUniqueName="[Product]" displayFolder="Stocking" count="2" unbalanced="0" hidden="1"/>
    <cacheHierarchy uniqueName="[Product].[Color]" caption="Color" attribute="1" defaultMemberUniqueName="[Product].[Color].[All Products]" allUniqueName="[Product].[Color].[All Products]" dimensionUniqueName="[Product]" displayFolder="Stocking" count="2" unbalanced="0" hidden="1"/>
    <cacheHierarchy uniqueName="[Product].[Days to Manufacture]" caption="Days to Manufacture" attribute="1" defaultMemberUniqueName="[Product].[Days to Manufacture].[All Products]" allUniqueName="[Product].[Days to Manufacture].[All Products]" dimensionUniqueName="[Product]" displayFolder="Stocking" count="2" unbalanced="0" hidden="1"/>
    <cacheHierarchy uniqueName="[Product].[Dealer Price]" caption="Dealer Price" attribute="1" defaultMemberUniqueName="[Product].[Dealer Price].[All Products]" allUniqueName="[Product].[Dealer Price].[All Products]" dimensionUniqueName="[Product]" displayFolder="Financial" count="2" unbalanced="0" hidden="1"/>
    <cacheHierarchy uniqueName="[Product].[End Date]" caption="End Date" attribute="1" defaultMemberUniqueName="[Product].[End Date].[All Products]" allUniqueName="[Product].[End Date].[All Products]" dimensionUniqueName="[Product]" displayFolder="History" count="2" unbalanced="0" hidden="1"/>
    <cacheHierarchy uniqueName="[Product].[Large Photo]" caption="Large Photo" attribute="1" defaultMemberUniqueName="[Product].[Large Photo].[All Products]" allUniqueName="[Product].[Large Photo].[All Products]" dimensionUniqueName="[Product]" displayFolder="" count="2" unbalanced="0" hidden="1"/>
    <cacheHierarchy uniqueName="[Product].[List Price]" caption="List Price" attribute="1" defaultMemberUniqueName="[Product].[List Price].[All Products]" allUniqueName="[Product].[List Price].[All Products]" dimensionUniqueName="[Product]" displayFolder="Financial" count="2" unbalanced="0" hidden="1"/>
    <cacheHierarchy uniqueName="[Product].[Model Name]" caption="Model Name" attribute="1" defaultMemberUniqueName="[Product].[Model Name].[All Products]" allUniqueName="[Product].[Model Name].[All Products]" dimensionUniqueName="[Product]" displayFolder="" count="2" unbalanced="0" hidden="1"/>
    <cacheHierarchy uniqueName="[Product].[Product]" caption="Product" attribute="1" keyAttribute="1" defaultMemberUniqueName="[Product].[Product].[All Products]" allUniqueName="[Product].[Product].[All Products]" dimensionUniqueName="[Product]" displayFolder="" count="2" unbalanced="0" hidden="1"/>
    <cacheHierarchy uniqueName="[Product].[Product Categories]" caption="Product Categories" defaultMemberUniqueName="[Product].[Product Categories].[All Products]" allUniqueName="[Product].[Product Categories].[All Products]" dimensionUniqueName="[Product]" displayFolder="" count="4" unbalanced="0" hidden="1"/>
    <cacheHierarchy uniqueName="[Product].[Product Line]" caption="Product Line" attribute="1" defaultMemberUniqueName="[Product].[Product Line].[All Products]" allUniqueName="[Product].[Product Line].[All Products]" dimensionUniqueName="[Product]" displayFolder="" count="2" unbalanced="0" hidden="1"/>
    <cacheHierarchy uniqueName="[Product].[Product Model Lines]" caption="Product Model Lines" defaultMemberUniqueName="[Product].[Product Model Lines].[All Products]" allUniqueName="[Product].[Product Model Lines].[All Products]" dimensionUniqueName="[Product]" displayFolder="" count="3" unbalanced="0" hidden="1"/>
    <cacheHierarchy uniqueName="[Product].[Reorder Point]" caption="Reorder Point" attribute="1" defaultMemberUniqueName="[Product].[Reorder Point].[All Products]" allUniqueName="[Product].[Reorder Point].[All Products]" dimensionUniqueName="[Product]" displayFolder="Stocking" count="2" unbalanced="0" hidden="1"/>
    <cacheHierarchy uniqueName="[Product].[Safety Stock Level]" caption="Safety Stock Level" attribute="1" defaultMemberUniqueName="[Product].[Safety Stock Level].[All Products]" allUniqueName="[Product].[Safety Stock Level].[All Products]" dimensionUniqueName="[Product]" displayFolder="Stocking" count="2" unbalanced="0" hidden="1"/>
    <cacheHierarchy uniqueName="[Product].[Size]" caption="Size" attribute="1" defaultMemberUniqueName="[Product].[Size].[All Products]" allUniqueName="[Product].[Size].[All Products]" dimensionUniqueName="[Product]" displayFolder="Stocking" count="2" unbalanced="0" hidden="1"/>
    <cacheHierarchy uniqueName="[Product].[Size Range]" caption="Size Range" attribute="1" defaultMemberUniqueName="[Product].[Size Range].[All Products]" allUniqueName="[Product].[Size Range].[All Products]" dimensionUniqueName="[Product]" displayFolder="Stocking" count="2" unbalanced="0" hidden="1"/>
    <cacheHierarchy uniqueName="[Product].[Standard Cost]" caption="Standard Cost" attribute="1" defaultMemberUniqueName="[Product].[Standard Cost].[All Products]" allUniqueName="[Product].[Standard Cost].[All Products]" dimensionUniqueName="[Product]" displayFolder="Financial" count="2" unbalanced="0" hidden="1"/>
    <cacheHierarchy uniqueName="[Product].[Start Date]" caption="Start Date" attribute="1" defaultMemberUniqueName="[Product].[Start Date].[All Products]" allUniqueName="[Product].[Start Date].[All Products]" dimensionUniqueName="[Product]" displayFolder="History" count="2" unbalanced="0" hidden="1"/>
    <cacheHierarchy uniqueName="[Product].[Status]" caption="Status" attribute="1" defaultMemberUniqueName="[Product].[Status].[All Products]" allUniqueName="[Product].[Status].[All Products]" dimensionUniqueName="[Product]" displayFolder="History" count="2" unbalanced="0" hidden="1"/>
    <cacheHierarchy uniqueName="[Product].[Stock Level]" caption="Stock Level" defaultMemberUniqueName="[Product].[Stock Level].[All Products]" allUniqueName="[Product].[Stock Level].[All Products]" dimensionUniqueName="[Product]" displayFolder="Stocking" count="3" unbalanced="0" hidden="1"/>
    <cacheHierarchy uniqueName="[Product].[Style]" caption="Style" attribute="1" defaultMemberUniqueName="[Product].[Style].[All Products]" allUniqueName="[Product].[Style].[All Products]" dimensionUniqueName="[Product]" displayFolder="" count="2" unbalanced="0" hidden="1"/>
    <cacheHierarchy uniqueName="[Product].[Subcategory]" caption="Subcategory" attribute="1" defaultMemberUniqueName="[Product].[Subcategory].[All Products]" allUniqueName="[Product].[Subcategory].[All Products]" dimensionUniqueName="[Product]" displayFolder="" count="2" unbalanced="0" hidden="1"/>
    <cacheHierarchy uniqueName="[Product].[Weight]" caption="Weight" attribute="1" defaultMemberUniqueName="[Product].[Weight].[All Products]" allUniqueName="[Product].[Weight].[All Products]" dimensionUniqueName="[Product]" displayFolder="Stocking" count="2" unbalanced="0" hidden="1"/>
    <cacheHierarchy uniqueName="[Promotion].[Discount Percent]" caption="Discount Percent" attribute="1" defaultMemberUniqueName="[Promotion].[Discount Percent].[All Promotions]" allUniqueName="[Promotion].[Discount Percent].[All Promotions]" dimensionUniqueName="[Promotion]" displayFolder="" count="2" unbalanced="0" hidden="1"/>
    <cacheHierarchy uniqueName="[Promotion].[End Date]" caption="End Date" attribute="1" defaultMemberUniqueName="[Promotion].[End Date].[All Promotions]" allUniqueName="[Promotion].[End Date].[All Promotions]" dimensionUniqueName="[Promotion]" displayFolder="" count="2" unbalanced="0" hidden="1"/>
    <cacheHierarchy uniqueName="[Promotion].[Max Quantity]" caption="Max Quantity" attribute="1" defaultMemberUniqueName="[Promotion].[Max Quantity].[All Promotions]" allUniqueName="[Promotion].[Max Quantity].[All Promotions]" dimensionUniqueName="[Promotion]" displayFolder="" count="2" unbalanced="0" hidden="1"/>
    <cacheHierarchy uniqueName="[Promotion].[Min Quantity]" caption="Min Quantity" attribute="1" defaultMemberUniqueName="[Promotion].[Min Quantity].[All Promotions]" allUniqueName="[Promotion].[Min Quantity].[All Promotions]" dimensionUniqueName="[Promotion]" displayFolder="" count="2" unbalanced="0" hidden="1"/>
    <cacheHierarchy uniqueName="[Promotion].[Promotion]" caption="Promotion" attribute="1" keyAttribute="1" defaultMemberUniqueName="[Promotion].[Promotion].[All Promotions]" allUniqueName="[Promotion].[Promotion].[All Promotions]" dimensionUniqueName="[Promotion]" displayFolder="" count="2" unbalanced="0" hidden="1"/>
    <cacheHierarchy uniqueName="[Promotion].[Promotion Category]" caption="Promotion Category" attribute="1" defaultMemberUniqueName="[Promotion].[Promotion Category].[All Promotions]" allUniqueName="[Promotion].[Promotion Category].[All Promotions]" dimensionUniqueName="[Promotion]" displayFolder="" count="2" unbalanced="0" hidden="1"/>
    <cacheHierarchy uniqueName="[Promotion].[Promotion Type]" caption="Promotion Type" attribute="1" defaultMemberUniqueName="[Promotion].[Promotion Type].[All Promotions]" allUniqueName="[Promotion].[Promotion Type].[All Promotions]" dimensionUniqueName="[Promotion]" displayFolder="" count="2" unbalanced="0" hidden="1"/>
    <cacheHierarchy uniqueName="[Promotion].[Promotions]" caption="Promotions" defaultMemberUniqueName="[Promotion].[Promotions].[All Promotions]" allUniqueName="[Promotion].[Promotions].[All Promotions]" dimensionUniqueName="[Promotion]" displayFolder="" count="4" unbalanced="0" hidden="1"/>
    <cacheHierarchy uniqueName="[Promotion].[Start Date]" caption="Start Date" attribute="1" defaultMemberUniqueName="[Promotion].[Start Date].[All Promotions]" allUniqueName="[Promotion].[Start Date].[All Promotions]" dimensionUniqueName="[Promotion]" displayFolder="" count="2" unbalanced="0" hidden="1"/>
    <cacheHierarchy uniqueName="[Reseller].[Annual Revenue]" caption="Annual Revenue" attribute="1" defaultMemberUniqueName="[Reseller].[Annual Revenue].[All Resellers]" allUniqueName="[Reseller].[Annual Revenue].[All Resellers]" dimensionUniqueName="[Reseller]" displayFolder="Sales Data" count="2" unbalanced="0" hidden="1"/>
    <cacheHierarchy uniqueName="[Reseller].[Annual Sales]" caption="Annual Sales" attribute="1" defaultMemberUniqueName="[Reseller].[Annual Sales].[All Resellers]" allUniqueName="[Reseller].[Annual Sales].[All Resellers]" dimensionUniqueName="[Reseller]" displayFolder="Sales Data" count="2" unbalanced="0" hidden="1"/>
    <cacheHierarchy uniqueName="[Reseller].[Bank Name]" caption="Bank Name" attribute="1" defaultMemberUniqueName="[Reseller].[Bank Name].[All Resellers]" allUniqueName="[Reseller].[Bank Name].[All Resellers]" dimensionUniqueName="[Reseller]" displayFolder="Order Data" count="2" unbalanced="0" hidden="1"/>
    <cacheHierarchy uniqueName="[Reseller].[Business Type]" caption="Business Type" attribute="1" defaultMemberUniqueName="[Reseller].[Business Type].[All Resellers]" allUniqueName="[Reseller].[Business Type].[All Resellers]" dimensionUniqueName="[Reseller]" displayFolder="" count="2" unbalanced="0" hidden="1"/>
    <cacheHierarchy uniqueName="[Reseller].[Geography Key]" caption="Geography Key" attribute="1" defaultMemberUniqueName="[Reseller].[Geography Key].[All Resellers]" allUniqueName="[Reseller].[Geography Key].[All Resellers]" dimensionUniqueName="[Reseller]" displayFolder="" count="2" unbalanced="0" hidden="1"/>
    <cacheHierarchy uniqueName="[Reseller].[Number of Employees]" caption="Number of Employees" attribute="1" defaultMemberUniqueName="[Reseller].[Number of Employees].[All Resellers]" allUniqueName="[Reseller].[Number of Employees].[All Resellers]" dimensionUniqueName="[Reseller]" displayFolder="" count="2" unbalanced="0" hidden="1"/>
    <cacheHierarchy uniqueName="[Reseller].[Order Frequency]" caption="Order Frequency" attribute="1" defaultMemberUniqueName="[Reseller].[Order Frequency].[All Resellers]" allUniqueName="[Reseller].[Order Frequency].[All Resellers]" dimensionUniqueName="[Reseller]" displayFolder="Order Data" count="2" unbalanced="0" hidden="1"/>
    <cacheHierarchy uniqueName="[Reseller].[Order Month]" caption="Order Month" attribute="1" defaultMemberUniqueName="[Reseller].[Order Month].[All Resellers]" allUniqueName="[Reseller].[Order Month].[All Resellers]" dimensionUniqueName="[Reseller]" displayFolder="Order Data" count="2" unbalanced="0" hidden="1"/>
    <cacheHierarchy uniqueName="[Reseller].[Product Line]" caption="Product Line" attribute="1" defaultMemberUniqueName="[Reseller].[Product Line].[All Resellers]" allUniqueName="[Reseller].[Product Line].[All Resellers]" dimensionUniqueName="[Reseller]" displayFolder="" count="2" unbalanced="0" hidden="1"/>
    <cacheHierarchy uniqueName="[Reseller].[Reseller]" caption="Reseller" attribute="1" keyAttribute="1" defaultMemberUniqueName="[Reseller].[Reseller].[All Resellers]" allUniqueName="[Reseller].[Reseller].[All Resellers]" dimensionUniqueName="[Reseller]" displayFolder="" count="2" unbalanced="0" hidden="1"/>
    <cacheHierarchy uniqueName="[Reseller].[Reseller Bank]" caption="Reseller Bank" defaultMemberUniqueName="[Reseller].[Reseller Bank].[All Resellers]" allUniqueName="[Reseller].[Reseller Bank].[All Resellers]" dimensionUniqueName="[Reseller]" displayFolder="Order Data" count="3" unbalanced="0" hidden="1"/>
    <cacheHierarchy uniqueName="[Reseller].[Reseller Order Frequency]" caption="Reseller Order Frequency" defaultMemberUniqueName="[Reseller].[Reseller Order Frequency].[All Resellers]" allUniqueName="[Reseller].[Reseller Order Frequency].[All Resellers]" dimensionUniqueName="[Reseller]" displayFolder="Order Data" count="3" unbalanced="0" hidden="1"/>
    <cacheHierarchy uniqueName="[Reseller].[Reseller Order Month]" caption="Reseller Order Month" defaultMemberUniqueName="[Reseller].[Reseller Order Month].[All Resellers]" allUniqueName="[Reseller].[Reseller Order Month].[All Resellers]" dimensionUniqueName="[Reseller]" displayFolder="Order Data" count="3" unbalanced="0" hidden="1"/>
    <cacheHierarchy uniqueName="[Reseller].[Reseller Type]" caption="Reseller Type" defaultMemberUniqueName="[Reseller].[Reseller Type].[All Resellers]" allUniqueName="[Reseller].[Reseller Type].[All Resellers]" dimensionUniqueName="[Reseller]" displayFolder="" count="3" unbalanced="0" hidden="1"/>
    <cacheHierarchy uniqueName="[Reseller Sales Order Details].[Carrier Tracking Number]" caption="Carrier Tracking Number" attribute="1" defaultMemberUniqueName="[Reseller Sales Order Details].[Carrier Tracking Number].[All Reseller Sales Orders]" allUniqueName="[Reseller Sales Order Details].[Carrier Tracking Number].[All Reseller Sales Orders]" dimensionUniqueName="[Reseller Sales Order Details]" displayFolder="" count="2" unbalanced="0" hidden="1"/>
    <cacheHierarchy uniqueName="[Reseller Sales Order Details].[Customer PO Number]" caption="Customer PO Number" attribute="1" defaultMemberUniqueName="[Reseller Sales Order Details].[Customer PO Number].[All Reseller Sales Orders]" allUniqueName="[Reseller Sales Order Details].[Customer PO Number].[All Reseller Sales Orders]" dimensionUniqueName="[Reseller Sales Order Details]" displayFolder="" count="2" unbalanced="0" hidden="1"/>
    <cacheHierarchy uniqueName="[Reseller Sales Order Details].[Reseller Sales Order]" caption="Reseller Sales Order" attribute="1" keyAttribute="1" defaultMemberUniqueName="[Reseller Sales Order Details].[Reseller Sales Order].[All Reseller Sales Orders]" allUniqueName="[Reseller Sales Order Details].[Reseller Sales Order].[All Reseller Sales Orders]" dimensionUniqueName="[Reseller Sales Order Details]" displayFolder="" count="2" unbalanced="0" hidden="1"/>
    <cacheHierarchy uniqueName="[Reseller Sales Order Details].[Reseller Sales Orders]" caption="Reseller Sales Orders" defaultMemberUniqueName="[Reseller Sales Order Details].[Reseller Sales Orders].[All]" allUniqueName="[Reseller Sales Order Details].[Reseller Sales Orders].[All]" dimensionUniqueName="[Reseller Sales Order Details]" displayFolder="" count="3" unbalanced="0" hidden="1"/>
    <cacheHierarchy uniqueName="[Reseller Sales Order Details].[Sales Order Line]" caption="Sales Order Line" attribute="1" defaultMemberUniqueName="[Reseller Sales Order Details].[Sales Order Line].[All Reseller Sales Orders]" allUniqueName="[Reseller Sales Order Details].[Sales Order Line].[All Reseller Sales Orders]" dimensionUniqueName="[Reseller Sales Order Details]" displayFolder="" count="2" unbalanced="0" hidden="1"/>
    <cacheHierarchy uniqueName="[Reseller Sales Order Details].[Sales Order Number]" caption="Sales Order Number" attribute="1" defaultMemberUniqueName="[Reseller Sales Order Details].[Sales Order Number].[All Reseller Sales Orders]" allUniqueName="[Reseller Sales Order Details].[Sales Order Number].[All Reseller Sales Orders]" dimensionUniqueName="[Reseller Sales Order Details]" displayFolder="" count="2" unbalanced="0" hidden="1"/>
    <cacheHierarchy uniqueName="[Sales Channel].[Sales Channel]" caption="Sales Channel" attribute="1" keyAttribute="1" defaultMemberUniqueName="[Sales Channel].[Sales Channel].[All Sales Channels]" allUniqueName="[Sales Channel].[Sales Channel].[All Sales Channels]" dimensionUniqueName="[Sales Channel]" displayFolder="" count="2" unbalanced="0" hidden="1"/>
    <cacheHierarchy uniqueName="[Sales Reason].[Sales Reason]" caption="Sales Reason" attribute="1" keyAttribute="1" defaultMemberUniqueName="[Sales Reason].[Sales Reason].[All Sales Reasons]" allUniqueName="[Sales Reason].[Sales Reason].[All Sales Reasons]" dimensionUniqueName="[Sales Reason]" displayFolder="" count="2" unbalanced="0" hidden="1"/>
    <cacheHierarchy uniqueName="[Sales Reason].[Sales Reason Type]" caption="Sales Reason Type" attribute="1" defaultMemberUniqueName="[Sales Reason].[Sales Reason Type].[All Sales Reasons]" allUniqueName="[Sales Reason].[Sales Reason Type].[All Sales Reasons]" dimensionUniqueName="[Sales Reason]" displayFolder="" count="2" unbalanced="0" hidden="1"/>
    <cacheHierarchy uniqueName="[Sales Reason].[Sales Reasons]" caption="Sales Reasons" defaultMemberUniqueName="[Sales Reason].[Sales Reasons].[All Sales Reasons]" allUniqueName="[Sales Reason].[Sales Reasons].[All Sales Reasons]" dimensionUniqueName="[Sales Reason]" displayFolder="" count="3" unbalanced="0" hidden="1"/>
    <cacheHierarchy uniqueName="[Sales Summary Order Details].[Carrier Tracking Number]" caption="Carrier Tracking Number" attribute="1" defaultMemberUniqueName="[Sales Summary Order Details].[Carrier Tracking Number].[All Sales Order Details]" allUniqueName="[Sales Summary Order Details].[Carrier Tracking Number].[All Sales Order Details]" dimensionUniqueName="[Sales Summary Order Details]" displayFolder="" count="2" unbalanced="0" hidden="1"/>
    <cacheHierarchy uniqueName="[Sales Summary Order Details].[Customer PO Number]" caption="Customer PO Number" attribute="1" defaultMemberUniqueName="[Sales Summary Order Details].[Customer PO Number].[All Sales Order Details]" allUniqueName="[Sales Summary Order Details].[Customer PO Number].[All Sales Order Details]" dimensionUniqueName="[Sales Summary Order Details]" displayFolder="" count="2" unbalanced="0" hidden="1"/>
    <cacheHierarchy uniqueName="[Sales Summary Order Details].[Sales Order]" caption="Sales Order" attribute="1" keyAttribute="1" defaultMemberUniqueName="[Sales Summary Order Details].[Sales Order].[All Sales Order Details]" allUniqueName="[Sales Summary Order Details].[Sales Order].[All Sales Order Details]" dimensionUniqueName="[Sales Summary Order Details]" displayFolder="" count="2" unbalanced="0" hidden="1"/>
    <cacheHierarchy uniqueName="[Sales Summary Order Details].[Sales Order Line]" caption="Sales Order Line" attribute="1" defaultMemberUniqueName="[Sales Summary Order Details].[Sales Order Line].[All Sales Order Details]" allUniqueName="[Sales Summary Order Details].[Sales Order Line].[All Sales Order Details]" dimensionUniqueName="[Sales Summary Order Details]" displayFolder="" count="2" unbalanced="0" hidden="1"/>
    <cacheHierarchy uniqueName="[Sales Summary Order Details].[Sales Order Number]" caption="Sales Order Number" attribute="1" defaultMemberUniqueName="[Sales Summary Order Details].[Sales Order Number].[All Sales Order Details]" allUniqueName="[Sales Summary Order Details].[Sales Order Number].[All Sales Order Details]" dimensionUniqueName="[Sales Summary Order Details]" displayFolder="" count="2" unbalanced="0" hidden="1"/>
    <cacheHierarchy uniqueName="[Sales Summary Order Details].[Sales Orders]" caption="Sales Orders" defaultMemberUniqueName="[Sales Summary Order Details].[Sales Orders].[All]" allUniqueName="[Sales Summary Order Details].[Sales Orders].[All]" dimensionUniqueName="[Sales Summary Order Details]" displayFolder="" count="3" unbalanced="0" hidden="1"/>
    <cacheHierarchy uniqueName="[Scenario].[Scenario]" caption="Scenario" attribute="1" keyAttribute="1" defaultMemberUniqueName="[Scenario].[Scenario].&amp;[1]" dimensionUniqueName="[Scenario]" displayFolder="" count="1" unbalanced="0" hidden="1"/>
    <cacheHierarchy uniqueName="[Ship Date].[Calendar]" caption="Ship Date.Calendar" time="1" defaultMemberUniqueName="[Ship Date].[Calendar].[All Periods]" allUniqueName="[Ship Date].[Calendar].[All Periods]" dimensionUniqueName="[Ship Date]" displayFolder="Calendar" count="6" unbalanced="0" hidden="1"/>
    <cacheHierarchy uniqueName="[Ship Date].[Calendar Quarter]" caption="Ship Date.Calendar Quarter" attribute="1" time="1" defaultMemberUniqueName="[Ship Date].[Calendar Quarter].[All Periods]" allUniqueName="[Ship Date].[Calendar Quarter].[All Periods]" dimensionUniqueName="[Ship Date]" displayFolder="Calendar" count="2" unbalanced="0" hidden="1"/>
    <cacheHierarchy uniqueName="[Ship Date].[Calendar Quarter of Year]" caption="Ship Date.Calendar Quarter of Year" attribute="1" time="1" defaultMemberUniqueName="[Ship Date].[Calendar Quarter of Year].[All Periods]" allUniqueName="[Ship Date].[Calendar Quarter of Year].[All Periods]" dimensionUniqueName="[Ship Date]" displayFolder="Calendar" count="2" unbalanced="0" hidden="1"/>
    <cacheHierarchy uniqueName="[Ship Date].[Calendar Semester]" caption="Ship Date.Calendar Semester" attribute="1" time="1" defaultMemberUniqueName="[Ship Date].[Calendar Semester].[All Periods]" allUniqueName="[Ship Date].[Calendar Semester].[All Periods]" dimensionUniqueName="[Ship Date]" displayFolder="Calendar" count="2" unbalanced="0" hidden="1"/>
    <cacheHierarchy uniqueName="[Ship Date].[Calendar Semester of Year]" caption="Ship Date.Calendar Semester of Year" attribute="1" time="1" defaultMemberUniqueName="[Ship Date].[Calendar Semester of Year].[All Periods]" allUniqueName="[Ship Date].[Calendar Semester of Year].[All Periods]" dimensionUniqueName="[Ship Date]" displayFolder="Calendar" count="2" unbalanced="0" hidden="1"/>
    <cacheHierarchy uniqueName="[Ship Date].[Calendar Week]" caption="Ship Date.Calendar Week" attribute="1" time="1" defaultMemberUniqueName="[Ship Date].[Calendar Week].[All Periods]" allUniqueName="[Ship Date].[Calendar Week].[All Periods]" dimensionUniqueName="[Ship Date]" displayFolder="Calendar" count="2" unbalanced="0" hidden="1"/>
    <cacheHierarchy uniqueName="[Ship Date].[Calendar Week of Year]" caption="Ship Date.Calendar Week of Year" attribute="1" time="1" defaultMemberUniqueName="[Ship Date].[Calendar Week of Year].[All Periods]" allUniqueName="[Ship Date].[Calendar Week of Year].[All Periods]" dimensionUniqueName="[Ship Date]" displayFolder="Calendar" count="2" unbalanced="0" hidden="1"/>
    <cacheHierarchy uniqueName="[Ship Date].[Calendar Weeks]" caption="Ship Date.Calendar Weeks" time="1" defaultMemberUniqueName="[Ship Date].[Calendar Weeks].[All Periods]" allUniqueName="[Ship Date].[Calendar Weeks].[All Periods]" dimensionUniqueName="[Ship Date]" displayFolder="Calendar" count="3" unbalanced="0" hidden="1"/>
    <cacheHierarchy uniqueName="[Ship Date].[Calendar Year]" caption="Ship Date.Calendar Year" attribute="1" time="1" defaultMemberUniqueName="[Ship Date].[Calendar Year].[All Periods]" allUniqueName="[Ship Date].[Calendar Year].[All Periods]" dimensionUniqueName="[Ship Date]" displayFolder="Calendar" count="2" unbalanced="0" hidden="1"/>
    <cacheHierarchy uniqueName="[Ship Date].[Date]" caption="Ship Date.Date" attribute="1" time="1" keyAttribute="1" defaultMemberUniqueName="[Ship Date].[Date].[All Periods]" allUniqueName="[Ship Date].[Date].[All Periods]" dimensionUniqueName="[Ship Date]" displayFolder="" count="2" memberValueDatatype="7" unbalanced="0" hidden="1"/>
    <cacheHierarchy uniqueName="[Ship Date].[Day Name]" caption="Ship Date.Day Name" attribute="1" time="1" defaultMemberUniqueName="[Ship Date].[Day Name].[All Periods]" allUniqueName="[Ship Date].[Day Name].[All Periods]" dimensionUniqueName="[Ship Date]" displayFolder="" count="2" unbalanced="0" hidden="1"/>
    <cacheHierarchy uniqueName="[Ship Date].[Day of Month]" caption="Ship Date.Day of Month" attribute="1" time="1" defaultMemberUniqueName="[Ship Date].[Day of Month].[All Periods]" allUniqueName="[Ship Date].[Day of Month].[All Periods]" dimensionUniqueName="[Ship Date]" displayFolder="" count="2" unbalanced="0" hidden="1"/>
    <cacheHierarchy uniqueName="[Ship Date].[Day of Week]" caption="Ship Date.Day of Week" attribute="1" time="1" defaultMemberUniqueName="[Ship Date].[Day of Week].[All Periods]" allUniqueName="[Ship Date].[Day of Week].[All Periods]" dimensionUniqueName="[Ship Date]" displayFolder="" count="2" unbalanced="0" hidden="1"/>
    <cacheHierarchy uniqueName="[Ship Date].[Day of Year]" caption="Ship Date.Day of Year" attribute="1" time="1" defaultMemberUniqueName="[Ship Date].[Day of Year].[All Periods]" allUniqueName="[Ship Date].[Day of Year].[All Periods]" dimensionUniqueName="[Ship Date]" displayFolder="" count="2" unbalanced="0" hidden="1"/>
    <cacheHierarchy uniqueName="[Ship Date].[Fiscal]" caption="Ship Date.Fiscal" time="1" defaultMemberUniqueName="[Ship Date].[Fiscal].[All Periods]" allUniqueName="[Ship Date].[Fiscal].[All Periods]" dimensionUniqueName="[Ship Date]" displayFolder="Fiscal" count="6" unbalanced="0" hidden="1"/>
    <cacheHierarchy uniqueName="[Ship Date].[Fiscal Quarter]" caption="Ship Date.Fiscal Quarter" attribute="1" time="1" defaultMemberUniqueName="[Ship Date].[Fiscal Quarter].[All Periods]" allUniqueName="[Ship Date].[Fiscal Quarter].[All Periods]" dimensionUniqueName="[Ship Date]" displayFolder="Fiscal" count="2" unbalanced="0" hidden="1"/>
    <cacheHierarchy uniqueName="[Ship Date].[Fiscal Quarter of Year]" caption="Ship Date.Fiscal Quarter of Year" attribute="1" time="1" defaultMemberUniqueName="[Ship Date].[Fiscal Quarter of Year].[All Periods]" allUniqueName="[Ship Date].[Fiscal Quarter of Year].[All Periods]" dimensionUniqueName="[Ship Date]" displayFolder="Fiscal" count="2" unbalanced="0" hidden="1"/>
    <cacheHierarchy uniqueName="[Ship Date].[Fiscal Semester]" caption="Ship Date.Fiscal Semester" attribute="1" time="1" defaultMemberUniqueName="[Ship Date].[Fiscal Semester].[All Periods]" allUniqueName="[Ship Date].[Fiscal Semester].[All Periods]" dimensionUniqueName="[Ship Date]" displayFolder="Fiscal" count="2" unbalanced="0" hidden="1"/>
    <cacheHierarchy uniqueName="[Ship Date].[Fiscal Semester of Year]" caption="Ship Date.Fiscal Semester of Year" attribute="1" time="1" defaultMemberUniqueName="[Ship Date].[Fiscal Semester of Year].[All Periods]" allUniqueName="[Ship Date].[Fiscal Semester of Year].[All Periods]" dimensionUniqueName="[Ship Date]" displayFolder="Fiscal" count="2" unbalanced="0" hidden="1"/>
    <cacheHierarchy uniqueName="[Ship Date].[Fiscal Week]" caption="Ship Date.Fiscal Week" attribute="1" time="1" defaultMemberUniqueName="[Ship Date].[Fiscal Week].[All Periods]" allUniqueName="[Ship Date].[Fiscal Week].[All Periods]" dimensionUniqueName="[Ship Date]" displayFolder="Fiscal" count="2" unbalanced="0" hidden="1"/>
    <cacheHierarchy uniqueName="[Ship Date].[Fiscal Week of Year]" caption="Ship Date.Fiscal Week of Year" attribute="1" time="1" defaultMemberUniqueName="[Ship Date].[Fiscal Week of Year].[All Periods]" allUniqueName="[Ship Date].[Fiscal Week of Year].[All Periods]" dimensionUniqueName="[Ship Date]" displayFolder="Fiscal" count="2" unbalanced="0" hidden="1"/>
    <cacheHierarchy uniqueName="[Ship Date].[Fiscal Weeks]" caption="Ship Date.Fiscal Weeks" time="1" defaultMemberUniqueName="[Ship Date].[Fiscal Weeks].[All Periods]" allUniqueName="[Ship Date].[Fiscal Weeks].[All Periods]" dimensionUniqueName="[Ship Date]" displayFolder="Fiscal" count="3" unbalanced="0" hidden="1"/>
    <cacheHierarchy uniqueName="[Ship Date].[Fiscal Year]" caption="Ship Date.Fiscal Year" attribute="1" time="1" defaultMemberUniqueName="[Ship Date].[Fiscal Year].[All Periods]" allUniqueName="[Ship Date].[Fiscal Year].[All Periods]" dimensionUniqueName="[Ship Date]" displayFolder="Fiscal" count="2" unbalanced="0" hidden="1"/>
    <cacheHierarchy uniqueName="[Ship Date].[Month Name]" caption="Ship Date.Month Name" attribute="1" time="1" defaultMemberUniqueName="[Ship Date].[Month Name].[All Periods]" allUniqueName="[Ship Date].[Month Name].[All Periods]" dimensionUniqueName="[Ship Date]" displayFolder="" count="2" unbalanced="0" hidden="1"/>
    <cacheHierarchy uniqueName="[Ship Date].[Month of Year]" caption="Ship Date.Month of Year" attribute="1" time="1" defaultMemberUniqueName="[Ship Date].[Month of Year].[All Periods]" allUniqueName="[Ship Date].[Month of Year].[All Periods]" dimensionUniqueName="[Ship Date]" displayFolder="" count="2" unbalanced="0" hidden="1"/>
    <cacheHierarchy uniqueName="[Source Currency].[Source Currency]" caption="Source Currency" attribute="1" defaultMemberUniqueName="[Source Currency].[Source Currency].[All Source Currencies]" allUniqueName="[Source Currency].[Source Currency].[All Source Currencies]" dimensionUniqueName="[Source Currency]" displayFolder="" count="2" unbalanced="0" hidden="1"/>
    <cacheHierarchy uniqueName="[Source Currency].[Source Currency Code]" caption="Source Currency Code" attribute="1" keyAttribute="1" defaultMemberUniqueName="[Source Currency].[Source Currency Code].[All Source Currencies]" allUniqueName="[Source Currency].[Source Currency Code].[All Source Currencies]" dimensionUniqueName="[Source Currency]" displayFolder="" count="2" unbalanced="0" hidden="1"/>
    <cacheHierarchy uniqueName="[Warehouse].[Channel]" caption="Channel" attribute="1" defaultMemberUniqueName="[Warehouse].[Channel].[All]" allUniqueName="[Warehouse].[Channel].[All]" dimensionUniqueName="[Warehouse]" displayFolder="" count="2" unbalanced="0" hidden="1"/>
    <cacheHierarchy uniqueName="[Warehouse].[Channel Alt]" caption="Channel Alt" attribute="1" defaultMemberUniqueName="[Warehouse].[Channel Alt].[All]" allUniqueName="[Warehouse].[Channel Alt].[All]" dimensionUniqueName="[Warehouse]" displayFolder="" count="2" unbalanced="0" hidden="1"/>
    <cacheHierarchy uniqueName="[Warehouse].[Channel Region]" caption="Channel Region" attribute="1" defaultMemberUniqueName="[Warehouse].[Channel Region].[All]" allUniqueName="[Warehouse].[Channel Region].[All]" dimensionUniqueName="[Warehouse]" displayFolder="" count="2" unbalanced="0" hidden="1"/>
    <cacheHierarchy uniqueName="[Warehouse].[Channels]" caption="Channels" defaultMemberUniqueName="[Warehouse].[Channels].[All]" allUniqueName="[Warehouse].[Channels].[All]" dimensionUniqueName="[Warehouse]" displayFolder="" count="3" unbalanced="0" hidden="1"/>
    <cacheHierarchy uniqueName="[Warehouse].[Global Inventory]" caption="Global Inventory" defaultMemberUniqueName="[Warehouse].[Global Inventory].[All]" allUniqueName="[Warehouse].[Global Inventory].[All]" dimensionUniqueName="[Warehouse]" displayFolder="" count="4" unbalanced="0" hidden="1"/>
    <cacheHierarchy uniqueName="[Warehouse].[Region]" caption="Region" attribute="1" defaultMemberUniqueName="[Warehouse].[Region].[All]" allUniqueName="[Warehouse].[Region].[All]" dimensionUniqueName="[Warehouse]" displayFolder="" count="2" unbalanced="0" hidden="1"/>
    <cacheHierarchy uniqueName="[Warehouse].[Regions]" caption="Regions" defaultMemberUniqueName="[Warehouse].[Regions].[All]" allUniqueName="[Warehouse].[Regions].[All]" dimensionUniqueName="[Warehouse]" displayFolder="" count="3" unbalanced="0" hidden="1"/>
    <cacheHierarchy uniqueName="[Warehouse].[Warehouse]" caption="Warehouse" attribute="1" keyAttribute="1" defaultMemberUniqueName="[Warehouse].[Warehouse].[All]" allUniqueName="[Warehouse].[Warehouse].[All]" dimensionUniqueName="[Warehouse]" displayFolder="" count="2" unbalanced="0" hidden="1"/>
    <cacheHierarchy uniqueName="[Measures].[Amount Quota]" caption="Amount Quota" measure="1" displayFolder="" measureGroup="Sales Targets" count="0"/>
    <cacheHierarchy uniqueName="[Measures].[Unit Quota]" caption="Unit Quota" measure="1" displayFolder="" measureGroup="Sales Targets" count="0"/>
    <cacheHierarchy uniqueName="[Measures].[Amount Per Unit Quota]" caption="Amount Per Unit Quota" measure="1" displayFolder="" measureGroup="Sales Targets" count="0"/>
    <cacheHierarchy uniqueName="[Measures].[Amount Per Day]" caption="Amount Per Day" measure="1" displayFolder="" measureGroup="Sales Targets" count="0"/>
    <cacheHierarchy uniqueName="[Measures].[Internet Sales Amount]" caption="Internet Sales Amount" measure="1" displayFolder="" measureGroup="Internet Sales" count="0" hidden="1"/>
    <cacheHierarchy uniqueName="[Measures].[Internet Order Quantity]" caption="Internet Order Quantity" measure="1" displayFolder="" measureGroup="Internet Sales" count="0" hidden="1"/>
    <cacheHierarchy uniqueName="[Measures].[Internet Extended Amount]" caption="Internet Extended Amount" measure="1" displayFolder="" measureGroup="Internet Sales" count="0" hidden="1"/>
    <cacheHierarchy uniqueName="[Measures].[Internet Tax Amount]" caption="Internet Tax Amount" measure="1" displayFolder="" measureGroup="Internet Sales" count="0" hidden="1"/>
    <cacheHierarchy uniqueName="[Measures].[Internet Freight Cost]" caption="Internet Freight Cost" measure="1" displayFolder="" measureGroup="Internet Sales" count="0" hidden="1"/>
    <cacheHierarchy uniqueName="[Measures].[Internet Unit Price]" caption="Internet Unit Price" measure="1" displayFolder="" measureGroup="Internet Sales" count="0" hidden="1"/>
    <cacheHierarchy uniqueName="[Measures].[Internet Total Product Cost]" caption="Internet Total Product Cost" measure="1" displayFolder="" measureGroup="Internet Sales" count="0" hidden="1"/>
    <cacheHierarchy uniqueName="[Measures].[Internet Standard Product Cost]" caption="Internet Standard Product Cost" measure="1" displayFolder="" measureGroup="Internet Sales" count="0" hidden="1"/>
    <cacheHierarchy uniqueName="[Measures].[Internet Transaction Count]" caption="Internet Transaction Count" measure="1" displayFolder="" measureGroup="Internet Sales" count="0" hidden="1"/>
    <cacheHierarchy uniqueName="[Measures].[Internet Order Count]" caption="Internet Order Count" measure="1" displayFolder="" measureGroup="Internet Orders" count="0" hidden="1"/>
    <cacheHierarchy uniqueName="[Measures].[Customer Count]" caption="Customer Count" measure="1" displayFolder="" measureGroup="Internet Customers" count="0" hidden="1"/>
    <cacheHierarchy uniqueName="[Measures].[Sales Reason Count]" caption="Sales Reason Count" measure="1" displayFolder="" measureGroup="Sales Reasons" count="0" hidden="1"/>
    <cacheHierarchy uniqueName="[Measures].[Reseller Sales Amount]" caption="Reseller Sales Amount" measure="1" displayFolder="" measureGroup="Reseller Sales" count="0" hidden="1"/>
    <cacheHierarchy uniqueName="[Measures].[Reseller Order Quantity]" caption="Reseller Order Quantity" measure="1" displayFolder="" measureGroup="Reseller Sales" count="0" hidden="1"/>
    <cacheHierarchy uniqueName="[Measures].[Reseller Extended Amount]" caption="Reseller Extended Amount" measure="1" displayFolder="" measureGroup="Reseller Sales" count="0" hidden="1"/>
    <cacheHierarchy uniqueName="[Measures].[Reseller Tax Amount]" caption="Reseller Tax Amount" measure="1" displayFolder="" measureGroup="Reseller Sales" count="0" hidden="1"/>
    <cacheHierarchy uniqueName="[Measures].[Reseller Freight Cost]" caption="Reseller Freight Cost" measure="1" displayFolder="" measureGroup="Reseller Sales" count="0" hidden="1"/>
    <cacheHierarchy uniqueName="[Measures].[Discount Amount]" caption="Discount Amount" measure="1" displayFolder="" measureGroup="Reseller Sales" count="0" hidden="1"/>
    <cacheHierarchy uniqueName="[Measures].[Reseller Unit Price]" caption="Reseller Unit Price" measure="1" displayFolder="" measureGroup="Reseller Sales" count="0" hidden="1"/>
    <cacheHierarchy uniqueName="[Measures].[Unit Price Discount Percent]" caption="Unit Price Discount Percent" measure="1" displayFolder="" measureGroup="Reseller Sales" count="0" hidden="1"/>
    <cacheHierarchy uniqueName="[Measures].[Reseller Total Product Cost]" caption="Reseller Total Product Cost" measure="1" displayFolder="" measureGroup="Reseller Sales" count="0" hidden="1"/>
    <cacheHierarchy uniqueName="[Measures].[Reseller Standard Product Cost]" caption="Reseller Standard Product Cost" measure="1" displayFolder="" measureGroup="Reseller Sales" count="0" hidden="1"/>
    <cacheHierarchy uniqueName="[Measures].[Reseller Transaction Count]" caption="Reseller Transaction Count" measure="1" displayFolder="" measureGroup="Reseller Sales" count="0" hidden="1"/>
    <cacheHierarchy uniqueName="[Measures].[Reseller Order Count]" caption="Reseller Order Count" measure="1" displayFolder="" measureGroup="Reseller Orders" count="0" hidden="1"/>
    <cacheHierarchy uniqueName="[Measures].[Order Quantity]" caption="Order Quantity" measure="1" displayFolder="" measureGroup="Sales Summary" count="0" hidden="1"/>
    <cacheHierarchy uniqueName="[Measures].[Unit Price]" caption="Unit Price" measure="1" displayFolder="" measureGroup="Sales Summary" count="0" hidden="1"/>
    <cacheHierarchy uniqueName="[Measures].[Extended Amount]" caption="Extended Amount" measure="1" displayFolder="" measureGroup="Sales Summary" count="0" hidden="1"/>
    <cacheHierarchy uniqueName="[Measures].[Standard Product Cost]" caption="Standard Product Cost" measure="1" displayFolder="" measureGroup="Sales Summary" count="0" hidden="1"/>
    <cacheHierarchy uniqueName="[Measures].[Total Product Cost]" caption="Total Product Cost" measure="1" displayFolder="" measureGroup="Sales Summary" count="0" hidden="1"/>
    <cacheHierarchy uniqueName="[Measures].[Sales Amount]" caption="Sales Amount" measure="1" displayFolder="" measureGroup="Sales Summary" count="0" hidden="1"/>
    <cacheHierarchy uniqueName="[Measures].[Tax Amount]" caption="Tax Amount" measure="1" displayFolder="" measureGroup="Sales Summary" count="0" hidden="1"/>
    <cacheHierarchy uniqueName="[Measures].[Freight Cost]" caption="Freight Cost" measure="1" displayFolder="" measureGroup="Sales Summary" count="0" hidden="1"/>
    <cacheHierarchy uniqueName="[Measures].[Transaction Count]" caption="Transaction Count" measure="1" displayFolder="" measureGroup="Sales Summary" count="0" hidden="1"/>
    <cacheHierarchy uniqueName="[Measures].[Order Count]" caption="Order Count" measure="1" displayFolder="" measureGroup="Sales Orders" count="0" hidden="1"/>
    <cacheHierarchy uniqueName="[Measures].[Amount]" caption="Amount" measure="1" displayFolder="" measureGroup="Financial Reporting" count="0" hidden="1"/>
    <cacheHierarchy uniqueName="[Measures].[Average Rate]" caption="Average Rate" measure="1" displayFolder="" measureGroup="Exchange Rates" count="0" hidden="1"/>
    <cacheHierarchy uniqueName="[Measures].[End of Day Rate]" caption="End of Day Rate" measure="1" displayFolder="" measureGroup="Exchange Rates" count="0" hidden="1"/>
    <cacheHierarchy uniqueName="[Measures].[On Hand Value]" caption="On Hand Value" measure="1" displayFolder="" measureGroup="Inventory" count="0" hidden="1"/>
    <cacheHierarchy uniqueName="[Measures].[On Hand]" caption="On Hand" measure="1" displayFolder="" measureGroup="Inventory" count="0" hidden="1"/>
  </cacheHierarchies>
  <kpis count="0"/>
  <tupleCache>
    <entries count="2">
      <n v="4113000" in="0">
        <tpls c="3">
          <tpl fld="3" item="0"/>
          <tpl hier="31" item="4294967295"/>
          <tpl fld="0" item="0"/>
        </tpls>
      </n>
      <n v="2500000.0000000023" in="0">
        <tpls c="3">
          <tpl fld="3" item="1"/>
          <tpl hier="31" item="4294967295"/>
          <tpl fld="0" item="0"/>
        </tpls>
      </n>
    </entries>
    <queryCache count="4">
      <query mdx="[Sales Territory].[Sales Territory].[All Sales Territories].[Europe]">
        <tpls c="1">
          <tpl fld="0" item="0"/>
        </tpls>
      </query>
      <query mdx="[Date].[Calendar].[All Periods].[CY 2007].[H2 CY 2007].[Q3 CY 2007]">
        <tpls c="1">
          <tpl fld="3" item="0"/>
        </tpls>
      </query>
      <query mdx="[Date].[Calendar].[All Periods].[CY 2007].[H1 CY 2007].[Q2 CY 2007]">
        <tpls c="1">
          <tpl fld="3" item="1"/>
        </tpls>
      </query>
      <query mdx="[Measures].[Amount Quota]">
        <tpls c="1">
          <tpl hier="31" item="4294967295"/>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Author" refreshedDate="41569.658463425927" backgroundQuery="1" createdVersion="4" refreshedVersion="5" minRefreshableVersion="3" recordCount="0" supportSubquery="1" supportAdvancedDrill="1">
  <cacheSource type="external" connectionId="1"/>
  <cacheFields count="29">
    <cacheField name="[Account].[Accounts].[Account Level 01]" caption="Account Level 01" numFmtId="0" hierarchy="2" mappingCount="3">
      <sharedItems count="2">
        <s v="[Account].[Accounts].&amp;[1]" c="Balance Sheet" cp="3">
          <x/>
          <x/>
          <x/>
        </s>
        <s v="[Account].[Accounts].&amp;[47]" c="Net Income" cp="3">
          <x v="3"/>
          <x/>
          <x/>
        </s>
      </sharedItems>
      <mpMap v="6"/>
      <mpMap v="7"/>
      <mpMap v="8"/>
    </cacheField>
    <cacheField name="[Account].[Accounts].[Account Level 02]" caption="Account Level 02" numFmtId="0" hierarchy="2" level="1" mappingCount="3">
      <sharedItems count="5">
        <s v="[Account].[Accounts].&amp;[2]" c="Assets" cp="3">
          <x v="1"/>
          <x v="1"/>
          <x v="1"/>
        </s>
        <s v="[Account].[Accounts].&amp;[25]" c="Liabilities and Owners Equity" cp="3">
          <x v="2"/>
          <x v="2"/>
          <x v="1"/>
        </s>
        <s v="[Account].[Accounts].&amp;[48]" c="Operating Profit" cp="3">
          <x v="4"/>
          <x v="3"/>
          <x v="2"/>
        </s>
        <s v="[Account].[Accounts].&amp;[88]" c="Other Income and Expense" cp="3">
          <x v="23"/>
          <x v="3"/>
          <x v="2"/>
        </s>
        <s v="[Account].[Accounts].&amp;[94]" c="Taxes" cp="3">
          <x v="24"/>
          <x v="4"/>
          <x v="2"/>
        </s>
      </sharedItems>
      <mpMap v="6"/>
      <mpMap v="7"/>
      <mpMap v="8"/>
    </cacheField>
    <cacheField name="[Account].[Accounts].[Account Level 03]" caption="Account Level 03" numFmtId="0" hierarchy="2" level="2" mappingCount="3">
      <sharedItems count="3">
        <s v="[Account].[Accounts].&amp;[58]" c="Operating Expenses" cp="3">
          <x v="5"/>
          <x v="4"/>
          <x v="3"/>
        </s>
        <s v="[Account].[Accounts].&amp;[49]" c="Gross Margin" cp="3">
          <x v="22"/>
          <x v="3"/>
          <x v="3"/>
        </s>
        <s v="[Account].[Accounts].&amp;[3]" u="1" c="Current Assets"/>
      </sharedItems>
      <mpMap v="6"/>
      <mpMap v="7"/>
      <mpMap v="8"/>
    </cacheField>
    <cacheField name="[Account].[Accounts].[Account Level 04]" caption="Account Level 04" numFmtId="0" hierarchy="2" level="3" mappingCount="3">
      <sharedItems count="10">
        <s v="[Account].[Accounts].&amp;[59]" c="Labor Expenses" cp="3">
          <x v="6"/>
          <x v="4"/>
          <x v="4"/>
        </s>
        <s v="[Account].[Accounts].&amp;[64]" c="Travel Expenses" cp="3">
          <x v="7"/>
          <x v="4"/>
          <x v="4"/>
        </s>
        <s v="[Account].[Accounts].&amp;[70]" c="Marketing" cp="3">
          <x v="8"/>
          <x v="4"/>
          <x v="4"/>
        </s>
        <s v="[Account].[Accounts].&amp;[75]" c="Telephone and Utilities" cp="3">
          <x v="9"/>
          <x v="4"/>
          <x v="4"/>
        </s>
        <s v="[Account].[Accounts].&amp;[79]" c="Depreciation" cp="3">
          <x v="10"/>
          <x v="4"/>
          <x v="4"/>
        </s>
        <s v="[Account].[Accounts].&amp;[63]" c="Commissions" cp="3">
          <x v="17"/>
          <x v="4"/>
          <x v="4"/>
        </s>
        <s v="[Account].[Accounts].&amp;[73]" c="Office Supplies" cp="3">
          <x v="18"/>
          <x v="4"/>
          <x v="4"/>
        </s>
        <s v="[Account].[Accounts].&amp;[74]" c="Professional Services" cp="3">
          <x v="19"/>
          <x v="4"/>
          <x v="4"/>
        </s>
        <s v="[Account].[Accounts].&amp;[78]" c="Other Expenses" cp="3">
          <x v="20"/>
          <x v="4"/>
          <x v="4"/>
        </s>
        <s v="[Account].[Accounts].&amp;[87]" c="Rent" cp="3">
          <x v="21"/>
          <x v="4"/>
          <x v="4"/>
        </s>
      </sharedItems>
      <mpMap v="6"/>
      <mpMap v="7"/>
      <mpMap v="8"/>
    </cacheField>
    <cacheField name="[Account].[Accounts].[Account Level 05]" caption="Account Level 05" numFmtId="0" hierarchy="2" level="4" mappingCount="3">
      <sharedItems count="6">
        <s v="[Account].[Accounts].&amp;[80]" c="Building Leasehold" cp="3">
          <x v="11"/>
          <x v="4"/>
          <x v="5"/>
        </s>
        <s v="[Account].[Accounts].&amp;[81]" c="Vehicles" cp="3">
          <x v="12"/>
          <x v="4"/>
          <x v="5"/>
        </s>
        <s v="[Account].[Accounts].&amp;[82]" c="Equipment" cp="3">
          <x v="13"/>
          <x v="4"/>
          <x v="5"/>
        </s>
        <s v="[Account].[Accounts].&amp;[83]" c="Furniture and Fixtures" cp="3">
          <x v="14"/>
          <x v="4"/>
          <x v="5"/>
        </s>
        <s v="[Account].[Accounts].&amp;[84]" c="Other Assets" cp="3">
          <x v="15"/>
          <x v="4"/>
          <x v="5"/>
        </s>
        <s v="[Account].[Accounts].&amp;[85]" c="Amortization of Goodwill" cp="3">
          <x v="16"/>
          <x v="4"/>
          <x v="5"/>
        </s>
      </sharedItems>
      <mpMap v="6"/>
      <mpMap v="7"/>
      <mpMap v="8"/>
    </cacheField>
    <cacheField name="[Account].[Accounts].[Account Level 06]" caption="Account Level 06" numFmtId="0" hierarchy="2" level="5">
      <sharedItems containsSemiMixedTypes="0" containsString="0"/>
    </cacheField>
    <cacheField name="[Account].[Accounts].[Account Number]" caption="Account Number" propertyName="Account Number" numFmtId="0" hierarchy="2" level="32767" memberPropertyField="1">
      <sharedItems containsSemiMixedTypes="0" containsString="0" containsNumber="1" containsInteger="1" minValue="1" maxValue="8500" count="25">
        <n v="1"/>
        <n v="10"/>
        <n v="20"/>
        <n v="4"/>
        <n v="40"/>
        <n v="60"/>
        <n v="600"/>
        <n v="620"/>
        <n v="630"/>
        <n v="660"/>
        <n v="680"/>
        <n v="6810"/>
        <n v="6820"/>
        <n v="6830"/>
        <n v="6840"/>
        <n v="6850"/>
        <n v="6860"/>
        <n v="6100"/>
        <n v="6400"/>
        <n v="6500"/>
        <n v="6700"/>
        <n v="6920"/>
        <n v="400"/>
        <n v="80"/>
        <n v="8500"/>
      </sharedItems>
    </cacheField>
    <cacheField name="[Account].[Accounts].[Account Type]" caption="Account Type" propertyName="Account Type" numFmtId="0" hierarchy="2" level="32767" memberPropertyField="1">
      <sharedItems count="5">
        <s v=""/>
        <s v="Assets"/>
        <s v="Liabilities"/>
        <s v="Revenue"/>
        <s v="Expenditures"/>
      </sharedItems>
    </cacheField>
    <cacheField name="[Account].[Accounts].[Accounts]" caption="Accounts" propertyName="Accounts" numFmtId="0" hierarchy="2" level="32767" memberPropertyField="1">
      <sharedItems containsBlank="1" count="6">
        <m/>
        <s v="Balance Sheet"/>
        <s v="Net Income"/>
        <s v="Operating Profit"/>
        <s v="Operating Expenses"/>
        <s v="Depreciation"/>
      </sharedItems>
    </cacheField>
    <cacheField name="[Date].[Calendar].[Calendar Year]" caption="Calendar Year" numFmtId="0" hierarchy="19" level="1">
      <sharedItems count="2">
        <s v="[Date].[Calendar].[Calendar Year].&amp;[2007]" c="CY 2007"/>
        <s v="[Date].[Calendar].[Calendar Year].&amp;[2008]" c="CY 2008"/>
      </sharedItems>
    </cacheField>
    <cacheField name="[Date].[Calendar].[Calendar Semester]" caption="Calendar Semester" numFmtId="0" hierarchy="19" level="2">
      <sharedItems containsSemiMixedTypes="0" containsString="0"/>
    </cacheField>
    <cacheField name="[Date].[Calendar].[Calendar Quarter]" caption="Calendar Quarter" numFmtId="0" hierarchy="19" level="3">
      <sharedItems containsSemiMixedTypes="0" containsString="0"/>
    </cacheField>
    <cacheField name="[Date].[Calendar].[Month]" caption="Month" numFmtId="0" hierarchy="19" level="4">
      <sharedItems containsSemiMixedTypes="0" containsString="0"/>
    </cacheField>
    <cacheField name="[Date].[Calendar].[Date]" caption="Date" numFmtId="0" hierarchy="19" level="5">
      <sharedItems containsSemiMixedTypes="0" containsString="0"/>
    </cacheField>
    <cacheField name="[Date].[Calendar].[Calendar Semester].[Calendar Year]" caption="Calendar Year" propertyName="Calendar Year" numFmtId="0" hierarchy="19" level="2" memberPropertyField="1">
      <sharedItems containsSemiMixedTypes="0" containsString="0"/>
    </cacheField>
    <cacheField name="[Date].[Calendar].[Calendar Quarter].[Calendar Quarter of Year]" caption="Calendar Quarter of Year" propertyName="Calendar Quarter of Year" numFmtId="0" hierarchy="19" level="3" memberPropertyField="1">
      <sharedItems containsSemiMixedTypes="0" containsString="0"/>
    </cacheField>
    <cacheField name="[Date].[Calendar].[Calendar Quarter].[Calendar Semester]" caption="Calendar Semester" propertyName="Calendar Semester" numFmtId="0" hierarchy="19" level="3" memberPropertyField="1">
      <sharedItems containsSemiMixedTypes="0" containsString="0"/>
    </cacheField>
    <cacheField name="[Date].[Calendar].[Calendar Quarter].[Calendar Semester of Year]" caption="Calendar Semester of Year" propertyName="Calendar Semester of Year" numFmtId="0" hierarchy="19" level="3" memberPropertyField="1">
      <sharedItems containsSemiMixedTypes="0" containsString="0"/>
    </cacheField>
    <cacheField name="[Date].[Calendar].[Calendar Quarter].[Fiscal Quarter]" caption="Fiscal Quarter" propertyName="Fiscal Quarter" numFmtId="0" hierarchy="19" level="3" memberPropertyField="1">
      <sharedItems containsSemiMixedTypes="0" containsString="0"/>
    </cacheField>
    <cacheField name="[Date].[Calendar].[Month].[Calendar Quarter]" caption="Calendar Quarter" propertyName="Calendar Quarter" numFmtId="0" hierarchy="19" level="4" memberPropertyField="1">
      <sharedItems containsSemiMixedTypes="0" containsString="0"/>
    </cacheField>
    <cacheField name="[Date].[Calendar].[Month].[Month of Year]" caption="Month of Year" propertyName="Month of Year" numFmtId="0" hierarchy="19" level="4" memberPropertyField="1">
      <sharedItems containsSemiMixedTypes="0" containsString="0"/>
    </cacheField>
    <cacheField name="[Date].[Calendar].[Date].[Calendar Week]" caption="Calendar Week" propertyName="Calendar Week" numFmtId="0" hierarchy="19" level="5" memberPropertyField="1">
      <sharedItems containsSemiMixedTypes="0" containsString="0"/>
    </cacheField>
    <cacheField name="[Date].[Calendar].[Date].[Day Name]" caption="Day Name" propertyName="Day Name" numFmtId="0" hierarchy="19" level="5" memberPropertyField="1">
      <sharedItems containsSemiMixedTypes="0" containsString="0"/>
    </cacheField>
    <cacheField name="[Date].[Calendar].[Date].[Day of Month]" caption="Day of Month" propertyName="Day of Month" numFmtId="0" hierarchy="19" level="5" memberPropertyField="1">
      <sharedItems containsSemiMixedTypes="0" containsString="0"/>
    </cacheField>
    <cacheField name="[Date].[Calendar].[Date].[Day of Week]" caption="Day of Week" propertyName="Day of Week" numFmtId="0" hierarchy="19" level="5" memberPropertyField="1">
      <sharedItems containsSemiMixedTypes="0" containsString="0"/>
    </cacheField>
    <cacheField name="[Date].[Calendar].[Date].[Day of Year]" caption="Day of Year" propertyName="Day of Year" numFmtId="0" hierarchy="19" level="5" memberPropertyField="1">
      <sharedItems containsSemiMixedTypes="0" containsString="0"/>
    </cacheField>
    <cacheField name="[Date].[Calendar].[Date].[Fiscal Week]" caption="Fiscal Week" propertyName="Fiscal Week" numFmtId="0" hierarchy="19" level="5" memberPropertyField="1">
      <sharedItems containsSemiMixedTypes="0" containsString="0"/>
    </cacheField>
    <cacheField name="[Date].[Calendar].[Date].[Month Name]" caption="Month Name" propertyName="Month Name" numFmtId="0" hierarchy="19" level="5" memberPropertyField="1">
      <sharedItems containsSemiMixedTypes="0" containsString="0"/>
    </cacheField>
    <cacheField name="[Measures].[Amount]" caption="Amount" numFmtId="0" hierarchy="251" level="32767"/>
  </cacheFields>
  <cacheHierarchies count="344">
    <cacheHierarchy uniqueName="[Account].[Account Number]" caption="Account Number" attribute="1" defaultMemberUniqueName="[Account].[Account Number].[All Accounts]" allUniqueName="[Account].[Account Number].[All Accounts]" dimensionUniqueName="[Account]" displayFolder="" count="0" unbalanced="0"/>
    <cacheHierarchy uniqueName="[Account].[Account Type]" caption="Account Type" attribute="1" defaultMemberUniqueName="[Account].[Account Type].[All Accounts]" allUniqueName="[Account].[Account Type].[All Accounts]" dimensionUniqueName="[Account]" displayFolder="" count="0" unbalanced="0"/>
    <cacheHierarchy uniqueName="[Account].[Accounts]" caption="Accounts" defaultMemberUniqueName="[Account].[Accounts].&amp;[47]" dimensionUniqueName="[Account]" displayFolder="" count="6" unbalanced="1">
      <fieldsUsage count="6">
        <fieldUsage x="0"/>
        <fieldUsage x="1"/>
        <fieldUsage x="2"/>
        <fieldUsage x="3"/>
        <fieldUsage x="4"/>
        <fieldUsage x="5"/>
      </fieldsUsage>
    </cacheHierarchy>
    <cacheHierarchy uniqueName="[Customer].[City]" caption="City" attribute="1" defaultMemberUniqueName="[Customer].[City].[All Customers]" allUniqueName="[Customer].[City].[All Customers]" dimensionUniqueName="[Customer]" displayFolder="Location" count="0" unbalanced="0"/>
    <cacheHierarchy uniqueName="[Customer].[Commute Distance]" caption="Commute Distance" attribute="1" defaultMemberUniqueName="[Customer].[Commute Distance].[All Customers]" allUniqueName="[Customer].[Commute Distance].[All Customers]" dimensionUniqueName="[Customer]" displayFolder="Demographic" count="0" unbalanced="0"/>
    <cacheHierarchy uniqueName="[Customer].[Country]" caption="Country" attribute="1" defaultMemberUniqueName="[Customer].[Country].[All Customers]" allUniqueName="[Customer].[Country].[All Customers]" dimensionUniqueName="[Customer]" displayFolder="Location" count="0" unbalanced="0"/>
    <cacheHierarchy uniqueName="[Customer].[Customer]" caption="Customer" attribute="1" keyAttribute="1" defaultMemberUniqueName="[Customer].[Customer].[All Customers]" allUniqueName="[Customer].[Customer].[All Customers]" dimensionUniqueName="[Customer]" displayFolder="" count="0" unbalanced="0"/>
    <cacheHierarchy uniqueName="[Customer].[Customer Geography]" caption="Customer Geography" defaultMemberUniqueName="[Customer].[Customer Geography].[All Customers]" allUniqueName="[Customer].[Customer Geography].[All Customers]" dimensionUniqueName="[Customer]" displayFolder="" count="0" unbalanced="0"/>
    <cacheHierarchy uniqueName="[Customer].[Education]" caption="Education" attribute="1" defaultMemberUniqueName="[Customer].[Education].[All Customers]" allUniqueName="[Customer].[Education].[All Customers]" dimensionUniqueName="[Customer]" displayFolder="Demographic" count="0" unbalanced="0"/>
    <cacheHierarchy uniqueName="[Customer].[Gender]" caption="Gender" attribute="1" defaultMemberUniqueName="[Customer].[Gender].[All Customers]" allUniqueName="[Customer].[Gender].[All Customers]" dimensionUniqueName="[Customer]" displayFolder="Demographic" count="0" unbalanced="0"/>
    <cacheHierarchy uniqueName="[Customer].[Home Owner]" caption="Home Owner" attribute="1" defaultMemberUniqueName="[Customer].[Home Owner].[All Customers]" allUniqueName="[Customer].[Home Owner].[All Customers]" dimensionUniqueName="[Customer]" displayFolder="Demographic" count="0" unbalanced="0"/>
    <cacheHierarchy uniqueName="[Customer].[Marital Status]" caption="Marital Status" attribute="1" defaultMemberUniqueName="[Customer].[Marital Status].[All Customers]" allUniqueName="[Customer].[Marital Status].[All Customers]" dimensionUniqueName="[Customer]" displayFolder="Demographic" count="0" unbalanced="0"/>
    <cacheHierarchy uniqueName="[Customer].[Number of Cars Owned]" caption="Number of Cars Owned" attribute="1" defaultMemberUniqueName="[Customer].[Number of Cars Owned].[All Customers]" allUniqueName="[Customer].[Number of Cars Owned].[All Customers]" dimensionUniqueName="[Customer]" displayFolder="Demographic" count="0" unbalanced="0"/>
    <cacheHierarchy uniqueName="[Customer].[Number of Children At Home]" caption="Number of Children At Home" attribute="1" defaultMemberUniqueName="[Customer].[Number of Children At Home].[All Customers]" allUniqueName="[Customer].[Number of Children At Home].[All Customers]" dimensionUniqueName="[Customer]" displayFolder="Demographic" count="0" unbalanced="0"/>
    <cacheHierarchy uniqueName="[Customer].[Occupation]" caption="Occupation" attribute="1" defaultMemberUniqueName="[Customer].[Occupation].[All Customers]" allUniqueName="[Customer].[Occupation].[All Customers]" dimensionUniqueName="[Customer]" displayFolder="Demographic" count="0" unbalanced="0"/>
    <cacheHierarchy uniqueName="[Customer].[Postal Code]" caption="Postal Code" attribute="1" defaultMemberUniqueName="[Customer].[Postal Code].[All Customers]" allUniqueName="[Customer].[Postal Code].[All Customers]" dimensionUniqueName="[Customer]" displayFolder="Location" count="0" unbalanced="0"/>
    <cacheHierarchy uniqueName="[Customer].[State-Province]" caption="State-Province" attribute="1" defaultMemberUniqueName="[Customer].[State-Province].[All Customers]" allUniqueName="[Customer].[State-Province].[All Customers]" dimensionUniqueName="[Customer]" displayFolder="Location" count="0" unbalanced="0"/>
    <cacheHierarchy uniqueName="[Customer].[Total Children]" caption="Total Children" attribute="1" defaultMemberUniqueName="[Customer].[Total Children].[All Customers]" allUniqueName="[Customer].[Total Children].[All Customers]" dimensionUniqueName="[Customer]" displayFolder="Demographic" count="0" unbalanced="0"/>
    <cacheHierarchy uniqueName="[Customer].[Yearly Income]" caption="Yearly Income" attribute="1" defaultMemberUniqueName="[Customer].[Yearly Income].[All Customers]" allUniqueName="[Customer].[Yearly Income].[All Customers]" dimensionUniqueName="[Customer]" displayFolder="Demographic" count="0" unbalanced="0"/>
    <cacheHierarchy uniqueName="[Date].[Calendar]" caption="Date.Calendar" time="1" defaultMemberUniqueName="[Date].[Calendar].[All Periods]" allUniqueName="[Date].[Calendar].[All Periods]" dimensionUniqueName="[Date]" displayFolder="Calendar" count="6" unbalanced="0">
      <fieldsUsage count="6">
        <fieldUsage x="-1"/>
        <fieldUsage x="9"/>
        <fieldUsage x="10"/>
        <fieldUsage x="11"/>
        <fieldUsage x="12"/>
        <fieldUsage x="13"/>
      </fieldsUsage>
    </cacheHierarchy>
    <cacheHierarchy uniqueName="[Date].[Calendar Quarter of Year]" caption="Date.Calendar Quarter of Year" attribute="1" time="1" defaultMemberUniqueName="[Date].[Calendar Quarter of Year].[All Periods]" allUniqueName="[Date].[Calendar Quarter of Year].[All Periods]" dimensionUniqueName="[Date]" displayFolder="Calendar" count="0" unbalanced="0"/>
    <cacheHierarchy uniqueName="[Date].[Calendar Semester of Year]" caption="Date.Calendar Semester of Year" attribute="1" time="1" defaultMemberUniqueName="[Date].[Calendar Semester of Year].[All Periods]" allUniqueName="[Date].[Calendar Semester of Year].[All Periods]" dimensionUniqueName="[Date]" displayFolder="Calendar" count="0" unbalanced="0"/>
    <cacheHierarchy uniqueName="[Date].[Calendar Week of Year]" caption="Date.Calendar Week of Year" attribute="1" time="1" defaultMemberUniqueName="[Date].[Calendar Week of Year].[All Periods]" allUniqueName="[Date].[Calendar Week of Year].[All Periods]" dimensionUniqueName="[Date]" displayFolder="Calendar" count="0" unbalanced="0"/>
    <cacheHierarchy uniqueName="[Date].[Calendar Weeks]" caption="Date.Calendar Weeks" time="1" defaultMemberUniqueName="[Date].[Calendar Weeks].[All Periods]" allUniqueName="[Date].[Calendar Weeks].[All Periods]" dimensionUniqueName="[Date]" displayFolder="Calendar" count="0" unbalanced="0"/>
    <cacheHierarchy uniqueName="[Date].[Calendar Year]" caption="Date.Calendar Year" attribute="1" time="1" defaultMemberUniqueName="[Date].[Calendar Year].[All Periods]" allUniqueName="[Date].[Calendar Year].[All Periods]" dimensionUniqueName="[Date]" displayFolder="Calendar" count="0" unbalanced="0"/>
    <cacheHierarchy uniqueName="[Date].[Date]" caption="Date.Date" attribute="1" time="1" keyAttribute="1" defaultMemberUniqueName="[Date].[Date].[All Periods]" allUniqueName="[Date].[Date].[All Periods]" dimensionUniqueName="[Date]" displayFolder="" count="0" memberValueDatatype="7" unbalanced="0"/>
    <cacheHierarchy uniqueName="[Date].[Day Name]" caption="Date.Day Name" attribute="1" time="1" defaultMemberUniqueName="[Date].[Day Name].[All Periods]" allUniqueName="[Date].[Day Name].[All Periods]" dimensionUniqueName="[Date]" displayFolder="" count="0" unbalanced="0"/>
    <cacheHierarchy uniqueName="[Date].[Day of Month]" caption="Date.Day of Month" attribute="1" time="1" defaultMemberUniqueName="[Date].[Day of Month].[All Periods]" allUniqueName="[Date].[Day of Month].[All Periods]" dimensionUniqueName="[Date]" displayFolder="" count="0" unbalanced="0"/>
    <cacheHierarchy uniqueName="[Date].[Day of Week]" caption="Date.Day of Week" attribute="1" time="1" defaultMemberUniqueName="[Date].[Day of Week].[All Periods]" allUniqueName="[Date].[Day of Week].[All Periods]" dimensionUniqueName="[Date]" displayFolder="" count="0" unbalanced="0"/>
    <cacheHierarchy uniqueName="[Date].[Day of Year]" caption="Date.Day of Year" attribute="1" time="1" defaultMemberUniqueName="[Date].[Day of Year].[All Periods]" allUniqueName="[Date].[Day of Year].[All Periods]" dimensionUniqueName="[Date]" displayFolder="" count="0" unbalanced="0"/>
    <cacheHierarchy uniqueName="[Date].[Fiscal]" caption="Date.Fiscal" time="1" defaultMemberUniqueName="[Date].[Fiscal].[All Periods]" allUniqueName="[Date].[Fiscal].[All Periods]" dimensionUniqueName="[Date]" displayFolder="Fiscal" count="0" unbalanced="0"/>
    <cacheHierarchy uniqueName="[Date].[Fiscal Quarter of Year]" caption="Date.Fiscal Quarter of Year" attribute="1" time="1" defaultMemberUniqueName="[Date].[Fiscal Quarter of Year].[All Periods]" allUniqueName="[Date].[Fiscal Quarter of Year].[All Periods]" dimensionUniqueName="[Date]" displayFolder="Fiscal" count="0" unbalanced="0"/>
    <cacheHierarchy uniqueName="[Date].[Fiscal Semester of Year]" caption="Date.Fiscal Semester of Year" attribute="1" time="1" defaultMemberUniqueName="[Date].[Fiscal Semester of Year].[All Periods]" allUniqueName="[Date].[Fiscal Semester of Year].[All Periods]" dimensionUniqueName="[Date]" displayFolder="Fiscal" count="0" unbalanced="0"/>
    <cacheHierarchy uniqueName="[Date].[Fiscal Week of Year]" caption="Date.Fiscal Week of Year" attribute="1" time="1" defaultMemberUniqueName="[Date].[Fiscal Week of Year].[All Periods]" allUniqueName="[Date].[Fiscal Week of Year].[All Periods]" dimensionUniqueName="[Date]" displayFolder="Fiscal" count="0" unbalanced="0"/>
    <cacheHierarchy uniqueName="[Date].[Fiscal Weeks]" caption="Date.Fiscal Weeks" time="1" defaultMemberUniqueName="[Date].[Fiscal Weeks].[All Periods]" allUniqueName="[Date].[Fiscal Weeks].[All Periods]" dimensionUniqueName="[Date]" displayFolder="Fiscal" count="0" unbalanced="0"/>
    <cacheHierarchy uniqueName="[Date].[Fiscal Year]" caption="Date.Fiscal Year" attribute="1" time="1" defaultMemberUniqueName="[Date].[Fiscal Year].[All Periods]" allUniqueName="[Date].[Fiscal Year].[All Periods]" dimensionUniqueName="[Date]" displayFolder="Fiscal" count="0" unbalanced="0"/>
    <cacheHierarchy uniqueName="[Date].[Month of Year]" caption="Date.Month of Year" attribute="1" time="1" defaultMemberUniqueName="[Date].[Month of Year].[All Periods]" allUniqueName="[Date].[Month of Year].[All Periods]" dimensionUniqueName="[Date]" displayFolder="" count="0" unbalanced="0"/>
    <cacheHierarchy uniqueName="[Delivery Date].[Calendar]" caption="Delivery Date.Calendar" time="1" defaultMemberUniqueName="[Delivery Date].[Calendar].[All Periods]" allUniqueName="[Delivery Date].[Calendar].[All Periods]" dimensionUniqueName="[Delivery Date]" displayFolder="Calendar" count="0" unbalanced="0"/>
    <cacheHierarchy uniqueName="[Delivery Date].[Calendar Quarter of Year]" caption="Delivery Date.Calendar Quarter of Year" attribute="1" time="1" defaultMemberUniqueName="[Delivery Date].[Calendar Quarter of Year].[All Periods]" allUniqueName="[Delivery Date].[Calendar Quarter of Year].[All Periods]" dimensionUniqueName="[Delivery Date]" displayFolder="Calendar" count="0" unbalanced="0"/>
    <cacheHierarchy uniqueName="[Delivery Date].[Calendar Semester of Year]" caption="Delivery Date.Calendar Semester of Year" attribute="1" time="1" defaultMemberUniqueName="[Delivery Date].[Calendar Semester of Year].[All Periods]" allUniqueName="[Delivery Date].[Calendar Semester of Year].[All Periods]" dimensionUniqueName="[Delivery Date]" displayFolder="Calendar" count="0" unbalanced="0"/>
    <cacheHierarchy uniqueName="[Delivery Date].[Calendar Week of Year]" caption="Delivery Date.Calendar Week of Year" attribute="1" time="1" defaultMemberUniqueName="[Delivery Date].[Calendar Week of Year].[All Periods]" allUniqueName="[Delivery Date].[Calendar Week of Year].[All Periods]" dimensionUniqueName="[Delivery Date]" displayFolder="Calendar" count="0" unbalanced="0"/>
    <cacheHierarchy uniqueName="[Delivery Date].[Calendar Weeks]" caption="Delivery Date.Calendar Weeks" time="1" defaultMemberUniqueName="[Delivery Date].[Calendar Weeks].[All Periods]" allUniqueName="[Delivery Date].[Calendar Weeks].[All Periods]" dimensionUniqueName="[Delivery Date]" displayFolder="Calendar" count="0" unbalanced="0"/>
    <cacheHierarchy uniqueName="[Delivery Date].[Calendar Year]" caption="Delivery Date.Calendar Year" attribute="1" time="1" defaultMemberUniqueName="[Delivery Date].[Calendar Year].[All Periods]" allUniqueName="[Delivery Date].[Calendar Year].[All Periods]" dimensionUniqueName="[Delivery Date]" displayFolder="Calendar" count="0" unbalanced="0"/>
    <cacheHierarchy uniqueName="[Delivery Date].[Date]" caption="Delivery Date.Date" attribute="1" time="1" keyAttribute="1" defaultMemberUniqueName="[Delivery Date].[Date].[All Periods]" allUniqueName="[Delivery Date].[Date].[All Periods]" dimensionUniqueName="[Delivery Date]" displayFolder="" count="0" memberValueDatatype="7" unbalanced="0"/>
    <cacheHierarchy uniqueName="[Delivery Date].[Day Name]" caption="Delivery Date.Day Name" attribute="1" time="1" defaultMemberUniqueName="[Delivery Date].[Day Name].[All Periods]" allUniqueName="[Delivery Date].[Day Name].[All Periods]" dimensionUniqueName="[Delivery Date]" displayFolder="" count="0" unbalanced="0"/>
    <cacheHierarchy uniqueName="[Delivery Date].[Day of Month]" caption="Delivery Date.Day of Month" attribute="1" time="1" defaultMemberUniqueName="[Delivery Date].[Day of Month].[All Periods]" allUniqueName="[Delivery Date].[Day of Month].[All Periods]" dimensionUniqueName="[Delivery Date]" displayFolder="" count="0" unbalanced="0"/>
    <cacheHierarchy uniqueName="[Delivery Date].[Day of Week]" caption="Delivery Date.Day of Week" attribute="1" time="1" defaultMemberUniqueName="[Delivery Date].[Day of Week].[All Periods]" allUniqueName="[Delivery Date].[Day of Week].[All Periods]" dimensionUniqueName="[Delivery Date]" displayFolder="" count="0" unbalanced="0"/>
    <cacheHierarchy uniqueName="[Delivery Date].[Day of Year]" caption="Delivery Date.Day of Year" attribute="1" time="1" defaultMemberUniqueName="[Delivery Date].[Day of Year].[All Periods]" allUniqueName="[Delivery Date].[Day of Year].[All Periods]" dimensionUniqueName="[Delivery Date]" displayFolder="" count="0" unbalanced="0"/>
    <cacheHierarchy uniqueName="[Delivery Date].[Fiscal]" caption="Delivery Date.Fiscal" time="1" defaultMemberUniqueName="[Delivery Date].[Fiscal].[All Periods]" allUniqueName="[Delivery Date].[Fiscal].[All Periods]" dimensionUniqueName="[Delivery Date]" displayFolder="Fiscal" count="0" unbalanced="0"/>
    <cacheHierarchy uniqueName="[Delivery Date].[Fiscal Quarter of Year]" caption="Delivery Date.Fiscal Quarter of Year" attribute="1" time="1" defaultMemberUniqueName="[Delivery Date].[Fiscal Quarter of Year].[All Periods]" allUniqueName="[Delivery Date].[Fiscal Quarter of Year].[All Periods]" dimensionUniqueName="[Delivery Date]" displayFolder="Fiscal" count="0" unbalanced="0"/>
    <cacheHierarchy uniqueName="[Delivery Date].[Fiscal Semester of Year]" caption="Delivery Date.Fiscal Semester of Year" attribute="1" time="1" defaultMemberUniqueName="[Delivery Date].[Fiscal Semester of Year].[All Periods]" allUniqueName="[Delivery Date].[Fiscal Semester of Year].[All Periods]" dimensionUniqueName="[Delivery Date]" displayFolder="Fiscal" count="0" unbalanced="0"/>
    <cacheHierarchy uniqueName="[Delivery Date].[Fiscal Week of Year]" caption="Delivery Date.Fiscal Week of Year" attribute="1" time="1" defaultMemberUniqueName="[Delivery Date].[Fiscal Week of Year].[All Periods]" allUniqueName="[Delivery Date].[Fiscal Week of Year].[All Periods]" dimensionUniqueName="[Delivery Date]" displayFolder="Fiscal" count="0" unbalanced="0"/>
    <cacheHierarchy uniqueName="[Delivery Date].[Fiscal Weeks]" caption="Delivery Date.Fiscal Weeks" time="1" defaultMemberUniqueName="[Delivery Date].[Fiscal Weeks].[All Periods]" allUniqueName="[Delivery Date].[Fiscal Weeks].[All Periods]" dimensionUniqueName="[Delivery Date]" displayFolder="Fiscal" count="0" unbalanced="0"/>
    <cacheHierarchy uniqueName="[Delivery Date].[Fiscal Year]" caption="Delivery Date.Fiscal Year" attribute="1" time="1" defaultMemberUniqueName="[Delivery Date].[Fiscal Year].[All Periods]" allUniqueName="[Delivery Date].[Fiscal Year].[All Periods]" dimensionUniqueName="[Delivery Date]" displayFolder="Fiscal" count="0" unbalanced="0"/>
    <cacheHierarchy uniqueName="[Delivery Date].[Month of Year]" caption="Delivery Date.Month of Year" attribute="1" time="1" defaultMemberUniqueName="[Delivery Date].[Month of Year].[All Periods]" allUniqueName="[Delivery Date].[Month of Year].[All Periods]" dimensionUniqueName="[Delivery Date]" displayFolder="" count="0" unbalanced="0"/>
    <cacheHierarchy uniqueName="[Department].[Departments]" caption="Departments" defaultMemberUniqueName="[Department].[Departments].&amp;[1]" dimensionUniqueName="[Department]" displayFolder="" count="0" unbalanced="1"/>
    <cacheHierarchy uniqueName="[Destination Currency].[Destination Currency]" caption="Destination Currency" attribute="1" defaultMemberUniqueName="[Destination Currency].[Destination Currency].&amp;[US Dollar]" dimensionUniqueName="[Destination Currency]" displayFolder="" count="0" unbalanced="0"/>
    <cacheHierarchy uniqueName="[Destination Currency].[Destination Currency Code]" caption="Destination Currency Code" attribute="1" keyAttribute="1" defaultMemberUniqueName="[Destination Currency].[Destination Currency Code].[All Destination Currencies]" allUniqueName="[Destination Currency].[Destination Currency Code].[All Destination Currencies]" dimensionUniqueName="[Destination Currency]" displayFolder="" count="0" unbalanced="0"/>
    <cacheHierarchy uniqueName="[Employee].[Base Rate]" caption="Base Rate" attribute="1" defaultMemberUniqueName="[Employee].[Base Rate].[All Employees]" allUniqueName="[Employee].[Base Rate].[All Employees]" dimensionUniqueName="[Employee]" displayFolder="Demographic" count="0" unbalanced="0"/>
    <cacheHierarchy uniqueName="[Employee].[Department Name]" caption="Department Name" attribute="1" defaultMemberUniqueName="[Employee].[Department Name].[All Employees]" allUniqueName="[Employee].[Department Name].[All Employees]" dimensionUniqueName="[Employee]" displayFolder="Organization" count="0" unbalanced="0"/>
    <cacheHierarchy uniqueName="[Employee].[Employee Department]" caption="Employee Department" defaultMemberUniqueName="[Employee].[Employee Department].[All Employees]" allUniqueName="[Employee].[Employee Department].[All Employees]" dimensionUniqueName="[Employee]" displayFolder="" count="0" unbalanced="0"/>
    <cacheHierarchy uniqueName="[Employee].[Employees]" caption="Employees" defaultMemberUniqueName="[Employee].[Employees].[All Employees]" allUniqueName="[Employee].[Employees].[All Employees]" dimensionUniqueName="[Employee]" displayFolder="" count="0" unbalanced="1"/>
    <cacheHierarchy uniqueName="[Employee].[End Date]" caption="End Date" attribute="1" defaultMemberUniqueName="[Employee].[End Date].[All Employees]" allUniqueName="[Employee].[End Date].[All Employees]" dimensionUniqueName="[Employee]" displayFolder="History" count="0" unbalanced="0"/>
    <cacheHierarchy uniqueName="[Employee].[Gender]" caption="Gender" attribute="1" defaultMemberUniqueName="[Employee].[Gender].[All Employees]" allUniqueName="[Employee].[Gender].[All Employees]" dimensionUniqueName="[Employee]" displayFolder="Demographic" count="0" unbalanced="0"/>
    <cacheHierarchy uniqueName="[Employee].[Hire Date]" caption="Hire Date" attribute="1" defaultMemberUniqueName="[Employee].[Hire Date].[All Employees]" allUniqueName="[Employee].[Hire Date].[All Employees]" dimensionUniqueName="[Employee]" displayFolder="History" count="0" unbalanced="0"/>
    <cacheHierarchy uniqueName="[Employee].[Hire Year]" caption="Hire Year" attribute="1" defaultMemberUniqueName="[Employee].[Hire Year].[All Employees]" allUniqueName="[Employee].[Hire Year].[All Employees]" dimensionUniqueName="[Employee]" displayFolder="History" count="0" unbalanced="0"/>
    <cacheHierarchy uniqueName="[Employee].[Marital Status]" caption="Marital Status" attribute="1" defaultMemberUniqueName="[Employee].[Marital Status].[All Employees]" allUniqueName="[Employee].[Marital Status].[All Employees]" dimensionUniqueName="[Employee]" displayFolder="Demographic" count="0" unbalanced="0"/>
    <cacheHierarchy uniqueName="[Employee].[Pay Frequency]" caption="Pay Frequency" attribute="1" defaultMemberUniqueName="[Employee].[Pay Frequency].[All Employees]" allUniqueName="[Employee].[Pay Frequency].[All Employees]" dimensionUniqueName="[Employee]" displayFolder="Organization" count="0" unbalanced="0"/>
    <cacheHierarchy uniqueName="[Employee].[Phone]" caption="Phone" attribute="1" defaultMemberUniqueName="[Employee].[Phone].[All Employees]" allUniqueName="[Employee].[Phone].[All Employees]" dimensionUniqueName="[Employee]" displayFolder="Contacts" count="0" unbalanced="0"/>
    <cacheHierarchy uniqueName="[Employee].[Salaried Flag]" caption="Salaried Flag" attribute="1" defaultMemberUniqueName="[Employee].[Salaried Flag].[All Employees]" allUniqueName="[Employee].[Salaried Flag].[All Employees]" dimensionUniqueName="[Employee]" displayFolder="Organization" count="0" unbalanced="0"/>
    <cacheHierarchy uniqueName="[Employee].[Sales Person Flag]" caption="Sales Person Flag" attribute="1" defaultMemberUniqueName="[Employee].[Sales Person Flag].[All Employees]" allUniqueName="[Employee].[Sales Person Flag].[All Employees]" dimensionUniqueName="[Employee]" displayFolder="Organization" count="0" unbalanced="0"/>
    <cacheHierarchy uniqueName="[Employee].[Sick Leave Hours]" caption="Sick Leave Hours" attribute="1" defaultMemberUniqueName="[Employee].[Sick Leave Hours].[All Employees]" allUniqueName="[Employee].[Sick Leave Hours].[All Employees]" dimensionUniqueName="[Employee]" displayFolder="Organization" count="0" unbalanced="0"/>
    <cacheHierarchy uniqueName="[Employee].[Start Date]" caption="Start Date" attribute="1" defaultMemberUniqueName="[Employee].[Start Date].[All Employees]" allUniqueName="[Employee].[Start Date].[All Employees]" dimensionUniqueName="[Employee]" displayFolder="History" count="0" unbalanced="0"/>
    <cacheHierarchy uniqueName="[Employee].[Status]" caption="Status" attribute="1" defaultMemberUniqueName="[Employee].[Status].[All Employees]" allUniqueName="[Employee].[Status].[All Employees]" dimensionUniqueName="[Employee]" displayFolder="Organization" count="0" unbalanced="0"/>
    <cacheHierarchy uniqueName="[Employee].[Title]" caption="Title" attribute="1" defaultMemberUniqueName="[Employee].[Title].[All Employees]" allUniqueName="[Employee].[Title].[All Employees]" dimensionUniqueName="[Employee]" displayFolder="Organization" count="0" unbalanced="0"/>
    <cacheHierarchy uniqueName="[Employee].[Vacation Hours]" caption="Vacation Hours" attribute="1" defaultMemberUniqueName="[Employee].[Vacation Hours].[All Employees]" allUniqueName="[Employee].[Vacation Hours].[All Employees]" dimensionUniqueName="[Employee]" displayFolder="Organization" count="0" unbalanced="0"/>
    <cacheHierarchy uniqueName="[Geography].[City]" caption="City" attribute="1" defaultMemberUniqueName="[Geography].[City].[All Geographies]" allUniqueName="[Geography].[City].[All Geographies]" dimensionUniqueName="[Geography]" displayFolder="" count="0" unbalanced="0"/>
    <cacheHierarchy uniqueName="[Geography].[Country]" caption="Country" attribute="1" defaultMemberUniqueName="[Geography].[Country].[All Geographies]" allUniqueName="[Geography].[Country].[All Geographies]" dimensionUniqueName="[Geography]" displayFolder="" count="0" unbalanced="0"/>
    <cacheHierarchy uniqueName="[Geography].[Geography]" caption="Geography" defaultMemberUniqueName="[Geography].[Geography].[All Geographies]" allUniqueName="[Geography].[Geography].[All Geographies]" dimensionUniqueName="[Geography]" displayFolder="" count="0" unbalanced="0"/>
    <cacheHierarchy uniqueName="[Geography].[Postal Code]" caption="Postal Code" attribute="1" defaultMemberUniqueName="[Geography].[Postal Code].[All Geographies]" allUniqueName="[Geography].[Postal Code].[All Geographies]" dimensionUniqueName="[Geography]" displayFolder="" count="0" unbalanced="0"/>
    <cacheHierarchy uniqueName="[Geography].[State-Province]" caption="State-Province" attribute="1" defaultMemberUniqueName="[Geography].[State-Province].[All Geographies]" allUniqueName="[Geography].[State-Province].[All Geographies]" dimensionUniqueName="[Geography]" displayFolder="" count="0" unbalanced="0"/>
    <cacheHierarchy uniqueName="[Internet Sales Order Details].[Internet Sales Orders]" caption="Internet Sales Orders" defaultMemberUniqueName="[Internet Sales Order Details].[Internet Sales Orders].[All]" allUniqueName="[Internet Sales Order Details].[Internet Sales Orders].[All]" dimensionUniqueName="[Internet Sales Order Details]" displayFolder="" count="0" unbalanced="0"/>
    <cacheHierarchy uniqueName="[Internet Sales Order Details].[Sales Order Line]" caption="Sales Order Line" attribute="1" defaultMemberUniqueName="[Internet Sales Order Details].[Sales Order Line].[All Internet Sales Orders]" allUniqueName="[Internet Sales Order Details].[Sales Order Line].[All Internet Sales Orders]" dimensionUniqueName="[Internet Sales Order Details]" displayFolder="" count="0" unbalanced="0"/>
    <cacheHierarchy uniqueName="[Internet Sales Order Details].[Sales Order Number]" caption="Sales Order Number" attribute="1" defaultMemberUniqueName="[Internet Sales Order Details].[Sales Order Number].[All Internet Sales Orders]" allUniqueName="[Internet Sales Order Details].[Sales Order Number].[All Internet Sales Orders]" dimensionUniqueName="[Internet Sales Order Details]" displayFolder="" count="0" unbalanced="0"/>
    <cacheHierarchy uniqueName="[Item].[By Color]" caption="By Color" defaultMemberUniqueName="[Item].[By Color].[All]" allUniqueName="[Item].[By Color].[All]" dimensionUniqueName="[Item]" displayFolder="" count="0" unbalanced="0"/>
    <cacheHierarchy uniqueName="[Item].[By Size]" caption="By Size" defaultMemberUniqueName="[Item].[By Size].[All]" allUniqueName="[Item].[By Size].[All]" dimensionUniqueName="[Item]" displayFolder="" count="0" unbalanced="0"/>
    <cacheHierarchy uniqueName="[Item].[By Style]" caption="By Style" defaultMemberUniqueName="[Item].[By Style].[All]" allUniqueName="[Item].[By Style].[All]" dimensionUniqueName="[Item]" displayFolder="" count="0" unbalanced="0"/>
    <cacheHierarchy uniqueName="[Item Status].[Status]" caption="Status" attribute="1" keyAttribute="1" defaultMemberUniqueName="[Item Status].[Status].[All Status]" allUniqueName="[Item Status].[Status].[All Status]" dimensionUniqueName="[Item Status]" displayFolder="" count="0" unbalanced="0"/>
    <cacheHierarchy uniqueName="[Organization].[Currency Code]" caption="Currency Code" attribute="1" defaultMemberUniqueName="[Organization].[Currency Code].[All Organizations]" allUniqueName="[Organization].[Currency Code].[All Organizations]" dimensionUniqueName="[Organization]" displayFolder="" count="0" unbalanced="0"/>
    <cacheHierarchy uniqueName="[Organization].[Organizations]" caption="Organizations" defaultMemberUniqueName="[Organization].[Organizations].&amp;[1]" dimensionUniqueName="[Organization]" displayFolder="" count="0" unbalanced="1"/>
    <cacheHierarchy uniqueName="[Product].[Category]" caption="Category" attribute="1" defaultMemberUniqueName="[Product].[Category].[All Products]" allUniqueName="[Product].[Category].[All Products]" dimensionUniqueName="[Product]" displayFolder="" count="0" unbalanced="0"/>
    <cacheHierarchy uniqueName="[Product].[Class]" caption="Class" attribute="1" defaultMemberUniqueName="[Product].[Class].[All Products]" allUniqueName="[Product].[Class].[All Products]" dimensionUniqueName="[Product]" displayFolder="Stocking" count="0" unbalanced="0"/>
    <cacheHierarchy uniqueName="[Product].[Color]" caption="Color" attribute="1" defaultMemberUniqueName="[Product].[Color].[All Products]" allUniqueName="[Product].[Color].[All Products]" dimensionUniqueName="[Product]" displayFolder="Stocking" count="0" unbalanced="0"/>
    <cacheHierarchy uniqueName="[Product].[Days to Manufacture]" caption="Days to Manufacture" attribute="1" defaultMemberUniqueName="[Product].[Days to Manufacture].[All Products]" allUniqueName="[Product].[Days to Manufacture].[All Products]" dimensionUniqueName="[Product]" displayFolder="Stocking" count="0" unbalanced="0"/>
    <cacheHierarchy uniqueName="[Product].[Dealer Price]" caption="Dealer Price" attribute="1" defaultMemberUniqueName="[Product].[Dealer Price].[All Products]" allUniqueName="[Product].[Dealer Price].[All Products]" dimensionUniqueName="[Product]" displayFolder="Financial" count="0" unbalanced="0"/>
    <cacheHierarchy uniqueName="[Product].[End Date]" caption="End Date" attribute="1" defaultMemberUniqueName="[Product].[End Date].[All Products]" allUniqueName="[Product].[End Date].[All Products]" dimensionUniqueName="[Product]" displayFolder="History" count="0" unbalanced="0"/>
    <cacheHierarchy uniqueName="[Product].[Large Photo]" caption="Large Photo" attribute="1" defaultMemberUniqueName="[Product].[Large Photo].[All Products]" allUniqueName="[Product].[Large Photo].[All Products]" dimensionUniqueName="[Product]" displayFolder="" count="0" unbalanced="0"/>
    <cacheHierarchy uniqueName="[Product].[List Price]" caption="List Price" attribute="1" defaultMemberUniqueName="[Product].[List Price].[All Products]" allUniqueName="[Product].[List Price].[All Products]" dimensionUniqueName="[Product]" displayFolder="Financial" count="0" unbalanced="0"/>
    <cacheHierarchy uniqueName="[Product].[Model Name]" caption="Model Name" attribute="1" defaultMemberUniqueName="[Product].[Model Name].[All Products]" allUniqueName="[Product].[Model Name].[All Products]" dimensionUniqueName="[Product]" displayFolder="" count="0" unbalanced="0"/>
    <cacheHierarchy uniqueName="[Product].[Product]" caption="Product" attribute="1" keyAttribute="1" defaultMemberUniqueName="[Product].[Product].[All Products]" allUniqueName="[Product].[Product].[All Products]" dimensionUniqueName="[Product]" displayFolder="" count="0" unbalanced="0"/>
    <cacheHierarchy uniqueName="[Product].[Product Categories]" caption="Product Categories" defaultMemberUniqueName="[Product].[Product Categories].[All Products]" allUniqueName="[Product].[Product Categories].[All Products]" dimensionUniqueName="[Product]" displayFolder="" count="0" unbalanced="0"/>
    <cacheHierarchy uniqueName="[Product].[Product Line]" caption="Product Line" attribute="1" defaultMemberUniqueName="[Product].[Product Line].[All Products]" allUniqueName="[Product].[Product Line].[All Products]" dimensionUniqueName="[Product]" displayFolder="" count="0" unbalanced="0"/>
    <cacheHierarchy uniqueName="[Product].[Product Model Lines]" caption="Product Model Lines" defaultMemberUniqueName="[Product].[Product Model Lines].[All Products]" allUniqueName="[Product].[Product Model Lines].[All Products]" dimensionUniqueName="[Product]" displayFolder="" count="0" unbalanced="0"/>
    <cacheHierarchy uniqueName="[Product].[Reorder Point]" caption="Reorder Point" attribute="1" defaultMemberUniqueName="[Product].[Reorder Point].[All Products]" allUniqueName="[Product].[Reorder Point].[All Products]" dimensionUniqueName="[Product]" displayFolder="Stocking" count="0" unbalanced="0"/>
    <cacheHierarchy uniqueName="[Product].[Safety Stock Level]" caption="Safety Stock Level" attribute="1" defaultMemberUniqueName="[Product].[Safety Stock Level].[All Products]" allUniqueName="[Product].[Safety Stock Level].[All Products]" dimensionUniqueName="[Product]" displayFolder="Stocking" count="0" unbalanced="0"/>
    <cacheHierarchy uniqueName="[Product].[Size]" caption="Size" attribute="1" defaultMemberUniqueName="[Product].[Size].[All Products]" allUniqueName="[Product].[Size].[All Products]" dimensionUniqueName="[Product]" displayFolder="Stocking" count="0" unbalanced="0"/>
    <cacheHierarchy uniqueName="[Product].[Size Range]" caption="Size Range" attribute="1" defaultMemberUniqueName="[Product].[Size Range].[All Products]" allUniqueName="[Product].[Size Range].[All Products]" dimensionUniqueName="[Product]" displayFolder="Stocking" count="0" unbalanced="0"/>
    <cacheHierarchy uniqueName="[Product].[Standard Cost]" caption="Standard Cost" attribute="1" defaultMemberUniqueName="[Product].[Standard Cost].[All Products]" allUniqueName="[Product].[Standard Cost].[All Products]" dimensionUniqueName="[Product]" displayFolder="Financial" count="0" unbalanced="0"/>
    <cacheHierarchy uniqueName="[Product].[Start Date]" caption="Start Date" attribute="1" defaultMemberUniqueName="[Product].[Start Date].[All Products]" allUniqueName="[Product].[Start Date].[All Products]" dimensionUniqueName="[Product]" displayFolder="History" count="0" unbalanced="0"/>
    <cacheHierarchy uniqueName="[Product].[Status]" caption="Status" attribute="1" defaultMemberUniqueName="[Product].[Status].[All Products]" allUniqueName="[Product].[Status].[All Products]" dimensionUniqueName="[Product]" displayFolder="History" count="0" unbalanced="0"/>
    <cacheHierarchy uniqueName="[Product].[Stock Level]" caption="Stock Level" defaultMemberUniqueName="[Product].[Stock Level].[All Products]" allUniqueName="[Product].[Stock Level].[All Products]" dimensionUniqueName="[Product]" displayFolder="Stocking" count="0" unbalanced="0"/>
    <cacheHierarchy uniqueName="[Product].[Style]" caption="Style" attribute="1" defaultMemberUniqueName="[Product].[Style].[All Products]" allUniqueName="[Product].[Style].[All Products]" dimensionUniqueName="[Product]" displayFolder="" count="0" unbalanced="0"/>
    <cacheHierarchy uniqueName="[Product].[Subcategory]" caption="Subcategory" attribute="1" defaultMemberUniqueName="[Product].[Subcategory].[All Products]" allUniqueName="[Product].[Subcategory].[All Products]" dimensionUniqueName="[Product]" displayFolder="" count="0" unbalanced="0"/>
    <cacheHierarchy uniqueName="[Product].[Weight]" caption="Weight" attribute="1" defaultMemberUniqueName="[Product].[Weight].[All Products]" allUniqueName="[Product].[Weight].[All Products]" dimensionUniqueName="[Product]" displayFolder="Stocking" count="0" unbalanced="0"/>
    <cacheHierarchy uniqueName="[Promotion].[Discount Percent]" caption="Discount Percent" attribute="1" defaultMemberUniqueName="[Promotion].[Discount Percent].[All Promotions]" allUniqueName="[Promotion].[Discount Percent].[All Promotions]" dimensionUniqueName="[Promotion]" displayFolder="" count="0" unbalanced="0"/>
    <cacheHierarchy uniqueName="[Promotion].[End Date]" caption="End Date" attribute="1" defaultMemberUniqueName="[Promotion].[End Date].[All Promotions]" allUniqueName="[Promotion].[End Date].[All Promotions]" dimensionUniqueName="[Promotion]" displayFolder="" count="0" unbalanced="0"/>
    <cacheHierarchy uniqueName="[Promotion].[Max Quantity]" caption="Max Quantity" attribute="1" defaultMemberUniqueName="[Promotion].[Max Quantity].[All Promotions]" allUniqueName="[Promotion].[Max Quantity].[All Promotions]" dimensionUniqueName="[Promotion]" displayFolder="" count="0" unbalanced="0"/>
    <cacheHierarchy uniqueName="[Promotion].[Min Quantity]" caption="Min Quantity" attribute="1" defaultMemberUniqueName="[Promotion].[Min Quantity].[All Promotions]" allUniqueName="[Promotion].[Min Quantity].[All Promotions]" dimensionUniqueName="[Promotion]" displayFolder="" count="0" unbalanced="0"/>
    <cacheHierarchy uniqueName="[Promotion].[Promotion]" caption="Promotion" attribute="1" keyAttribute="1" defaultMemberUniqueName="[Promotion].[Promotion].[All Promotions]" allUniqueName="[Promotion].[Promotion].[All Promotions]" dimensionUniqueName="[Promotion]" displayFolder="" count="0" unbalanced="0"/>
    <cacheHierarchy uniqueName="[Promotion].[Promotion Category]" caption="Promotion Category" attribute="1" defaultMemberUniqueName="[Promotion].[Promotion Category].[All Promotions]" allUniqueName="[Promotion].[Promotion Category].[All Promotions]" dimensionUniqueName="[Promotion]" displayFolder="" count="0" unbalanced="0"/>
    <cacheHierarchy uniqueName="[Promotion].[Promotion Type]" caption="Promotion Type" attribute="1" defaultMemberUniqueName="[Promotion].[Promotion Type].[All Promotions]" allUniqueName="[Promotion].[Promotion Type].[All Promotions]" dimensionUniqueName="[Promotion]" displayFolder="" count="0" unbalanced="0"/>
    <cacheHierarchy uniqueName="[Promotion].[Promotions]" caption="Promotions" defaultMemberUniqueName="[Promotion].[Promotions].[All Promotions]" allUniqueName="[Promotion].[Promotions].[All Promotions]" dimensionUniqueName="[Promotion]" displayFolder="" count="0" unbalanced="0"/>
    <cacheHierarchy uniqueName="[Promotion].[Start Date]" caption="Start Date" attribute="1" defaultMemberUniqueName="[Promotion].[Start Date].[All Promotions]" allUniqueName="[Promotion].[Start Date].[All Promotions]" dimensionUniqueName="[Promotion]" displayFolder="" count="0" unbalanced="0"/>
    <cacheHierarchy uniqueName="[Reseller].[Annual Revenue]" caption="Annual Revenue" attribute="1" defaultMemberUniqueName="[Reseller].[Annual Revenue].[All Resellers]" allUniqueName="[Reseller].[Annual Revenue].[All Resellers]" dimensionUniqueName="[Reseller]" displayFolder="Sales Data" count="0" unbalanced="0"/>
    <cacheHierarchy uniqueName="[Reseller].[Annual Sales]" caption="Annual Sales" attribute="1" defaultMemberUniqueName="[Reseller].[Annual Sales].[All Resellers]" allUniqueName="[Reseller].[Annual Sales].[All Resellers]" dimensionUniqueName="[Reseller]" displayFolder="Sales Data" count="0" unbalanced="0"/>
    <cacheHierarchy uniqueName="[Reseller].[Bank Name]" caption="Bank Name" attribute="1" defaultMemberUniqueName="[Reseller].[Bank Name].[All Resellers]" allUniqueName="[Reseller].[Bank Name].[All Resellers]" dimensionUniqueName="[Reseller]" displayFolder="Order Data" count="0" unbalanced="0"/>
    <cacheHierarchy uniqueName="[Reseller].[Business Type]" caption="Business Type" attribute="1" defaultMemberUniqueName="[Reseller].[Business Type].[All Resellers]" allUniqueName="[Reseller].[Business Type].[All Resellers]" dimensionUniqueName="[Reseller]" displayFolder="" count="0" unbalanced="0"/>
    <cacheHierarchy uniqueName="[Reseller].[Number of Employees]" caption="Number of Employees" attribute="1" defaultMemberUniqueName="[Reseller].[Number of Employees].[All Resellers]" allUniqueName="[Reseller].[Number of Employees].[All Resellers]" dimensionUniqueName="[Reseller]" displayFolder="" count="0" unbalanced="0"/>
    <cacheHierarchy uniqueName="[Reseller].[Order Frequency]" caption="Order Frequency" attribute="1" defaultMemberUniqueName="[Reseller].[Order Frequency].[All Resellers]" allUniqueName="[Reseller].[Order Frequency].[All Resellers]" dimensionUniqueName="[Reseller]" displayFolder="Order Data" count="0" unbalanced="0"/>
    <cacheHierarchy uniqueName="[Reseller].[Order Month]" caption="Order Month" attribute="1" defaultMemberUniqueName="[Reseller].[Order Month].[All Resellers]" allUniqueName="[Reseller].[Order Month].[All Resellers]" dimensionUniqueName="[Reseller]" displayFolder="Order Data" count="0" unbalanced="0"/>
    <cacheHierarchy uniqueName="[Reseller].[Product Line]" caption="Product Line" attribute="1" defaultMemberUniqueName="[Reseller].[Product Line].[All Resellers]" allUniqueName="[Reseller].[Product Line].[All Resellers]" dimensionUniqueName="[Reseller]" displayFolder="" count="0" unbalanced="0"/>
    <cacheHierarchy uniqueName="[Reseller].[Reseller]" caption="Reseller" attribute="1" keyAttribute="1" defaultMemberUniqueName="[Reseller].[Reseller].[All Resellers]" allUniqueName="[Reseller].[Reseller].[All Resellers]" dimensionUniqueName="[Reseller]" displayFolder="" count="0" unbalanced="0"/>
    <cacheHierarchy uniqueName="[Reseller].[Reseller Bank]" caption="Reseller Bank" defaultMemberUniqueName="[Reseller].[Reseller Bank].[All Resellers]" allUniqueName="[Reseller].[Reseller Bank].[All Resellers]" dimensionUniqueName="[Reseller]" displayFolder="Order Data" count="0" unbalanced="0"/>
    <cacheHierarchy uniqueName="[Reseller].[Reseller Order Frequency]" caption="Reseller Order Frequency" defaultMemberUniqueName="[Reseller].[Reseller Order Frequency].[All Resellers]" allUniqueName="[Reseller].[Reseller Order Frequency].[All Resellers]" dimensionUniqueName="[Reseller]" displayFolder="Order Data" count="0" unbalanced="0"/>
    <cacheHierarchy uniqueName="[Reseller].[Reseller Order Month]" caption="Reseller Order Month" defaultMemberUniqueName="[Reseller].[Reseller Order Month].[All Resellers]" allUniqueName="[Reseller].[Reseller Order Month].[All Resellers]" dimensionUniqueName="[Reseller]" displayFolder="Order Data" count="0" unbalanced="0"/>
    <cacheHierarchy uniqueName="[Reseller].[Reseller Type]" caption="Reseller Type" defaultMemberUniqueName="[Reseller].[Reseller Type].[All Resellers]" allUniqueName="[Reseller].[Reseller Type].[All Resellers]" dimensionUniqueName="[Reseller]" displayFolder="" count="0" unbalanced="0"/>
    <cacheHierarchy uniqueName="[Reseller Sales Order Details].[Carrier Tracking Number]" caption="Carrier Tracking Number" attribute="1" defaultMemberUniqueName="[Reseller Sales Order Details].[Carrier Tracking Number].[All Reseller Sales Orders]" allUniqueName="[Reseller Sales Order Details].[Carrier Tracking Number].[All Reseller Sales Orders]" dimensionUniqueName="[Reseller Sales Order Details]" displayFolder="" count="0" unbalanced="0"/>
    <cacheHierarchy uniqueName="[Reseller Sales Order Details].[Customer PO Number]" caption="Customer PO Number" attribute="1" defaultMemberUniqueName="[Reseller Sales Order Details].[Customer PO Number].[All Reseller Sales Orders]" allUniqueName="[Reseller Sales Order Details].[Customer PO Number].[All Reseller Sales Orders]" dimensionUniqueName="[Reseller Sales Order Details]" displayFolder="" count="0" unbalanced="0"/>
    <cacheHierarchy uniqueName="[Reseller Sales Order Details].[Reseller Sales Orders]" caption="Reseller Sales Orders" defaultMemberUniqueName="[Reseller Sales Order Details].[Reseller Sales Orders].[All]" allUniqueName="[Reseller Sales Order Details].[Reseller Sales Orders].[All]" dimensionUniqueName="[Reseller Sales Order Details]" displayFolder="" count="0" unbalanced="0"/>
    <cacheHierarchy uniqueName="[Reseller Sales Order Details].[Sales Order Line]" caption="Sales Order Line" attribute="1" defaultMemberUniqueName="[Reseller Sales Order Details].[Sales Order Line].[All Reseller Sales Orders]" allUniqueName="[Reseller Sales Order Details].[Sales Order Line].[All Reseller Sales Orders]" dimensionUniqueName="[Reseller Sales Order Details]" displayFolder="" count="0" unbalanced="0"/>
    <cacheHierarchy uniqueName="[Reseller Sales Order Details].[Sales Order Number]" caption="Sales Order Number" attribute="1" defaultMemberUniqueName="[Reseller Sales Order Details].[Sales Order Number].[All Reseller Sales Orders]" allUniqueName="[Reseller Sales Order Details].[Sales Order Number].[All Reseller Sales Orders]" dimensionUniqueName="[Reseller Sales Order Details]" displayFolder="" count="0" unbalanced="0"/>
    <cacheHierarchy uniqueName="[Sales Channel].[Sales Channel]" caption="Sales Channel" attribute="1" keyAttribute="1" defaultMemberUniqueName="[Sales Channel].[Sales Channel].[All Sales Channels]" allUniqueName="[Sales Channel].[Sales Channel].[All Sales Channels]" dimensionUniqueName="[Sales Channel]" displayFolder="" count="0" unbalanced="0"/>
    <cacheHierarchy uniqueName="[Sales Reason].[Sales Reason]" caption="Sales Reason" attribute="1" keyAttribute="1" defaultMemberUniqueName="[Sales Reason].[Sales Reason].[All Sales Reasons]" allUniqueName="[Sales Reason].[Sales Reason].[All Sales Reasons]" dimensionUniqueName="[Sales Reason]" displayFolder="" count="0" unbalanced="0"/>
    <cacheHierarchy uniqueName="[Sales Reason].[Sales Reason Type]" caption="Sales Reason Type" attribute="1" defaultMemberUniqueName="[Sales Reason].[Sales Reason Type].[All Sales Reasons]" allUniqueName="[Sales Reason].[Sales Reason Type].[All Sales Reasons]" dimensionUniqueName="[Sales Reason]" displayFolder="" count="0" unbalanced="0"/>
    <cacheHierarchy uniqueName="[Sales Reason].[Sales Reasons]" caption="Sales Reasons" defaultMemberUniqueName="[Sales Reason].[Sales Reasons].[All Sales Reasons]" allUniqueName="[Sales Reason].[Sales Reasons].[All Sales Reasons]" dimensionUniqueName="[Sales Reason]" displayFolder="" count="0" unbalanced="0"/>
    <cacheHierarchy uniqueName="[Sales Summary Order Details].[Carrier Tracking Number]" caption="Carrier Tracking Number" attribute="1" defaultMemberUniqueName="[Sales Summary Order Details].[Carrier Tracking Number].[All Sales Order Details]" allUniqueName="[Sales Summary Order Details].[Carrier Tracking Number].[All Sales Order Details]" dimensionUniqueName="[Sales Summary Order Details]" displayFolder="" count="0" unbalanced="0"/>
    <cacheHierarchy uniqueName="[Sales Summary Order Details].[Customer PO Number]" caption="Customer PO Number" attribute="1" defaultMemberUniqueName="[Sales Summary Order Details].[Customer PO Number].[All Sales Order Details]" allUniqueName="[Sales Summary Order Details].[Customer PO Number].[All Sales Order Details]" dimensionUniqueName="[Sales Summary Order Details]" displayFolder="" count="0" unbalanced="0"/>
    <cacheHierarchy uniqueName="[Sales Summary Order Details].[Sales Order Line]" caption="Sales Order Line" attribute="1" defaultMemberUniqueName="[Sales Summary Order Details].[Sales Order Line].[All Sales Order Details]" allUniqueName="[Sales Summary Order Details].[Sales Order Line].[All Sales Order Details]" dimensionUniqueName="[Sales Summary Order Details]" displayFolder="" count="0" unbalanced="0"/>
    <cacheHierarchy uniqueName="[Sales Summary Order Details].[Sales Order Number]" caption="Sales Order Number" attribute="1" defaultMemberUniqueName="[Sales Summary Order Details].[Sales Order Number].[All Sales Order Details]" allUniqueName="[Sales Summary Order Details].[Sales Order Number].[All Sales Order Details]" dimensionUniqueName="[Sales Summary Order Details]" displayFolder="" count="0" unbalanced="0"/>
    <cacheHierarchy uniqueName="[Sales Summary Order Details].[Sales Orders]" caption="Sales Orders" defaultMemberUniqueName="[Sales Summary Order Details].[Sales Orders].[All]" allUniqueName="[Sales Summary Order Details].[Sales Orders].[All]" dimensionUniqueName="[Sales Summary Order Details]" displayFolder="" count="0" unbalanced="0"/>
    <cacheHierarchy uniqueName="[Sales Territory].[Sales Territory]" caption="Sales Territory" defaultMemberUniqueName="[Sales Territory].[Sales Territory].[All Sales Territories]" allUniqueName="[Sales Territory].[Sales Territory].[All Sales Territories]" dimensionUniqueName="[Sales Territory]" displayFolder="" count="0" unbalanced="0"/>
    <cacheHierarchy uniqueName="[Sales Territory].[Sales Territory Country]" caption="Sales Territory Country" attribute="1" defaultMemberUniqueName="[Sales Territory].[Sales Territory Country].[All Sales Territories]" allUniqueName="[Sales Territory].[Sales Territory Country].[All Sales Territories]" dimensionUniqueName="[Sales Territory]" displayFolder="" count="0" unbalanced="0"/>
    <cacheHierarchy uniqueName="[Sales Territory].[Sales Territory Group]" caption="Sales Territory Group" attribute="1" defaultMemberUniqueName="[Sales Territory].[Sales Territory Group].[All Sales Territories]" allUniqueName="[Sales Territory].[Sales Territory Group].[All Sales Territories]" dimensionUniqueName="[Sales Territory]" displayFolder="" count="0" unbalanced="0"/>
    <cacheHierarchy uniqueName="[Sales Territory].[Sales Territory Region]" caption="Sales Territory Region" attribute="1" keyAttribute="1" defaultMemberUniqueName="[Sales Territory].[Sales Territory Region].[All Sales Territories]" allUniqueName="[Sales Territory].[Sales Territory Region].[All Sales Territories]" dimensionUniqueName="[Sales Territory]" displayFolder="" count="0" unbalanced="0"/>
    <cacheHierarchy uniqueName="[Scenario].[Scenario]" caption="Scenario" attribute="1" keyAttribute="1" defaultMemberUniqueName="[Scenario].[Scenario].&amp;[1]" dimensionUniqueName="[Scenario]" displayFolder="" count="0" unbalanced="0"/>
    <cacheHierarchy uniqueName="[Ship Date].[Calendar]" caption="Ship Date.Calendar" time="1" defaultMemberUniqueName="[Ship Date].[Calendar].[All Periods]" allUniqueName="[Ship Date].[Calendar].[All Periods]" dimensionUniqueName="[Ship Date]" displayFolder="Calendar" count="0" unbalanced="0"/>
    <cacheHierarchy uniqueName="[Ship Date].[Calendar Quarter of Year]" caption="Ship Date.Calendar Quarter of Year" attribute="1" time="1" defaultMemberUniqueName="[Ship Date].[Calendar Quarter of Year].[All Periods]" allUniqueName="[Ship Date].[Calendar Quarter of Year].[All Periods]" dimensionUniqueName="[Ship Date]" displayFolder="Calendar" count="0" unbalanced="0"/>
    <cacheHierarchy uniqueName="[Ship Date].[Calendar Semester of Year]" caption="Ship Date.Calendar Semester of Year" attribute="1" time="1" defaultMemberUniqueName="[Ship Date].[Calendar Semester of Year].[All Periods]" allUniqueName="[Ship Date].[Calendar Semester of Year].[All Periods]" dimensionUniqueName="[Ship Date]" displayFolder="Calendar" count="0" unbalanced="0"/>
    <cacheHierarchy uniqueName="[Ship Date].[Calendar Week of Year]" caption="Ship Date.Calendar Week of Year" attribute="1" time="1" defaultMemberUniqueName="[Ship Date].[Calendar Week of Year].[All Periods]" allUniqueName="[Ship Date].[Calendar Week of Year].[All Periods]" dimensionUniqueName="[Ship Date]" displayFolder="Calendar" count="0" unbalanced="0"/>
    <cacheHierarchy uniqueName="[Ship Date].[Calendar Weeks]" caption="Ship Date.Calendar Weeks" time="1" defaultMemberUniqueName="[Ship Date].[Calendar Weeks].[All Periods]" allUniqueName="[Ship Date].[Calendar Weeks].[All Periods]" dimensionUniqueName="[Ship Date]" displayFolder="Calendar" count="0" unbalanced="0"/>
    <cacheHierarchy uniqueName="[Ship Date].[Calendar Year]" caption="Ship Date.Calendar Year" attribute="1" time="1" defaultMemberUniqueName="[Ship Date].[Calendar Year].[All Periods]" allUniqueName="[Ship Date].[Calendar Year].[All Periods]" dimensionUniqueName="[Ship Date]" displayFolder="Calendar" count="0" unbalanced="0"/>
    <cacheHierarchy uniqueName="[Ship Date].[Date]" caption="Ship Date.Date" attribute="1" time="1" keyAttribute="1" defaultMemberUniqueName="[Ship Date].[Date].[All Periods]" allUniqueName="[Ship Date].[Date].[All Periods]" dimensionUniqueName="[Ship Date]" displayFolder="" count="0" memberValueDatatype="7" unbalanced="0"/>
    <cacheHierarchy uniqueName="[Ship Date].[Day Name]" caption="Ship Date.Day Name" attribute="1" time="1" defaultMemberUniqueName="[Ship Date].[Day Name].[All Periods]" allUniqueName="[Ship Date].[Day Name].[All Periods]" dimensionUniqueName="[Ship Date]" displayFolder="" count="0" unbalanced="0"/>
    <cacheHierarchy uniqueName="[Ship Date].[Day of Month]" caption="Ship Date.Day of Month" attribute="1" time="1" defaultMemberUniqueName="[Ship Date].[Day of Month].[All Periods]" allUniqueName="[Ship Date].[Day of Month].[All Periods]" dimensionUniqueName="[Ship Date]" displayFolder="" count="0" unbalanced="0"/>
    <cacheHierarchy uniqueName="[Ship Date].[Day of Week]" caption="Ship Date.Day of Week" attribute="1" time="1" defaultMemberUniqueName="[Ship Date].[Day of Week].[All Periods]" allUniqueName="[Ship Date].[Day of Week].[All Periods]" dimensionUniqueName="[Ship Date]" displayFolder="" count="0" unbalanced="0"/>
    <cacheHierarchy uniqueName="[Ship Date].[Day of Year]" caption="Ship Date.Day of Year" attribute="1" time="1" defaultMemberUniqueName="[Ship Date].[Day of Year].[All Periods]" allUniqueName="[Ship Date].[Day of Year].[All Periods]" dimensionUniqueName="[Ship Date]" displayFolder="" count="0" unbalanced="0"/>
    <cacheHierarchy uniqueName="[Ship Date].[Fiscal]" caption="Ship Date.Fiscal" time="1" defaultMemberUniqueName="[Ship Date].[Fiscal].[All Periods]" allUniqueName="[Ship Date].[Fiscal].[All Periods]" dimensionUniqueName="[Ship Date]" displayFolder="Fiscal" count="0" unbalanced="0"/>
    <cacheHierarchy uniqueName="[Ship Date].[Fiscal Quarter of Year]" caption="Ship Date.Fiscal Quarter of Year" attribute="1" time="1" defaultMemberUniqueName="[Ship Date].[Fiscal Quarter of Year].[All Periods]" allUniqueName="[Ship Date].[Fiscal Quarter of Year].[All Periods]" dimensionUniqueName="[Ship Date]" displayFolder="Fiscal" count="0" unbalanced="0"/>
    <cacheHierarchy uniqueName="[Ship Date].[Fiscal Semester of Year]" caption="Ship Date.Fiscal Semester of Year" attribute="1" time="1" defaultMemberUniqueName="[Ship Date].[Fiscal Semester of Year].[All Periods]" allUniqueName="[Ship Date].[Fiscal Semester of Year].[All Periods]" dimensionUniqueName="[Ship Date]" displayFolder="Fiscal" count="0" unbalanced="0"/>
    <cacheHierarchy uniqueName="[Ship Date].[Fiscal Week of Year]" caption="Ship Date.Fiscal Week of Year" attribute="1" time="1" defaultMemberUniqueName="[Ship Date].[Fiscal Week of Year].[All Periods]" allUniqueName="[Ship Date].[Fiscal Week of Year].[All Periods]" dimensionUniqueName="[Ship Date]" displayFolder="Fiscal" count="0" unbalanced="0"/>
    <cacheHierarchy uniqueName="[Ship Date].[Fiscal Weeks]" caption="Ship Date.Fiscal Weeks" time="1" defaultMemberUniqueName="[Ship Date].[Fiscal Weeks].[All Periods]" allUniqueName="[Ship Date].[Fiscal Weeks].[All Periods]" dimensionUniqueName="[Ship Date]" displayFolder="Fiscal" count="0" unbalanced="0"/>
    <cacheHierarchy uniqueName="[Ship Date].[Fiscal Year]" caption="Ship Date.Fiscal Year" attribute="1" time="1" defaultMemberUniqueName="[Ship Date].[Fiscal Year].[All Periods]" allUniqueName="[Ship Date].[Fiscal Year].[All Periods]" dimensionUniqueName="[Ship Date]" displayFolder="Fiscal" count="0" unbalanced="0"/>
    <cacheHierarchy uniqueName="[Ship Date].[Month of Year]" caption="Ship Date.Month of Year" attribute="1" time="1" defaultMemberUniqueName="[Ship Date].[Month of Year].[All Periods]" allUniqueName="[Ship Date].[Month of Year].[All Periods]" dimensionUniqueName="[Ship Date]" displayFolder="" count="0" unbalanced="0"/>
    <cacheHierarchy uniqueName="[Source Currency].[Source Currency]" caption="Source Currency" attribute="1" defaultMemberUniqueName="[Source Currency].[Source Currency].[All Source Currencies]" allUniqueName="[Source Currency].[Source Currency].[All Source Currencies]" dimensionUniqueName="[Source Currency]" displayFolder="" count="0" unbalanced="0"/>
    <cacheHierarchy uniqueName="[Source Currency].[Source Currency Code]" caption="Source Currency Code" attribute="1" keyAttribute="1" defaultMemberUniqueName="[Source Currency].[Source Currency Code].[All Source Currencies]" allUniqueName="[Source Currency].[Source Currency Code].[All Source Currencies]" dimensionUniqueName="[Source Currency]" displayFolder="" count="0" unbalanced="0"/>
    <cacheHierarchy uniqueName="[Warehouse].[Channels]" caption="Channels" defaultMemberUniqueName="[Warehouse].[Channels].[All]" allUniqueName="[Warehouse].[Channels].[All]" dimensionUniqueName="[Warehouse]" displayFolder="" count="0" unbalanced="0"/>
    <cacheHierarchy uniqueName="[Warehouse].[Global Inventory]" caption="Global Inventory" defaultMemberUniqueName="[Warehouse].[Global Inventory].[All]" allUniqueName="[Warehouse].[Global Inventory].[All]" dimensionUniqueName="[Warehouse]" displayFolder="" count="0" unbalanced="0"/>
    <cacheHierarchy uniqueName="[Warehouse].[Regions]" caption="Regions" defaultMemberUniqueName="[Warehouse].[Regions].[All]" allUniqueName="[Warehouse].[Regions].[All]" dimensionUniqueName="[Warehouse]" displayFolder="" count="0" unbalanced="0"/>
    <cacheHierarchy uniqueName="[Account].[Account]" caption="Account" attribute="1" keyAttribute="1" defaultMemberUniqueName="[Account].[Account].[All Accounts]" allUniqueName="[Account].[Account].[All Accounts]" dimensionUniqueName="[Account]" displayFolder="" count="0" unbalanced="0" hidden="1"/>
    <cacheHierarchy uniqueName="[Date].[Calendar Quarter]" caption="Date.Calendar Quarter" attribute="1" time="1" defaultMemberUniqueName="[Date].[Calendar Quarter].[All Periods]" allUniqueName="[Date].[Calendar Quarter].[All Periods]" dimensionUniqueName="[Date]" displayFolder="Calendar" count="0" unbalanced="0" hidden="1"/>
    <cacheHierarchy uniqueName="[Date].[Calendar Semester]" caption="Date.Calendar Semester" attribute="1" time="1" defaultMemberUniqueName="[Date].[Calendar Semester].[All Periods]" allUniqueName="[Date].[Calendar Semester].[All Periods]" dimensionUniqueName="[Date]" displayFolder="Calendar" count="0" unbalanced="0" hidden="1"/>
    <cacheHierarchy uniqueName="[Date].[Calendar Week]" caption="Date.Calendar Week" attribute="1" time="1" defaultMemberUniqueName="[Date].[Calendar Week].[All Periods]" allUniqueName="[Date].[Calendar Week].[All Periods]" dimensionUniqueName="[Date]" displayFolder="Calendar" count="0" unbalanced="0" hidden="1"/>
    <cacheHierarchy uniqueName="[Date].[Fiscal Quarter]" caption="Date.Fiscal Quarter" attribute="1" time="1" defaultMemberUniqueName="[Date].[Fiscal Quarter].[All Periods]" allUniqueName="[Date].[Fiscal Quarter].[All Periods]" dimensionUniqueName="[Date]" displayFolder="Fiscal" count="0" unbalanced="0" hidden="1"/>
    <cacheHierarchy uniqueName="[Date].[Fiscal Semester]" caption="Date.Fiscal Semester" attribute="1" time="1" defaultMemberUniqueName="[Date].[Fiscal Semester].[All Periods]" allUniqueName="[Date].[Fiscal Semester].[All Periods]" dimensionUniqueName="[Date]" displayFolder="Fiscal" count="0" unbalanced="0" hidden="1"/>
    <cacheHierarchy uniqueName="[Date].[Fiscal Week]" caption="Date.Fiscal Week" attribute="1" time="1" defaultMemberUniqueName="[Date].[Fiscal Week].[All Periods]" allUniqueName="[Date].[Fiscal Week].[All Periods]" dimensionUniqueName="[Date]" displayFolder="Fiscal" count="0" unbalanced="0" hidden="1"/>
    <cacheHierarchy uniqueName="[Date].[Month Name]" caption="Date.Month Name" attribute="1" time="1" defaultMemberUniqueName="[Date].[Month Name].[All Periods]" allUniqueName="[Date].[Month Name].[All Periods]" dimensionUniqueName="[Date]" displayFolder="" count="0" unbalanced="0" hidden="1"/>
    <cacheHierarchy uniqueName="[Delivery Date].[Calendar Quarter]" caption="Delivery Date.Calendar Quarter" attribute="1" time="1" defaultMemberUniqueName="[Delivery Date].[Calendar Quarter].[All Periods]" allUniqueName="[Delivery Date].[Calendar Quarter].[All Periods]" dimensionUniqueName="[Delivery Date]" displayFolder="Calendar" count="0" unbalanced="0" hidden="1"/>
    <cacheHierarchy uniqueName="[Delivery Date].[Calendar Semester]" caption="Delivery Date.Calendar Semester" attribute="1" time="1" defaultMemberUniqueName="[Delivery Date].[Calendar Semester].[All Periods]" allUniqueName="[Delivery Date].[Calendar Semester].[All Periods]" dimensionUniqueName="[Delivery Date]" displayFolder="Calendar" count="0" unbalanced="0" hidden="1"/>
    <cacheHierarchy uniqueName="[Delivery Date].[Calendar Week]" caption="Delivery Date.Calendar Week" attribute="1" time="1" defaultMemberUniqueName="[Delivery Date].[Calendar Week].[All Periods]" allUniqueName="[Delivery Date].[Calendar Week].[All Periods]" dimensionUniqueName="[Delivery Date]" displayFolder="Calendar" count="0" unbalanced="0" hidden="1"/>
    <cacheHierarchy uniqueName="[Delivery Date].[Fiscal Quarter]" caption="Delivery Date.Fiscal Quarter" attribute="1" time="1" defaultMemberUniqueName="[Delivery Date].[Fiscal Quarter].[All Periods]" allUniqueName="[Delivery Date].[Fiscal Quarter].[All Periods]" dimensionUniqueName="[Delivery Date]" displayFolder="Fiscal" count="0" unbalanced="0" hidden="1"/>
    <cacheHierarchy uniqueName="[Delivery Date].[Fiscal Semester]" caption="Delivery Date.Fiscal Semester" attribute="1" time="1" defaultMemberUniqueName="[Delivery Date].[Fiscal Semester].[All Periods]" allUniqueName="[Delivery Date].[Fiscal Semester].[All Periods]" dimensionUniqueName="[Delivery Date]" displayFolder="Fiscal" count="0" unbalanced="0" hidden="1"/>
    <cacheHierarchy uniqueName="[Delivery Date].[Fiscal Week]" caption="Delivery Date.Fiscal Week" attribute="1" time="1" defaultMemberUniqueName="[Delivery Date].[Fiscal Week].[All Periods]" allUniqueName="[Delivery Date].[Fiscal Week].[All Periods]" dimensionUniqueName="[Delivery Date]" displayFolder="Fiscal" count="0" unbalanced="0" hidden="1"/>
    <cacheHierarchy uniqueName="[Delivery Date].[Month Name]" caption="Delivery Date.Month Name" attribute="1" time="1" defaultMemberUniqueName="[Delivery Date].[Month Name].[All Periods]" allUniqueName="[Delivery Date].[Month Name].[All Periods]" dimensionUniqueName="[Delivery Date]" displayFolder="" count="0" unbalanced="0" hidden="1"/>
    <cacheHierarchy uniqueName="[Department].[Department]" caption="Department" attribute="1" keyAttribute="1" defaultMemberUniqueName="[Department].[Department].[All Departments]" allUniqueName="[Department].[Department].[All Departments]" dimensionUniqueName="[Department]" displayFolder="" count="0" unbalanced="0" hidden="1"/>
    <cacheHierarchy uniqueName="[Employee].[Employee]" caption="Employee" attribute="1" keyAttribute="1" defaultMemberUniqueName="[Employee].[Employee].[All Employees]" allUniqueName="[Employee].[Employee].[All Employees]" dimensionUniqueName="[Employee]" displayFolder="" count="0" unbalanced="0" hidden="1"/>
    <cacheHierarchy uniqueName="[Employee].[Sales Territory Key]" caption="Sales Territory Key" attribute="1" defaultMemberUniqueName="[Employee].[Sales Territory Key].[All Employees]" allUniqueName="[Employee].[Sales Territory Key].[All Employees]" dimensionUniqueName="[Employee]" displayFolder="Organization" count="0" unbalanced="0" hidden="1"/>
    <cacheHierarchy uniqueName="[Geography].[Geography Key]" caption="Geography Key" attribute="1" keyAttribute="1" defaultMemberUniqueName="[Geography].[Geography Key].[All Geographies]" allUniqueName="[Geography].[Geography Key].[All Geographies]" dimensionUniqueName="[Geography]" displayFolder="" count="0" unbalanced="0" hidden="1"/>
    <cacheHierarchy uniqueName="[Internet Sales Order Details].[Internet Sales Order]" caption="Internet Sales Order" attribute="1" keyAttribute="1" defaultMemberUniqueName="[Internet Sales Order Details].[Internet Sales Order].[All Internet Sales Orders]" allUniqueName="[Internet Sales Order Details].[Internet Sales Order].[All Internet Sales Orders]" dimensionUniqueName="[Internet Sales Order Details]" displayFolder="" count="0" unbalanced="0" hidden="1"/>
    <cacheHierarchy uniqueName="[Item].[Color]" caption="Color" attribute="1" defaultMemberUniqueName="[Item].[Color].[All]" allUniqueName="[Item].[Color].[All]" dimensionUniqueName="[Item]" displayFolder="" count="0" unbalanced="0" hidden="1"/>
    <cacheHierarchy uniqueName="[Item].[Days To Manufacture]" caption="Days To Manufacture" attribute="1" defaultMemberUniqueName="[Item].[Days To Manufacture].[All]" allUniqueName="[Item].[Days To Manufacture].[All]" dimensionUniqueName="[Item]" displayFolder="" count="0" unbalanced="0" hidden="1"/>
    <cacheHierarchy uniqueName="[Item].[Item]" caption="Item" attribute="1" keyAttribute="1" defaultMemberUniqueName="[Item].[Item].[All]" allUniqueName="[Item].[Item].[All]" dimensionUniqueName="[Item]" displayFolder="" count="0" unbalanced="0" hidden="1"/>
    <cacheHierarchy uniqueName="[Item].[Item Description]" caption="Item Description" attribute="1" defaultMemberUniqueName="[Item].[Item Description].[All]" allUniqueName="[Item].[Item Description].[All]" dimensionUniqueName="[Item]" displayFolder="" count="0" unbalanced="0" hidden="1"/>
    <cacheHierarchy uniqueName="[Item].[Safety Stock Level]" caption="Safety Stock Level" attribute="1" defaultMemberUniqueName="[Item].[Safety Stock Level].[All]" allUniqueName="[Item].[Safety Stock Level].[All]" dimensionUniqueName="[Item]" displayFolder="" count="0" unbalanced="0" hidden="1"/>
    <cacheHierarchy uniqueName="[Item].[Size]" caption="Size" attribute="1" defaultMemberUniqueName="[Item].[Size].[All]" allUniqueName="[Item].[Size].[All]" dimensionUniqueName="[Item]" displayFolder="" count="0" unbalanced="0" hidden="1"/>
    <cacheHierarchy uniqueName="[Item].[Status]" caption="Status" attribute="1" defaultMemberUniqueName="[Item].[Status].[All]" allUniqueName="[Item].[Status].[All]" dimensionUniqueName="[Item]" displayFolder="" count="0" unbalanced="0" hidden="1"/>
    <cacheHierarchy uniqueName="[Item].[Style]" caption="Style" attribute="1" defaultMemberUniqueName="[Item].[Style].[All]" allUniqueName="[Item].[Style].[All]" dimensionUniqueName="[Item]" displayFolder="" count="0" unbalanced="0" hidden="1"/>
    <cacheHierarchy uniqueName="[Item].[Weight]" caption="Weight" attribute="1" defaultMemberUniqueName="[Item].[Weight].[All]" allUniqueName="[Item].[Weight].[All]" dimensionUniqueName="[Item]" displayFolder="" count="0" unbalanced="0" hidden="1"/>
    <cacheHierarchy uniqueName="[Organization].[Organization]" caption="Organization" attribute="1" keyAttribute="1" defaultMemberUniqueName="[Organization].[Organization].[All Organizations]" allUniqueName="[Organization].[Organization].[All Organizations]" dimensionUniqueName="[Organization]" displayFolder="" count="0" unbalanced="0" hidden="1"/>
    <cacheHierarchy uniqueName="[Reseller].[Geography Key]" caption="Geography Key" attribute="1" defaultMemberUniqueName="[Reseller].[Geography Key].[All Resellers]" allUniqueName="[Reseller].[Geography Key].[All Resellers]" dimensionUniqueName="[Reseller]" displayFolder="" count="0" unbalanced="0" hidden="1"/>
    <cacheHierarchy uniqueName="[Reseller Sales Order Details].[Reseller Sales Order]" caption="Reseller Sales Order" attribute="1" keyAttribute="1" defaultMemberUniqueName="[Reseller Sales Order Details].[Reseller Sales Order].[All Reseller Sales Orders]" allUniqueName="[Reseller Sales Order Details].[Reseller Sales Order].[All Reseller Sales Orders]" dimensionUniqueName="[Reseller Sales Order Details]" displayFolder="" count="0" unbalanced="0" hidden="1"/>
    <cacheHierarchy uniqueName="[Sales Summary Order Details].[Sales Order]" caption="Sales Order" attribute="1" keyAttribute="1" defaultMemberUniqueName="[Sales Summary Order Details].[Sales Order].[All Sales Order Details]" allUniqueName="[Sales Summary Order Details].[Sales Order].[All Sales Order Details]" dimensionUniqueName="[Sales Summary Order Details]" displayFolder="" count="0" unbalanced="0" hidden="1"/>
    <cacheHierarchy uniqueName="[Ship Date].[Calendar Quarter]" caption="Ship Date.Calendar Quarter" attribute="1" time="1" defaultMemberUniqueName="[Ship Date].[Calendar Quarter].[All Periods]" allUniqueName="[Ship Date].[Calendar Quarter].[All Periods]" dimensionUniqueName="[Ship Date]" displayFolder="Calendar" count="0" unbalanced="0" hidden="1"/>
    <cacheHierarchy uniqueName="[Ship Date].[Calendar Semester]" caption="Ship Date.Calendar Semester" attribute="1" time="1" defaultMemberUniqueName="[Ship Date].[Calendar Semester].[All Periods]" allUniqueName="[Ship Date].[Calendar Semester].[All Periods]" dimensionUniqueName="[Ship Date]" displayFolder="Calendar" count="0" unbalanced="0" hidden="1"/>
    <cacheHierarchy uniqueName="[Ship Date].[Calendar Week]" caption="Ship Date.Calendar Week" attribute="1" time="1" defaultMemberUniqueName="[Ship Date].[Calendar Week].[All Periods]" allUniqueName="[Ship Date].[Calendar Week].[All Periods]" dimensionUniqueName="[Ship Date]" displayFolder="Calendar" count="0" unbalanced="0" hidden="1"/>
    <cacheHierarchy uniqueName="[Ship Date].[Fiscal Quarter]" caption="Ship Date.Fiscal Quarter" attribute="1" time="1" defaultMemberUniqueName="[Ship Date].[Fiscal Quarter].[All Periods]" allUniqueName="[Ship Date].[Fiscal Quarter].[All Periods]" dimensionUniqueName="[Ship Date]" displayFolder="Fiscal" count="0" unbalanced="0" hidden="1"/>
    <cacheHierarchy uniqueName="[Ship Date].[Fiscal Semester]" caption="Ship Date.Fiscal Semester" attribute="1" time="1" defaultMemberUniqueName="[Ship Date].[Fiscal Semester].[All Periods]" allUniqueName="[Ship Date].[Fiscal Semester].[All Periods]" dimensionUniqueName="[Ship Date]" displayFolder="Fiscal" count="0" unbalanced="0" hidden="1"/>
    <cacheHierarchy uniqueName="[Ship Date].[Fiscal Week]" caption="Ship Date.Fiscal Week" attribute="1" time="1" defaultMemberUniqueName="[Ship Date].[Fiscal Week].[All Periods]" allUniqueName="[Ship Date].[Fiscal Week].[All Periods]" dimensionUniqueName="[Ship Date]" displayFolder="Fiscal" count="0" unbalanced="0" hidden="1"/>
    <cacheHierarchy uniqueName="[Ship Date].[Month Name]" caption="Ship Date.Month Name" attribute="1" time="1" defaultMemberUniqueName="[Ship Date].[Month Name].[All Periods]" allUniqueName="[Ship Date].[Month Name].[All Periods]" dimensionUniqueName="[Ship Date]" displayFolder="" count="0" unbalanced="0" hidden="1"/>
    <cacheHierarchy uniqueName="[Warehouse].[Channel]" caption="Channel" attribute="1" defaultMemberUniqueName="[Warehouse].[Channel].[All]" allUniqueName="[Warehouse].[Channel].[All]" dimensionUniqueName="[Warehouse]" displayFolder="" count="0" unbalanced="0" hidden="1"/>
    <cacheHierarchy uniqueName="[Warehouse].[Channel Alt]" caption="Channel Alt" attribute="1" defaultMemberUniqueName="[Warehouse].[Channel Alt].[All]" allUniqueName="[Warehouse].[Channel Alt].[All]" dimensionUniqueName="[Warehouse]" displayFolder="" count="0" unbalanced="0" hidden="1"/>
    <cacheHierarchy uniqueName="[Warehouse].[Channel Region]" caption="Channel Region" attribute="1" defaultMemberUniqueName="[Warehouse].[Channel Region].[All]" allUniqueName="[Warehouse].[Channel Region].[All]" dimensionUniqueName="[Warehouse]" displayFolder="" count="0" unbalanced="0" hidden="1"/>
    <cacheHierarchy uniqueName="[Warehouse].[Region]" caption="Region" attribute="1" defaultMemberUniqueName="[Warehouse].[Region].[All]" allUniqueName="[Warehouse].[Region].[All]" dimensionUniqueName="[Warehouse]" displayFolder="" count="0" unbalanced="0" hidden="1"/>
    <cacheHierarchy uniqueName="[Warehouse].[Warehouse]" caption="Warehouse" attribute="1" keyAttribute="1" defaultMemberUniqueName="[Warehouse].[Warehouse].[All]" allUniqueName="[Warehouse].[Warehouse].[All]" dimensionUniqueName="[Warehouse]" displayFolder="" count="0" unbalanced="0" hidden="1"/>
    <cacheHierarchy uniqueName="[Measures].[Internet Sales Amount]" caption="Internet Sales Amount" measure="1" displayFolder="" measureGroup="Internet Sales" count="0"/>
    <cacheHierarchy uniqueName="[Measures].[Internet Order Quantity]" caption="Internet Order Quantity" measure="1" displayFolder="" measureGroup="Internet Sales" count="0"/>
    <cacheHierarchy uniqueName="[Measures].[Internet Extended Amount]" caption="Internet Extended Amount" measure="1" displayFolder="" measureGroup="Internet Sales" count="0"/>
    <cacheHierarchy uniqueName="[Measures].[Internet Tax Amount]" caption="Internet Tax Amount" measure="1" displayFolder="" measureGroup="Internet Sales" count="0"/>
    <cacheHierarchy uniqueName="[Measures].[Internet Freight Cost]" caption="Internet Freight Cost" measure="1" displayFolder="" measureGroup="Internet Sales" count="0"/>
    <cacheHierarchy uniqueName="[Measures].[Internet Total Product Cost]" caption="Internet Total Product Cost" measure="1" displayFolder="" measureGroup="Internet Sales" count="0"/>
    <cacheHierarchy uniqueName="[Measures].[Internet Standard Product Cost]" caption="Internet Standard Product Cost" measure="1" displayFolder="" measureGroup="Internet Sales" count="0"/>
    <cacheHierarchy uniqueName="[Measures].[Internet Order Count]" caption="Internet Order Count" measure="1" displayFolder="" measureGroup="Internet Orders" count="0"/>
    <cacheHierarchy uniqueName="[Measures].[Customer Count]" caption="Customer Count" measure="1" displayFolder="" measureGroup="Internet Customers" count="0"/>
    <cacheHierarchy uniqueName="[Measures].[Reseller Sales Amount]" caption="Reseller Sales Amount" measure="1" displayFolder="" measureGroup="Reseller Sales" count="0"/>
    <cacheHierarchy uniqueName="[Measures].[Reseller Order Quantity]" caption="Reseller Order Quantity" measure="1" displayFolder="" measureGroup="Reseller Sales" count="0"/>
    <cacheHierarchy uniqueName="[Measures].[Reseller Extended Amount]" caption="Reseller Extended Amount" measure="1" displayFolder="" measureGroup="Reseller Sales" count="0"/>
    <cacheHierarchy uniqueName="[Measures].[Reseller Tax Amount]" caption="Reseller Tax Amount" measure="1" displayFolder="" measureGroup="Reseller Sales" count="0"/>
    <cacheHierarchy uniqueName="[Measures].[Reseller Freight Cost]" caption="Reseller Freight Cost" measure="1" displayFolder="" measureGroup="Reseller Sales" count="0"/>
    <cacheHierarchy uniqueName="[Measures].[Discount Amount]" caption="Discount Amount" measure="1" displayFolder="" measureGroup="Reseller Sales" count="0"/>
    <cacheHierarchy uniqueName="[Measures].[Reseller Total Product Cost]" caption="Reseller Total Product Cost" measure="1" displayFolder="" measureGroup="Reseller Sales" count="0"/>
    <cacheHierarchy uniqueName="[Measures].[Reseller Standard Product Cost]" caption="Reseller Standard Product Cost" measure="1" displayFolder="" measureGroup="Reseller Sales" count="0"/>
    <cacheHierarchy uniqueName="[Measures].[Reseller Order Count]" caption="Reseller Order Count" measure="1" displayFolder="" measureGroup="Reseller Orders" count="0"/>
    <cacheHierarchy uniqueName="[Measures].[Order Quantity]" caption="Order Quantity" measure="1" displayFolder="" measureGroup="Sales Summary" count="0"/>
    <cacheHierarchy uniqueName="[Measures].[Extended Amount]" caption="Extended Amount" measure="1" displayFolder="" measureGroup="Sales Summary" count="0"/>
    <cacheHierarchy uniqueName="[Measures].[Standard Product Cost]" caption="Standard Product Cost" measure="1" displayFolder="" measureGroup="Sales Summary" count="0"/>
    <cacheHierarchy uniqueName="[Measures].[Total Product Cost]" caption="Total Product Cost" measure="1" displayFolder="" measureGroup="Sales Summary" count="0"/>
    <cacheHierarchy uniqueName="[Measures].[Sales Amount]" caption="Sales Amount" measure="1" displayFolder="" measureGroup="Sales Summary" count="0"/>
    <cacheHierarchy uniqueName="[Measures].[Tax Amount]" caption="Tax Amount" measure="1" displayFolder="" measureGroup="Sales Summary" count="0"/>
    <cacheHierarchy uniqueName="[Measures].[Freight Cost]" caption="Freight Cost" measure="1" displayFolder="" measureGroup="Sales Summary" count="0"/>
    <cacheHierarchy uniqueName="[Measures].[Order Count]" caption="Order Count" measure="1" displayFolder="" measureGroup="Sales Orders" count="0"/>
    <cacheHierarchy uniqueName="[Measures].[Amount Quota]" caption="Amount Quota" measure="1" displayFolder="" measureGroup="Sales Targets" count="0"/>
    <cacheHierarchy uniqueName="[Measures].[Unit Quota]" caption="Unit Quota" measure="1" displayFolder="" measureGroup="Sales Targets" count="0"/>
    <cacheHierarchy uniqueName="[Measures].[Amount]" caption="Amount" measure="1" displayFolder="" measureGroup="Financial Reporting" count="0" oneField="1">
      <fieldsUsage count="1">
        <fieldUsage x="28"/>
      </fieldsUsage>
    </cacheHierarchy>
    <cacheHierarchy uniqueName="[Measures].[Average Rate]" caption="Average Rate" measure="1" displayFolder="" measureGroup="Exchange Rates" count="0"/>
    <cacheHierarchy uniqueName="[Measures].[End of Day Rate]" caption="End of Day Rate" measure="1" displayFolder="" measureGroup="Exchange Rates" count="0"/>
    <cacheHierarchy uniqueName="[Measures].[On Hand Value]" caption="On Hand Value" measure="1" displayFolder="" measureGroup="Inventory" count="0"/>
    <cacheHierarchy uniqueName="[Measures].[On Hand]" caption="On Hand" measure="1" displayFolder="" measureGroup="Inventory" count="0"/>
    <cacheHierarchy uniqueName="[Measures].[Internet Gross Profit]" caption="Internet Gross Profit" measure="1" displayFolder="" measureGroup="Internet Sales" count="0"/>
    <cacheHierarchy uniqueName="[Measures].[Amount Per Unit Quota]" caption="Amount Per Unit Quota" measure="1" displayFolder="" measureGroup="Sales Targets" count="0"/>
    <cacheHierarchy uniqueName="[Measures].[Amount Per Day]" caption="Amount Per Day" measure="1" displayFolder="" measureGroup="Sales Targets" count="0"/>
    <cacheHierarchy uniqueName="[Measures].[Internet Gross Profit Margin]" caption="Internet Gross Profit Margin" measure="1" displayFolder="" measureGroup="Internet Sales" count="0"/>
    <cacheHierarchy uniqueName="[Measures].[Internet Average Unit Price]" caption="Internet Average Unit Price" measure="1" displayFolder="" measureGroup="Internet Sales" count="0"/>
    <cacheHierarchy uniqueName="[Measures].[Internet Average Sales Amount]" caption="Internet Average Sales Amount" measure="1" displayFolder="" measureGroup="Internet Sales" count="0"/>
    <cacheHierarchy uniqueName="[Measures].[Internet Ratio to All Products]" caption="Internet Ratio to All Products" measure="1" displayFolder="" measureGroup="Internet Sales" count="0"/>
    <cacheHierarchy uniqueName="[Measures].[Internet Ratio to Parent Product]" caption="Internet Ratio to Parent Product" measure="1" displayFolder="" measureGroup="Internet Sales" count="0"/>
    <cacheHierarchy uniqueName="[Measures].[Growth in Customer Base]" caption="Growth in Customer Base" measure="1" displayFolder="" measureGroup="Internet Sales" count="0"/>
    <cacheHierarchy uniqueName="[Measures].[Reseller Gross Profit]" caption="Reseller Gross Profit" measure="1" displayFolder="" measureGroup="Reseller Sales" count="0"/>
    <cacheHierarchy uniqueName="[Measures].[Reseller Gross Profit Margin]" caption="Reseller Gross Profit Margin" measure="1" displayFolder="" measureGroup="Reseller Sales" count="0"/>
    <cacheHierarchy uniqueName="[Measures].[Reseller Average Unit Price]" caption="Reseller Average Unit Price" measure="1" displayFolder="" measureGroup="Reseller Sales" count="0"/>
    <cacheHierarchy uniqueName="[Measures].[Reseller Average Sales Amount]" caption="Reseller Average Sales Amount" measure="1" displayFolder="" measureGroup="Reseller Sales" count="0"/>
    <cacheHierarchy uniqueName="[Measures].[Reseller Ratio to All Products]" caption="Reseller Ratio to All Products" measure="1" displayFolder="" measureGroup="Reseller Sales" count="0"/>
    <cacheHierarchy uniqueName="[Measures].[Reseller Ratio to Parent Product]" caption="Reseller Ratio to Parent Product" measure="1" displayFolder="" measureGroup="Reseller Sales" count="0"/>
    <cacheHierarchy uniqueName="[Measures].[Discount Percentage]" caption="Discount Percentage" measure="1" displayFolder="" measureGroup="Reseller Sales" count="0"/>
    <cacheHierarchy uniqueName="[Measures].[Average Unit Price]" caption="Average Unit Price" measure="1" displayFolder="" measureGroup="Sales Summary" count="0"/>
    <cacheHierarchy uniqueName="[Measures].[Average Sales Amount]" caption="Average Sales Amount" measure="1" displayFolder="" measureGroup="Sales Summary" count="0"/>
    <cacheHierarchy uniqueName="[Measures].[Gross Profit]" caption="Gross Profit" measure="1" displayFolder="" measureGroup="Sales Summary" count="0"/>
    <cacheHierarchy uniqueName="[Measures].[Gross Profit Margin]" caption="Gross Profit Margin" measure="1" displayFolder="" measureGroup="Sales Summary" count="0"/>
    <cacheHierarchy uniqueName="[Measures].[Expense to Revenue Ratio]" caption="Expense to Revenue Ratio" measure="1" displayFolder="" measureGroup="Sales Summary" count="0"/>
    <cacheHierarchy uniqueName="[Measures].[Ratio to All Products]" caption="Ratio to All Products" measure="1" displayFolder="" measureGroup="Sales Summary" count="0"/>
    <cacheHierarchy uniqueName="[Measures].[Ratio to Parent Product]" caption="Ratio to Parent Product" measure="1" displayFolder="" measureGroup="Sales Summary" count="0"/>
    <cacheHierarchy uniqueName="[Measures].[Internet Unit Price]" caption="Internet Unit Price" measure="1" displayFolder="" measureGroup="Internet Sales" count="0" hidden="1"/>
    <cacheHierarchy uniqueName="[Measures].[Internet Transaction Count]" caption="Internet Transaction Count" measure="1" displayFolder="" measureGroup="Internet Sales" count="0" hidden="1"/>
    <cacheHierarchy uniqueName="[Measures].[Sales Reason Count]" caption="Sales Reason Count" measure="1" displayFolder="" measureGroup="Sales Reasons" count="0" hidden="1"/>
    <cacheHierarchy uniqueName="[Measures].[Reseller Unit Price]" caption="Reseller Unit Price" measure="1" displayFolder="" measureGroup="Reseller Sales" count="0" hidden="1"/>
    <cacheHierarchy uniqueName="[Measures].[Unit Price Discount Percent]" caption="Unit Price Discount Percent" measure="1" displayFolder="" measureGroup="Reseller Sales" count="0" hidden="1"/>
    <cacheHierarchy uniqueName="[Measures].[Reseller Transaction Count]" caption="Reseller Transaction Count" measure="1" displayFolder="" measureGroup="Reseller Sales" count="0" hidden="1"/>
    <cacheHierarchy uniqueName="[Measures].[Unit Price]" caption="Unit Price" measure="1" displayFolder="" measureGroup="Sales Summary" count="0" hidden="1"/>
    <cacheHierarchy uniqueName="[Measures].[Transaction Count]" caption="Transaction Count" measure="1" displayFolder="" measureGroup="Sales Summary" count="0" hidden="1"/>
    <cacheHierarchy uniqueName="[Measures].[Growth in Customer Base Goal]" caption="Growth in Customer Base Goal" measure="1" displayFolder="" count="0" hidden="1"/>
    <cacheHierarchy uniqueName="[Measures].[Growth in Customer Base Status]" caption="Growth in Customer Base Status" measure="1" displayFolder="" count="0" hidden="1"/>
    <cacheHierarchy uniqueName="[Measures].[Growth in Customer Base Trend]" caption="Growth in Customer Base Trend" measure="1" displayFolder="" count="0" hidden="1"/>
    <cacheHierarchy uniqueName="[Measures].[Net Income Value]" caption="Net Income Value" measure="1" displayFolder="" count="0" hidden="1"/>
    <cacheHierarchy uniqueName="[Measures].[Net Income Goal]" caption="Net Income Goal" measure="1" displayFolder="" count="0" hidden="1"/>
    <cacheHierarchy uniqueName="[Measures].[Net Income Status]" caption="Net Income Status" measure="1" displayFolder="" count="0" hidden="1"/>
    <cacheHierarchy uniqueName="[Measures].[Net Income Trend]" caption="Net Income Trend" measure="1" displayFolder="" count="0" hidden="1"/>
    <cacheHierarchy uniqueName="[Measures].[Operating Profit Value]" caption="Operating Profit Value" measure="1" displayFolder="" count="0" hidden="1"/>
    <cacheHierarchy uniqueName="[Measures].[Operating Profit Goal]" caption="Operating Profit Goal" measure="1" displayFolder="" count="0" hidden="1"/>
    <cacheHierarchy uniqueName="[Measures].[Operating Profit Status]" caption="Operating Profit Status" measure="1" displayFolder="" count="0" hidden="1"/>
    <cacheHierarchy uniqueName="[Measures].[Operating Profit Trend]" caption="Operating Profit Trend" measure="1" displayFolder="" count="0" hidden="1"/>
    <cacheHierarchy uniqueName="[Measures].[Operating Expenses Value]" caption="Operating Expenses Value" measure="1" displayFolder="" count="0" hidden="1"/>
    <cacheHierarchy uniqueName="[Measures].[Operating Expenses Goal]" caption="Operating Expenses Goal" measure="1" displayFolder="" count="0" hidden="1"/>
    <cacheHierarchy uniqueName="[Measures].[Operating Expenses Status]" caption="Operating Expenses Status" measure="1" displayFolder="" count="0" hidden="1"/>
    <cacheHierarchy uniqueName="[Measures].[Operating Expenses Trend]" caption="Operating Expenses Trend" measure="1" displayFolder="" count="0" hidden="1"/>
    <cacheHierarchy uniqueName="[Measures].[Financial Gross Margin Value]" caption="Financial Gross Margin Value" measure="1" displayFolder="" count="0" hidden="1"/>
    <cacheHierarchy uniqueName="[Measures].[Financial Gross Margin Goal]" caption="Financial Gross Margin Goal" measure="1" displayFolder="" count="0" hidden="1"/>
    <cacheHierarchy uniqueName="[Measures].[Financial Gross Margin Status]" caption="Financial Gross Margin Status" measure="1" displayFolder="" count="0" hidden="1"/>
    <cacheHierarchy uniqueName="[Measures].[Financial Gross Margin Trend]" caption="Financial Gross Margin Trend" measure="1" displayFolder="" count="0" hidden="1"/>
    <cacheHierarchy uniqueName="[Measures].[Return on Assets Value]" caption="Return on Assets Value" measure="1" displayFolder="" count="0" hidden="1"/>
    <cacheHierarchy uniqueName="[Measures].[Return on Assets Goal]" caption="Return on Assets Goal" measure="1" displayFolder="" count="0" hidden="1"/>
    <cacheHierarchy uniqueName="[Measures].[Return on Assets Status]" caption="Return on Assets Status" measure="1" displayFolder="" count="0" hidden="1"/>
    <cacheHierarchy uniqueName="[Measures].[Return on Assets Trend]" caption="Return on Assets Trend" measure="1" displayFolder="" count="0" hidden="1"/>
    <cacheHierarchy uniqueName="[Measures].[Product Gross Profit Margin Goal]" caption="Product Gross Profit Margin Goal" measure="1" displayFolder="" count="0" hidden="1"/>
    <cacheHierarchy uniqueName="[Measures].[Product Gross Profit Margin Status]" caption="Product Gross Profit Margin Status" measure="1" displayFolder="" count="0" hidden="1"/>
    <cacheHierarchy uniqueName="[Measures].[Product Gross Profit Margin Trend]" caption="Product Gross Profit Margin Trend" measure="1" displayFolder="" count="0" hidden="1"/>
    <cacheHierarchy uniqueName="[Measures].[Financial Variance Value]" caption="Financial Variance Value" measure="1" displayFolder="" count="0" hidden="1"/>
    <cacheHierarchy uniqueName="[Measures].[Financial Variance Goal]" caption="Financial Variance Goal" measure="1" displayFolder="" count="0" hidden="1"/>
    <cacheHierarchy uniqueName="[Measures].[Financial Variance Status]" caption="Financial Variance Status" measure="1" displayFolder="" count="0" hidden="1"/>
    <cacheHierarchy uniqueName="[Measures].[Financial Variance Trend]" caption="Financial Variance Trend" measure="1" displayFolder="" count="0" hidden="1"/>
    <cacheHierarchy uniqueName="[Measures].[Expense to Revenue Ratio Goal]" caption="Expense to Revenue Ratio Goal" measure="1" displayFolder="" count="0" hidden="1"/>
    <cacheHierarchy uniqueName="[Measures].[Expense to Revenue Ratio Status]" caption="Expense to Revenue Ratio Status" measure="1" displayFolder="" count="0" hidden="1"/>
    <cacheHierarchy uniqueName="[Measures].[Expense to Revenue Ratio Trend]" caption="Expense to Revenue Ratio Trend" measure="1" displayFolder="" count="0" hidden="1"/>
    <cacheHierarchy uniqueName="[Measures].[Revenue Goal]" caption="Revenue Goal" measure="1" displayFolder="" count="0" hidden="1"/>
    <cacheHierarchy uniqueName="[Measures].[Revenue Status]" caption="Revenue Status" measure="1" displayFolder="" count="0" hidden="1"/>
    <cacheHierarchy uniqueName="[Measures].[Revenue Trend]" caption="Revenue Trend" measure="1" displayFolder="" count="0" hidden="1"/>
    <cacheHierarchy uniqueName="[Measures].[Channel Revenue Goal]" caption="Channel Revenue Goal" measure="1" displayFolder="" count="0" hidden="1"/>
    <cacheHierarchy uniqueName="[Measures].[Channel Revenue Status]" caption="Channel Revenue Status" measure="1" displayFolder="" count="0" hidden="1"/>
    <cacheHierarchy uniqueName="[Measures].[Channel Revenue Trend]" caption="Channel Revenue Trend" measure="1" displayFolder="" count="0" hidden="1"/>
    <cacheHierarchy uniqueName="[Measures].[Internet Revenue Goal]" caption="Internet Revenue Goal" measure="1" displayFolder="" count="0" hidden="1"/>
    <cacheHierarchy uniqueName="[Measures].[Internet Revenue Status]" caption="Internet Revenue Status" measure="1" displayFolder="" count="0" hidden="1"/>
    <cacheHierarchy uniqueName="[Measures].[Internet Revenue Trend]" caption="Internet Revenue Trend" measure="1" displayFolder="" count="0" hidden="1"/>
    <cacheHierarchy uniqueName="[Measures].[Decrease Inventory Value Value]" caption="Decrease Inventory Value Value" measure="1" displayFolder="" count="0" hidden="1"/>
    <cacheHierarchy uniqueName="[Measures].[Decrease Inventory Value Trend]" caption="Decrease Inventory Value Trend" measure="1" displayFolder="" count="0" hidden="1"/>
    <cacheHierarchy uniqueName="[Measures].[Increase Throughput Value]" caption="Increase Throughput Value" measure="1" displayFolder="" count="0" hidden="1"/>
    <cacheHierarchy uniqueName="[Measures].[Increase Throughput Status]" caption="Increase Throughput Status" measure="1" displayFolder="" count="0" hidden="1"/>
    <cacheHierarchy uniqueName="[Negative Margin Products]" caption="Negative Margin Products" set="1" parentSet="112" displayFolder="Sets" count="0" unbalanced="0" unbalancedGroup="0"/>
    <cacheHierarchy uniqueName="[Top 50 Customers]" caption="Top 50 Customers" set="1" parentSet="6" displayFolder="Sets" count="0" unbalanced="0" unbalancedGroup="0"/>
    <cacheHierarchy uniqueName="[Top 25 Selling Products]" caption="Top 25 Selling Products" set="1" parentSet="99" displayFolder="Sets" count="0" unbalanced="0" unbalancedGroup="0"/>
    <cacheHierarchy uniqueName="[New Product Models FY 2006]" caption="New Product Models FY 2006" set="1" parentSet="98" displayFolder="Sets" count="0" unbalanced="0" unbalancedGroup="0"/>
    <cacheHierarchy uniqueName="[New Product Models FY 2007]" caption="New Product Models FY 2007" set="1" parentSet="98" displayFolder="Sets" count="0" unbalanced="0" unbalancedGroup="0"/>
    <cacheHierarchy uniqueName="[New Product Models FY 2008]" caption="New Product Models FY 2008" set="1" parentSet="98" displayFolder="Sets" count="0" unbalanced="0" unbalancedGroup="0"/>
    <cacheHierarchy uniqueName="[Long Lead Products]" caption="Long Lead Products" set="1" parentSet="98" displayFolder="Sets" count="0" unbalanced="0" unbalancedGroup="0"/>
    <cacheHierarchy uniqueName="[Core Product Group]" caption="Core Product Group" set="1" parentSet="100" displayFolder="Sets" count="0" unbalanced="0" unbalancedGroup="0"/>
    <cacheHierarchy uniqueName="[Large Resellers]" caption="Large Resellers" set="1" parentSet="131" displayFolder="Sets" count="0" unbalanced="0" unbalancedGroup="0"/>
    <cacheHierarchy uniqueName="[High Discount Promotions]" caption="High Discount Promotions" set="1" parentSet="118" displayFolder="Sets" count="0" unbalanced="0" unbalancedGroup="0"/>
    <cacheHierarchy uniqueName="[Summary P&amp;L]" caption="Summary P&amp;L" set="1" parentSet="2" displayFolder="Sets" count="0" unbalanced="0" unbalancedGroup="0"/>
  </cacheHierarchies>
  <kpis count="14">
    <kpi uniqueName="Growth in Customer Base" caption="Growth in Customer Base" displayFolder="Customer Perspective\Expand Customer Base" measureGroup="Internet Sales" parent="" value="[Measures].[Growth in Customer Base]" goal="[Measures].[Growth in Customer Base Goal]" status="[Measures].[Growth in Customer Base Status]" trend="[Measures].[Growth in Customer Base Trend]" weight=""/>
    <kpi uniqueName="Net Income" caption="Net Income" displayFolder="Financial Perspective\Maintain Overall Margins" measureGroup="Financial Reporting" parent="" value="[Measures].[Net Income Value]" goal="[Measures].[Net Income Goal]" status="[Measures].[Net Income Status]" trend="[Measures].[Net Income Trend]" weight=""/>
    <kpi uniqueName="Operating Profit" caption="Operating Profit" displayFolder="Financial Perspective\Maintain Overall Margins" measureGroup="Financial Reporting" parent="" value="[Measures].[Operating Profit Value]" goal="[Measures].[Operating Profit Goal]" status="[Measures].[Operating Profit Status]" trend="[Measures].[Operating Profit Trend]" weight=""/>
    <kpi uniqueName="Operating Expenses" caption="Operating Expenses" displayFolder="Financial Perspective\Maintain Overall Margins" measureGroup="Financial Reporting" parent="" value="[Measures].[Operating Expenses Value]" goal="[Measures].[Operating Expenses Goal]" status="[Measures].[Operating Expenses Status]" trend="[Measures].[Operating Expenses Trend]" weight=""/>
    <kpi uniqueName="Financial Gross Margin" caption="Financial Gross Margin" displayFolder="Financial Perspective\Maintain Overall Margins" measureGroup="Financial Reporting" parent="" value="[Measures].[Financial Gross Margin Value]" goal="[Measures].[Financial Gross Margin Goal]" status="[Measures].[Financial Gross Margin Status]" trend="[Measures].[Financial Gross Margin Trend]" weight=""/>
    <kpi uniqueName="Return on Assets" caption="Return on Assets" displayFolder="Financial Perspective\Grow Revenue" measureGroup="Financial Reporting" parent="" value="[Measures].[Return on Assets Value]" goal="[Measures].[Return on Assets Goal]" status="[Measures].[Return on Assets Status]" trend="[Measures].[Return on Assets Trend]" weight=""/>
    <kpi uniqueName="Product Gross Profit Margin" caption="Product Gross Profit Margin" displayFolder="Financial Perspective\Maintain Overall Margins" measureGroup="Sales Summary" parent="" value="[Measures].[Gross Profit Margin]" goal="[Measures].[Product Gross Profit Margin Goal]" status="[Measures].[Product Gross Profit Margin Status]" trend="[Measures].[Product Gross Profit Margin Trend]" weight=""/>
    <kpi uniqueName="Financial Variance" caption="Financial Variance" displayFolder="Financial Perspective\Grow Revenue" measureGroup="Financial Reporting" parent="" value="[Measures].[Financial Variance Value]" goal="[Measures].[Financial Variance Goal]" status="[Measures].[Financial Variance Status]" trend="[Measures].[Financial Variance Trend]" weight=""/>
    <kpi uniqueName="Expense to Revenue Ratio" caption="Expense to Revenue Ratio" displayFolder="Internal Perspective\Increase Operational Efficiency" measureGroup="Sales Summary" parent="" value="[Measures].[Expense to Revenue Ratio]" goal="[Measures].[Expense to Revenue Ratio Goal]" status="[Measures].[Expense to Revenue Ratio Status]" trend="[Measures].[Expense to Revenue Ratio Trend]" weight=""/>
    <kpi uniqueName="Revenue" caption="Revenue" displayFolder="Financial Perspective\Grow Revenue" measureGroup="Sales Summary" parent="" value="[Measures].[Sales Amount]" goal="[Measures].[Revenue Goal]" status="[Measures].[Revenue Status]" trend="[Measures].[Revenue Trend]" weight=""/>
    <kpi uniqueName="Channel Revenue" caption="Channel Revenue" displayFolder="Financial Perspective\Grow Revenue" measureGroup="Reseller Sales" parent="" value="[Measures].[Reseller Sales Amount]" goal="[Measures].[Channel Revenue Goal]" status="[Measures].[Channel Revenue Status]" trend="[Measures].[Channel Revenue Trend]" weight=""/>
    <kpi uniqueName="Internet Revenue" caption="Internet Revenue" displayFolder="Financial Perspective\Grow Revenue" measureGroup="Internet Sales" parent="" value="[Measures].[Internet Sales Amount]" goal="[Measures].[Internet Revenue Goal]" status="[Measures].[Internet Revenue Status]" trend="[Measures].[Internet Revenue Trend]" weight=""/>
    <kpi uniqueName="Decrease Inventory Value" caption="Decrease Inventory Value" displayFolder="Manage Inventory" parent="" value="[Measures].[Decrease Inventory Value Value]" goal="" status="" trend="[Measures].[Decrease Inventory Value Trend]" weight=""/>
    <kpi uniqueName="Increase Throughput" caption="Increase Throughput" displayFolder="Manage Inventory" parent="" value="[Measures].[Increase Throughput Value]" goal="" status="[Measures].[Increase Throughput Status]" trend="" weight=""/>
  </kpis>
  <dimensions count="25">
    <dimension name="Account" uniqueName="[Account]" caption="Account"/>
    <dimension name="Customer" uniqueName="[Customer]" caption="Customer"/>
    <dimension name="Date" uniqueName="[Date]" caption="Date"/>
    <dimension name="Delivery Date" uniqueName="[Delivery Date]" caption="Delivery Date"/>
    <dimension name="Department" uniqueName="[Department]" caption="Department"/>
    <dimension name="Destination Currency" uniqueName="[Destination Currency]" caption="Destination Currency"/>
    <dimension name="Employee" uniqueName="[Employee]" caption="Employee"/>
    <dimension name="Geography" uniqueName="[Geography]" caption="Geography"/>
    <dimension name="Internet Sales Order Details" uniqueName="[Internet Sales Order Details]" caption="Internet Sales Order Details"/>
    <dimension name="Item" uniqueName="[Item]" caption="Item"/>
    <dimension name="Item Status" uniqueName="[Item Status]" caption="Item Status"/>
    <dimension measure="1" name="Measures" uniqueName="[Measures]" caption="Measures"/>
    <dimension name="Organization" uniqueName="[Organization]" caption="Organization"/>
    <dimension name="Product" uniqueName="[Product]" caption="Product"/>
    <dimension name="Promotion" uniqueName="[Promotion]" caption="Promotion"/>
    <dimension name="Reseller" uniqueName="[Reseller]" caption="Reseller"/>
    <dimension name="Reseller Sales Order Details" uniqueName="[Reseller Sales Order Details]" caption="Reseller Sales Order Details"/>
    <dimension name="Sales Channel" uniqueName="[Sales Channel]" caption="Sales Channel"/>
    <dimension name="Sales Reason" uniqueName="[Sales Reason]" caption="Sales Reason"/>
    <dimension name="Sales Summary Order Details" uniqueName="[Sales Summary Order Details]" caption="Sales Summary Order Details"/>
    <dimension name="Sales Territory" uniqueName="[Sales Territory]" caption="Sales Territory"/>
    <dimension name="Scenario" uniqueName="[Scenario]" caption="Scenario"/>
    <dimension name="Ship Date" uniqueName="[Ship Date]" caption="Ship Date"/>
    <dimension name="Source Currency" uniqueName="[Source Currency]" caption="Source Currency"/>
    <dimension name="Warehouse" uniqueName="[Warehouse]" caption="Warehouse"/>
  </dimensions>
  <measureGroups count="12">
    <measureGroup name="Exchange Rates" caption="Exchange Rates"/>
    <measureGroup name="Financial Reporting" caption="Financial Reporting"/>
    <measureGroup name="Internet Customers" caption="Internet Customers"/>
    <measureGroup name="Internet Orders" caption="Internet Orders"/>
    <measureGroup name="Internet Sales" caption="Internet Sales"/>
    <measureGroup name="Inventory" caption="Inventory"/>
    <measureGroup name="Reseller Orders" caption="Reseller Orders"/>
    <measureGroup name="Reseller Sales" caption="Reseller Sales"/>
    <measureGroup name="Sales Orders" caption="Sales Orders"/>
    <measureGroup name="Sales Reasons" caption="Sales Reasons"/>
    <measureGroup name="Sales Summary" caption="Sales Summary"/>
    <measureGroup name="Sales Targets" caption="Sales Targets"/>
  </measureGroups>
  <maps count="90">
    <map measureGroup="0" dimension="2"/>
    <map measureGroup="0" dimension="5"/>
    <map measureGroup="1" dimension="0"/>
    <map measureGroup="1" dimension="2"/>
    <map measureGroup="1" dimension="4"/>
    <map measureGroup="1" dimension="5"/>
    <map measureGroup="1" dimension="12"/>
    <map measureGroup="1" dimension="21"/>
    <map measureGroup="2" dimension="1"/>
    <map measureGroup="2" dimension="2"/>
    <map measureGroup="2" dimension="3"/>
    <map measureGroup="2" dimension="8"/>
    <map measureGroup="2" dimension="13"/>
    <map measureGroup="2" dimension="14"/>
    <map measureGroup="2" dimension="18"/>
    <map measureGroup="2" dimension="20"/>
    <map measureGroup="2" dimension="22"/>
    <map measureGroup="2" dimension="23"/>
    <map measureGroup="3" dimension="1"/>
    <map measureGroup="3" dimension="2"/>
    <map measureGroup="3" dimension="3"/>
    <map measureGroup="3" dimension="8"/>
    <map measureGroup="3" dimension="13"/>
    <map measureGroup="3" dimension="14"/>
    <map measureGroup="3" dimension="18"/>
    <map measureGroup="3" dimension="20"/>
    <map measureGroup="3" dimension="22"/>
    <map measureGroup="3" dimension="23"/>
    <map measureGroup="4" dimension="1"/>
    <map measureGroup="4" dimension="2"/>
    <map measureGroup="4" dimension="3"/>
    <map measureGroup="4" dimension="5"/>
    <map measureGroup="4" dimension="8"/>
    <map measureGroup="4" dimension="13"/>
    <map measureGroup="4" dimension="14"/>
    <map measureGroup="4" dimension="18"/>
    <map measureGroup="4" dimension="20"/>
    <map measureGroup="4" dimension="22"/>
    <map measureGroup="4" dimension="23"/>
    <map measureGroup="5" dimension="2"/>
    <map measureGroup="5" dimension="9"/>
    <map measureGroup="5" dimension="10"/>
    <map measureGroup="5" dimension="24"/>
    <map measureGroup="6" dimension="2"/>
    <map measureGroup="6" dimension="3"/>
    <map measureGroup="6" dimension="6"/>
    <map measureGroup="6" dimension="7"/>
    <map measureGroup="6" dimension="13"/>
    <map measureGroup="6" dimension="14"/>
    <map measureGroup="6" dimension="15"/>
    <map measureGroup="6" dimension="16"/>
    <map measureGroup="6" dimension="20"/>
    <map measureGroup="6" dimension="22"/>
    <map measureGroup="6" dimension="23"/>
    <map measureGroup="7" dimension="2"/>
    <map measureGroup="7" dimension="3"/>
    <map measureGroup="7" dimension="5"/>
    <map measureGroup="7" dimension="6"/>
    <map measureGroup="7" dimension="7"/>
    <map measureGroup="7" dimension="13"/>
    <map measureGroup="7" dimension="14"/>
    <map measureGroup="7" dimension="15"/>
    <map measureGroup="7" dimension="16"/>
    <map measureGroup="7" dimension="20"/>
    <map measureGroup="7" dimension="22"/>
    <map measureGroup="7" dimension="23"/>
    <map measureGroup="8" dimension="2"/>
    <map measureGroup="8" dimension="3"/>
    <map measureGroup="8" dimension="13"/>
    <map measureGroup="8" dimension="14"/>
    <map measureGroup="8" dimension="17"/>
    <map measureGroup="8" dimension="19"/>
    <map measureGroup="8" dimension="20"/>
    <map measureGroup="8" dimension="22"/>
    <map measureGroup="8" dimension="23"/>
    <map measureGroup="9" dimension="8"/>
    <map measureGroup="9" dimension="18"/>
    <map measureGroup="10" dimension="2"/>
    <map measureGroup="10" dimension="3"/>
    <map measureGroup="10" dimension="5"/>
    <map measureGroup="10" dimension="13"/>
    <map measureGroup="10" dimension="14"/>
    <map measureGroup="10" dimension="17"/>
    <map measureGroup="10" dimension="19"/>
    <map measureGroup="10" dimension="20"/>
    <map measureGroup="10" dimension="22"/>
    <map measureGroup="10" dimension="23"/>
    <map measureGroup="11" dimension="2"/>
    <map measureGroup="11" dimension="6"/>
    <map measureGroup="11" dimension="2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Author" refreshedDate="41569.668508449075" backgroundQuery="1" createdVersion="4" refreshedVersion="5" minRefreshableVersion="3" recordCount="0" supportSubquery="1" supportAdvancedDrill="1">
  <cacheSource type="external" connectionId="2"/>
  <cacheFields count="35">
    <cacheField name="[Sales Territory].[Sales Territory].[Group]" caption="Group" numFmtId="0" hierarchy="31" level="1">
      <sharedItems count="3">
        <s v="[Sales Territory].[Sales Territory].[Group].&amp;[Europe]" c="Europe"/>
        <s v="[Sales Territory].[Sales Territory].[Group].&amp;[North America]" c="North America"/>
        <s v="[Sales Territory].[Sales Territory].[Group].&amp;[Pacific]" c="Pacific"/>
      </sharedItems>
    </cacheField>
    <cacheField name="[Sales Territory].[Sales Territory].[Country]" caption="Country" numFmtId="0" hierarchy="31" level="2" mappingCount="1">
      <sharedItems count="6">
        <s v="[Sales Territory].[Sales Territory].[Country].&amp;[France]" c="France" cp="1">
          <x/>
        </s>
        <s v="[Sales Territory].[Sales Territory].[Country].&amp;[Germany]" c="Germany" cp="1">
          <x/>
        </s>
        <s v="[Sales Territory].[Sales Territory].[Country].&amp;[United Kingdom]" c="United Kingdom" cp="1">
          <x/>
        </s>
        <s v="[Sales Territory].[Sales Territory].[Country].&amp;[Canada]" c="Canada" cp="1">
          <x v="1"/>
        </s>
        <s v="[Sales Territory].[Sales Territory].[Country].&amp;[United States]" c="United States" cp="1">
          <x v="1"/>
        </s>
        <s v="[Sales Territory].[Sales Territory].[Country].&amp;[Australia]" c="Australia" cp="1">
          <x v="2"/>
        </s>
      </sharedItems>
      <mpMap v="3"/>
    </cacheField>
    <cacheField name="[Sales Territory].[Sales Territory].[Region]" caption="Region" numFmtId="0" hierarchy="31" level="3" mappingCount="1">
      <sharedItems count="7">
        <s v="[Sales Territory].[Sales Territory].[Region].&amp;[10]" c="England" cp="1">
          <x/>
        </s>
        <s v="[Sales Territory].[Sales Territory].[Region].&amp;[11]" c="Scotland" cp="1">
          <x/>
        </s>
        <s v="[Sales Territory].[Sales Territory].[Region].&amp;[3]" c="Central" cp="1">
          <x v="1"/>
        </s>
        <s v="[Sales Territory].[Sales Territory].[Region].&amp;[2]" c="Northeast" cp="1">
          <x v="1"/>
        </s>
        <s v="[Sales Territory].[Sales Territory].[Region].&amp;[1]" c="Northwest" cp="1">
          <x v="1"/>
        </s>
        <s v="[Sales Territory].[Sales Territory].[Region].&amp;[5]" c="Southeast" cp="1">
          <x v="1"/>
        </s>
        <s v="[Sales Territory].[Sales Territory].[Region].&amp;[4]" c="Southwest" cp="1">
          <x v="1"/>
        </s>
      </sharedItems>
      <mpMap v="4"/>
    </cacheField>
    <cacheField name="[Sales Territory].[Sales Territory].[Country].[Sales Territory Group]" caption="Sales Territory Group" propertyName="Sales Territory Group" numFmtId="0" hierarchy="31" level="2" memberPropertyField="1">
      <sharedItems count="3">
        <s v="Europe"/>
        <s v="North America"/>
        <s v="Pacific"/>
      </sharedItems>
    </cacheField>
    <cacheField name="[Sales Territory].[Sales Territory].[Region].[Sales Territory Country]" caption="Sales Territory Country" propertyName="Sales Territory Country" numFmtId="0" hierarchy="31" level="3" memberPropertyField="1">
      <sharedItems count="2">
        <s v="United Kingdom"/>
        <s v="United States"/>
      </sharedItems>
    </cacheField>
    <cacheField name="[Date].[Calendar].[Calendar Year]" caption="Calendar Year" numFmtId="0" level="1">
      <sharedItems count="1">
        <s v="[Date].[Calendar].[Calendar Year].&amp;[2007]" c="CY 2007"/>
      </sharedItems>
    </cacheField>
    <cacheField name="[Date].[Calendar].[Calendar Semester]" caption="Calendar Semester" numFmtId="0" level="2" mappingCount="1">
      <sharedItems count="2">
        <s v="[Date].[Calendar].[Calendar Semester].&amp;[2007]&amp;[1]" c="H1 CY 2007" cp="1">
          <x/>
        </s>
        <s v="[Date].[Calendar].[Calendar Semester].&amp;[2007]&amp;[2]" c="H2 CY 2007" cp="1">
          <x/>
        </s>
      </sharedItems>
      <mpMap v="10"/>
    </cacheField>
    <cacheField name="[Date].[Calendar].[Calendar Quarter]" caption="Calendar Quarter" numFmtId="0" level="3" mappingCount="1">
      <sharedItems count="4">
        <s v="[Date].[Calendar].[Calendar Quarter].&amp;[2007]&amp;[1]" c="Q1 CY 2007" cp="1">
          <x/>
        </s>
        <s v="[Date].[Calendar].[Calendar Quarter].&amp;[2007]&amp;[2]" c="Q2 CY 2007" cp="1">
          <x v="1"/>
        </s>
        <s v="[Date].[Calendar].[Calendar Quarter].&amp;[2007]&amp;[3]" c="Q3 CY 2007" cp="1">
          <x v="2"/>
        </s>
        <s v="[Date].[Calendar].[Calendar Quarter].&amp;[2007]&amp;[4]" c="Q4 CY 2007" cp="1">
          <x v="3"/>
        </s>
      </sharedItems>
      <mpMap v="11"/>
    </cacheField>
    <cacheField name="[Date].[Calendar].[Month]" caption="Month" numFmtId="0" level="4">
      <sharedItems containsSemiMixedTypes="0" containsString="0"/>
    </cacheField>
    <cacheField name="[Date].[Calendar].[Date]" caption="Date" numFmtId="0" level="5">
      <sharedItems containsSemiMixedTypes="0" containsString="0"/>
    </cacheField>
    <cacheField name="[Date].[Calendar].[Calendar Semester].[Calendar Year]" caption="Calendar Year" propertyName="Calendar Year" numFmtId="0" level="2" memberPropertyField="1">
      <sharedItems count="1">
        <s v="CY 2007"/>
      </sharedItems>
    </cacheField>
    <cacheField name="[Date].[Calendar].[Calendar Quarter].[Calendar Quarter of Year]" caption="Calendar Quarter of Year" propertyName="Calendar Quarter of Year" numFmtId="0" level="3" memberPropertyField="1">
      <sharedItems count="4">
        <s v="CY Q1"/>
        <s v="CY Q2"/>
        <s v="CY Q3"/>
        <s v="CY Q4"/>
      </sharedItems>
    </cacheField>
    <cacheField name="[Date].[Calendar].[Calendar Quarter].[Calendar Semester of Year]" caption="Calendar Semester of Year" propertyName="Calendar Semester of Year" numFmtId="0" level="3" memberPropertyField="1">
      <sharedItems containsSemiMixedTypes="0" containsString="0"/>
    </cacheField>
    <cacheField name="[Date].[Calendar].[Month].[Month of Year]" caption="Month of Year" propertyName="Month of Year" numFmtId="0" level="4" memberPropertyField="1">
      <sharedItems containsSemiMixedTypes="0" containsString="0"/>
    </cacheField>
    <cacheField name="[Measures].[Amount Quota]" caption="Amount Quota" numFmtId="0" hierarchy="223" level="32767"/>
    <cacheField name="[Employee].[Employee Department].[Department]" caption="Department" numFmtId="0" hierarchy="15" level="1">
      <sharedItems containsSemiMixedTypes="0" containsString="0"/>
    </cacheField>
    <cacheField name="[Employee].[Employee Department].[Title]" caption="Title" numFmtId="0" hierarchy="15" level="2">
      <sharedItems containsSemiMixedTypes="0" containsString="0"/>
    </cacheField>
    <cacheField name="[Employee].[Employee Department].[Employee]" caption="Employee" numFmtId="0" hierarchy="15" level="3">
      <sharedItems containsSemiMixedTypes="0" containsString="0"/>
    </cacheField>
    <cacheField name="[Employee].[Employee Department].[Title].[Department Name]" caption="Department Name" propertyName="Department Name" numFmtId="0" hierarchy="15" level="2" memberPropertyField="1">
      <sharedItems containsSemiMixedTypes="0" containsString="0"/>
    </cacheField>
    <cacheField name="[Employee].[Employee Department].[Employee].[Base Rate]" caption="Base Rate" propertyName="Base Rate" numFmtId="0" hierarchy="15" level="3" memberPropertyField="1">
      <sharedItems containsSemiMixedTypes="0" containsString="0"/>
    </cacheField>
    <cacheField name="[Employee].[Employee Department].[Employee].[Employees]" caption="Employees" propertyName="Employees" numFmtId="0" hierarchy="15" level="3" memberPropertyField="1">
      <sharedItems containsSemiMixedTypes="0" containsString="0"/>
    </cacheField>
    <cacheField name="[Employee].[Employee Department].[Employee].[End Date]" caption="End Date" propertyName="End Date" numFmtId="0" hierarchy="15" level="3" memberPropertyField="1">
      <sharedItems containsSemiMixedTypes="0" containsString="0"/>
    </cacheField>
    <cacheField name="[Employee].[Employee Department].[Employee].[Gender]" caption="Gender" propertyName="Gender" numFmtId="0" hierarchy="15" level="3" memberPropertyField="1">
      <sharedItems containsSemiMixedTypes="0" containsString="0"/>
    </cacheField>
    <cacheField name="[Employee].[Employee Department].[Employee].[Hire Date]" caption="Hire Date" propertyName="Hire Date" numFmtId="0" hierarchy="15" level="3" memberPropertyField="1">
      <sharedItems containsSemiMixedTypes="0" containsString="0"/>
    </cacheField>
    <cacheField name="[Employee].[Employee Department].[Employee].[Hire Year]" caption="Hire Year" propertyName="Hire Year" numFmtId="0" hierarchy="15" level="3" memberPropertyField="1">
      <sharedItems containsSemiMixedTypes="0" containsString="0"/>
    </cacheField>
    <cacheField name="[Employee].[Employee Department].[Employee].[Marital Status]" caption="Marital Status" propertyName="Marital Status" numFmtId="0" hierarchy="15" level="3" memberPropertyField="1">
      <sharedItems containsSemiMixedTypes="0" containsString="0"/>
    </cacheField>
    <cacheField name="[Employee].[Employee Department].[Employee].[Pay Frequency]" caption="Pay Frequency" propertyName="Pay Frequency" numFmtId="0" hierarchy="15" level="3" memberPropertyField="1">
      <sharedItems containsSemiMixedTypes="0" containsString="0"/>
    </cacheField>
    <cacheField name="[Employee].[Employee Department].[Employee].[Phone]" caption="Phone" propertyName="Phone" numFmtId="0" hierarchy="15" level="3" memberPropertyField="1">
      <sharedItems containsSemiMixedTypes="0" containsString="0"/>
    </cacheField>
    <cacheField name="[Employee].[Employee Department].[Employee].[Salaried Flag]" caption="Salaried Flag" propertyName="Salaried Flag" numFmtId="0" hierarchy="15" level="3" memberPropertyField="1">
      <sharedItems containsSemiMixedTypes="0" containsString="0"/>
    </cacheField>
    <cacheField name="[Employee].[Employee Department].[Employee].[Sales Person Flag]" caption="Sales Person Flag" propertyName="Sales Person Flag" numFmtId="0" hierarchy="15" level="3" memberPropertyField="1">
      <sharedItems containsSemiMixedTypes="0" containsString="0"/>
    </cacheField>
    <cacheField name="[Employee].[Employee Department].[Employee].[Sick Leave Hours]" caption="Sick Leave Hours" propertyName="Sick Leave Hours" numFmtId="0" hierarchy="15" level="3" memberPropertyField="1">
      <sharedItems containsSemiMixedTypes="0" containsString="0"/>
    </cacheField>
    <cacheField name="[Employee].[Employee Department].[Employee].[Start Date]" caption="Start Date" propertyName="Start Date" numFmtId="0" hierarchy="15" level="3" memberPropertyField="1">
      <sharedItems containsSemiMixedTypes="0" containsString="0"/>
    </cacheField>
    <cacheField name="[Employee].[Employee Department].[Employee].[Status]" caption="Status" propertyName="Status" numFmtId="0" hierarchy="15" level="3" memberPropertyField="1">
      <sharedItems containsSemiMixedTypes="0" containsString="0"/>
    </cacheField>
    <cacheField name="[Employee].[Employee Department].[Employee].[Title]" caption="Title" propertyName="Title" numFmtId="0" hierarchy="15" level="3" memberPropertyField="1">
      <sharedItems containsSemiMixedTypes="0" containsString="0"/>
    </cacheField>
    <cacheField name="[Employee].[Employee Department].[Employee].[Vacation Hours]" caption="Vacation Hours" propertyName="Vacation Hours" numFmtId="0" hierarchy="15" level="3" memberPropertyField="1">
      <sharedItems containsSemiMixedTypes="0" containsString="0"/>
    </cacheField>
  </cacheFields>
  <cacheHierarchies count="266">
    <cacheHierarchy uniqueName="[Date].[Calendar]" caption="Date.Calendar" time="1" defaultMemberUniqueName="[Date].[Calendar].[All Periods]" allUniqueName="[Date].[Calendar].[All Periods]" dimensionUniqueName="[Date]" displayFolder="Calendar" count="6" unbalanced="0">
      <fieldsUsage count="6">
        <fieldUsage x="-1"/>
        <fieldUsage x="5"/>
        <fieldUsage x="6"/>
        <fieldUsage x="7"/>
        <fieldUsage x="8"/>
        <fieldUsage x="9"/>
      </fieldsUsage>
    </cacheHierarchy>
    <cacheHierarchy uniqueName="[Date].[Calendar Quarter of Year]" caption="Date.Calendar Quarter of Year" attribute="1" time="1" defaultMemberUniqueName="[Date].[Calendar Quarter of Year].[All Periods]" allUniqueName="[Date].[Calendar Quarter of Year].[All Periods]" dimensionUniqueName="[Date]" displayFolder="Calendar" count="0" unbalanced="0"/>
    <cacheHierarchy uniqueName="[Date].[Calendar Semester of Year]" caption="Date.Calendar Semester of Year" attribute="1" time="1" defaultMemberUniqueName="[Date].[Calendar Semester of Year].[All Periods]" allUniqueName="[Date].[Calendar Semester of Year].[All Periods]" dimensionUniqueName="[Date]" displayFolder="Calendar" count="0" unbalanced="0"/>
    <cacheHierarchy uniqueName="[Date].[Calendar Week of Year]" caption="Date.Calendar Week of Year" attribute="1" time="1" defaultMemberUniqueName="[Date].[Calendar Week of Year].[All Periods]" allUniqueName="[Date].[Calendar Week of Year].[All Periods]" dimensionUniqueName="[Date]" displayFolder="Calendar" count="0" unbalanced="0"/>
    <cacheHierarchy uniqueName="[Date].[Calendar Weeks]" caption="Date.Calendar Weeks" time="1" defaultMemberUniqueName="[Date].[Calendar Weeks].[All Periods]" allUniqueName="[Date].[Calendar Weeks].[All Periods]" dimensionUniqueName="[Date]" displayFolder="Calendar" count="0" unbalanced="0"/>
    <cacheHierarchy uniqueName="[Date].[Calendar Year]" caption="Date.Calendar Year" attribute="1" time="1" defaultMemberUniqueName="[Date].[Calendar Year].[All Periods]" allUniqueName="[Date].[Calendar Year].[All Periods]" dimensionUniqueName="[Date]" displayFolder="Calendar" count="0" unbalanced="0"/>
    <cacheHierarchy uniqueName="[Date].[Fiscal]" caption="Date.Fiscal" time="1" defaultMemberUniqueName="[Date].[Fiscal].[All Periods]" allUniqueName="[Date].[Fiscal].[All Periods]" dimensionUniqueName="[Date]" displayFolder="Fiscal" count="0" unbalanced="0"/>
    <cacheHierarchy uniqueName="[Date].[Fiscal Quarter of Year]" caption="Date.Fiscal Quarter of Year" attribute="1" time="1" defaultMemberUniqueName="[Date].[Fiscal Quarter of Year].[All Periods]" allUniqueName="[Date].[Fiscal Quarter of Year].[All Periods]" dimensionUniqueName="[Date]" displayFolder="Fiscal" count="0" unbalanced="0"/>
    <cacheHierarchy uniqueName="[Date].[Fiscal Semester of Year]" caption="Date.Fiscal Semester of Year" attribute="1" time="1" defaultMemberUniqueName="[Date].[Fiscal Semester of Year].[All Periods]" allUniqueName="[Date].[Fiscal Semester of Year].[All Periods]" dimensionUniqueName="[Date]" displayFolder="Fiscal" count="0" unbalanced="0"/>
    <cacheHierarchy uniqueName="[Date].[Fiscal Week of Year]" caption="Date.Fiscal Week of Year" attribute="1" time="1" defaultMemberUniqueName="[Date].[Fiscal Week of Year].[All Periods]" allUniqueName="[Date].[Fiscal Week of Year].[All Periods]" dimensionUniqueName="[Date]" displayFolder="Fiscal" count="0" unbalanced="0"/>
    <cacheHierarchy uniqueName="[Date].[Fiscal Weeks]" caption="Date.Fiscal Weeks" time="1" defaultMemberUniqueName="[Date].[Fiscal Weeks].[All Periods]" allUniqueName="[Date].[Fiscal Weeks].[All Periods]" dimensionUniqueName="[Date]" displayFolder="Fiscal" count="0" unbalanced="0"/>
    <cacheHierarchy uniqueName="[Date].[Fiscal Year]" caption="Date.Fiscal Year" attribute="1" time="1" defaultMemberUniqueName="[Date].[Fiscal Year].[All Periods]" allUniqueName="[Date].[Fiscal Year].[All Periods]" dimensionUniqueName="[Date]" displayFolder="Fiscal" count="0" unbalanced="0"/>
    <cacheHierarchy uniqueName="[Date].[Month of Year]" caption="Date.Month of Year" attribute="1" time="1" defaultMemberUniqueName="[Date].[Month of Year].[All Periods]" allUniqueName="[Date].[Month of Year].[All Periods]" dimensionUniqueName="[Date]" displayFolder="" count="0" unbalanced="0"/>
    <cacheHierarchy uniqueName="[Employee].[Base Rate]" caption="Base Rate" attribute="1" defaultMemberUniqueName="[Employee].[Base Rate].[All Employees]" allUniqueName="[Employee].[Base Rate].[All Employees]" dimensionUniqueName="[Employee]" displayFolder="Demographic" count="0" unbalanced="0"/>
    <cacheHierarchy uniqueName="[Employee].[Department Name]" caption="Department Name" attribute="1" defaultMemberUniqueName="[Employee].[Department Name].[All Employees]" allUniqueName="[Employee].[Department Name].[All Employees]" dimensionUniqueName="[Employee]" displayFolder="Organization" count="0" unbalanced="0"/>
    <cacheHierarchy uniqueName="[Employee].[Employee Department]" caption="Employee Department" defaultMemberUniqueName="[Employee].[Employee Department].[All Employees]" allUniqueName="[Employee].[Employee Department].[All Employees]" dimensionUniqueName="[Employee]" displayFolder="" count="4" unbalanced="0">
      <fieldsUsage count="4">
        <fieldUsage x="-1"/>
        <fieldUsage x="15"/>
        <fieldUsage x="16"/>
        <fieldUsage x="17"/>
      </fieldsUsage>
    </cacheHierarchy>
    <cacheHierarchy uniqueName="[Employee].[Employees]" caption="Employees" defaultMemberUniqueName="[Employee].[Employees].[All Employees]" allUniqueName="[Employee].[Employees].[All Employees]" dimensionUniqueName="[Employee]" displayFolder="" count="0" unbalanced="1"/>
    <cacheHierarchy uniqueName="[Employee].[End Date]" caption="End Date" attribute="1" defaultMemberUniqueName="[Employee].[End Date].[All Employees]" allUniqueName="[Employee].[End Date].[All Employees]" dimensionUniqueName="[Employee]" displayFolder="History" count="0" unbalanced="0"/>
    <cacheHierarchy uniqueName="[Employee].[Gender]" caption="Gender" attribute="1" defaultMemberUniqueName="[Employee].[Gender].[All Employees]" allUniqueName="[Employee].[Gender].[All Employees]" dimensionUniqueName="[Employee]" displayFolder="Demographic" count="0" unbalanced="0"/>
    <cacheHierarchy uniqueName="[Employee].[Hire Date]" caption="Hire Date" attribute="1" defaultMemberUniqueName="[Employee].[Hire Date].[All Employees]" allUniqueName="[Employee].[Hire Date].[All Employees]" dimensionUniqueName="[Employee]" displayFolder="History" count="0" unbalanced="0"/>
    <cacheHierarchy uniqueName="[Employee].[Hire Year]" caption="Hire Year" attribute="1" defaultMemberUniqueName="[Employee].[Hire Year].[All Employees]" allUniqueName="[Employee].[Hire Year].[All Employees]" dimensionUniqueName="[Employee]" displayFolder="History" count="0" unbalanced="0"/>
    <cacheHierarchy uniqueName="[Employee].[Marital Status]" caption="Marital Status" attribute="1" defaultMemberUniqueName="[Employee].[Marital Status].[All Employees]" allUniqueName="[Employee].[Marital Status].[All Employees]" dimensionUniqueName="[Employee]" displayFolder="Demographic" count="0" unbalanced="0"/>
    <cacheHierarchy uniqueName="[Employee].[Pay Frequency]" caption="Pay Frequency" attribute="1" defaultMemberUniqueName="[Employee].[Pay Frequency].[All Employees]" allUniqueName="[Employee].[Pay Frequency].[All Employees]" dimensionUniqueName="[Employee]" displayFolder="Organization" count="0" unbalanced="0"/>
    <cacheHierarchy uniqueName="[Employee].[Phone]" caption="Phone" attribute="1" defaultMemberUniqueName="[Employee].[Phone].[All Employees]" allUniqueName="[Employee].[Phone].[All Employees]" dimensionUniqueName="[Employee]" displayFolder="Contacts" count="0" unbalanced="0"/>
    <cacheHierarchy uniqueName="[Employee].[Salaried Flag]" caption="Salaried Flag" attribute="1" defaultMemberUniqueName="[Employee].[Salaried Flag].[All Employees]" allUniqueName="[Employee].[Salaried Flag].[All Employees]" dimensionUniqueName="[Employee]" displayFolder="Organization" count="0" unbalanced="0"/>
    <cacheHierarchy uniqueName="[Employee].[Sales Person Flag]" caption="Sales Person Flag" attribute="1" defaultMemberUniqueName="[Employee].[Sales Person Flag].[All Employees]" allUniqueName="[Employee].[Sales Person Flag].[All Employees]" dimensionUniqueName="[Employee]" displayFolder="Organization" count="0" unbalanced="0"/>
    <cacheHierarchy uniqueName="[Employee].[Sick Leave Hours]" caption="Sick Leave Hours" attribute="1" defaultMemberUniqueName="[Employee].[Sick Leave Hours].[All Employees]" allUniqueName="[Employee].[Sick Leave Hours].[All Employees]" dimensionUniqueName="[Employee]" displayFolder="Organization" count="0" unbalanced="0"/>
    <cacheHierarchy uniqueName="[Employee].[Start Date]" caption="Start Date" attribute="1" defaultMemberUniqueName="[Employee].[Start Date].[All Employees]" allUniqueName="[Employee].[Start Date].[All Employees]" dimensionUniqueName="[Employee]" displayFolder="History" count="0" unbalanced="0"/>
    <cacheHierarchy uniqueName="[Employee].[Status]" caption="Status" attribute="1" defaultMemberUniqueName="[Employee].[Status].[All Employees]" allUniqueName="[Employee].[Status].[All Employees]" dimensionUniqueName="[Employee]" displayFolder="Organization" count="0" unbalanced="0"/>
    <cacheHierarchy uniqueName="[Employee].[Title]" caption="Title" attribute="1" defaultMemberUniqueName="[Employee].[Title].[All Employees]" allUniqueName="[Employee].[Title].[All Employees]" dimensionUniqueName="[Employee]" displayFolder="Organization" count="0" unbalanced="0"/>
    <cacheHierarchy uniqueName="[Employee].[Vacation Hours]" caption="Vacation Hours" attribute="1" defaultMemberUniqueName="[Employee].[Vacation Hours].[All Employees]" allUniqueName="[Employee].[Vacation Hours].[All Employees]" dimensionUniqueName="[Employee]" displayFolder="Organization" count="0" unbalanced="0"/>
    <cacheHierarchy uniqueName="[Sales Territory].[Sales Territory]" caption="Sales Territory" defaultMemberUniqueName="[Sales Territory].[Sales Territory].[All Sales Territories]" allUniqueName="[Sales Territory].[Sales Territory].[All Sales Territories]" dimensionUniqueName="[Sales Territory]" displayFolder="" count="4" unbalanced="0">
      <fieldsUsage count="4">
        <fieldUsage x="-1"/>
        <fieldUsage x="0"/>
        <fieldUsage x="1"/>
        <fieldUsage x="2"/>
      </fieldsUsage>
    </cacheHierarchy>
    <cacheHierarchy uniqueName="[Sales Territory].[Sales Territory Country]" caption="Sales Territory Country" attribute="1" defaultMemberUniqueName="[Sales Territory].[Sales Territory Country].[All Sales Territories]" allUniqueName="[Sales Territory].[Sales Territory Country].[All Sales Territories]" dimensionUniqueName="[Sales Territory]" displayFolder="" count="0" unbalanced="0"/>
    <cacheHierarchy uniqueName="[Sales Territory].[Sales Territory Group]" caption="Sales Territory Group" attribute="1" defaultMemberUniqueName="[Sales Territory].[Sales Territory Group].[All Sales Territories]" allUniqueName="[Sales Territory].[Sales Territory Group].[All Sales Territories]" dimensionUniqueName="[Sales Territory]" displayFolder="" count="0" unbalanced="0"/>
    <cacheHierarchy uniqueName="[Sales Territory].[Sales Territory Region]" caption="Sales Territory Region" attribute="1" keyAttribute="1" defaultMemberUniqueName="[Sales Territory].[Sales Territory Region].[All Sales Territories]" allUniqueName="[Sales Territory].[Sales Territory Region].[All Sales Territories]" dimensionUniqueName="[Sales Territory]" displayFolder="" count="0" unbalanced="0"/>
    <cacheHierarchy uniqueName="[Account].[Account]" caption="Account" attribute="1" keyAttribute="1" defaultMemberUniqueName="[Account].[Account].[All Accounts]" allUniqueName="[Account].[Account].[All Accounts]" dimensionUniqueName="[Account]" displayFolder="" count="0" unbalanced="0" hidden="1"/>
    <cacheHierarchy uniqueName="[Account].[Account Number]" caption="Account Number" attribute="1" defaultMemberUniqueName="[Account].[Account Number].[All Accounts]" allUniqueName="[Account].[Account Number].[All Accounts]" dimensionUniqueName="[Account]" displayFolder="" count="0" unbalanced="0" hidden="1"/>
    <cacheHierarchy uniqueName="[Account].[Account Type]" caption="Account Type" attribute="1" defaultMemberUniqueName="[Account].[Account Type].[All Accounts]" allUniqueName="[Account].[Account Type].[All Accounts]" dimensionUniqueName="[Account]" displayFolder="" count="0" unbalanced="0" hidden="1"/>
    <cacheHierarchy uniqueName="[Account].[Accounts]" caption="Accounts" defaultMemberUniqueName="[Account].[Accounts].&amp;[47]" dimensionUniqueName="[Account]" displayFolder="" count="0" unbalanced="1" hidden="1"/>
    <cacheHierarchy uniqueName="[Customer].[City]" caption="City" attribute="1" defaultMemberUniqueName="[Customer].[City].[All Customers]" allUniqueName="[Customer].[City].[All Customers]" dimensionUniqueName="[Customer]" displayFolder="Location" count="0" unbalanced="0" hidden="1"/>
    <cacheHierarchy uniqueName="[Customer].[Commute Distance]" caption="Commute Distance" attribute="1" defaultMemberUniqueName="[Customer].[Commute Distance].[All Customers]" allUniqueName="[Customer].[Commute Distance].[All Customers]" dimensionUniqueName="[Customer]" displayFolder="Demographic" count="0" unbalanced="0" hidden="1"/>
    <cacheHierarchy uniqueName="[Customer].[Country]" caption="Country" attribute="1" defaultMemberUniqueName="[Customer].[Country].[All Customers]" allUniqueName="[Customer].[Country].[All Customers]" dimensionUniqueName="[Customer]" displayFolder="Location" count="0" unbalanced="0" hidden="1"/>
    <cacheHierarchy uniqueName="[Customer].[Customer]" caption="Customer" attribute="1" keyAttribute="1" defaultMemberUniqueName="[Customer].[Customer].[All Customers]" allUniqueName="[Customer].[Customer].[All Customers]" dimensionUniqueName="[Customer]" displayFolder="" count="0" unbalanced="0" hidden="1"/>
    <cacheHierarchy uniqueName="[Customer].[Customer Geography]" caption="Customer Geography" defaultMemberUniqueName="[Customer].[Customer Geography].[All Customers]" allUniqueName="[Customer].[Customer Geography].[All Customers]" dimensionUniqueName="[Customer]" displayFolder="" count="0" unbalanced="0" hidden="1"/>
    <cacheHierarchy uniqueName="[Customer].[Education]" caption="Education" attribute="1" defaultMemberUniqueName="[Customer].[Education].[All Customers]" allUniqueName="[Customer].[Education].[All Customers]" dimensionUniqueName="[Customer]" displayFolder="Demographic" count="0" unbalanced="0" hidden="1"/>
    <cacheHierarchy uniqueName="[Customer].[Gender]" caption="Gender" attribute="1" defaultMemberUniqueName="[Customer].[Gender].[All Customers]" allUniqueName="[Customer].[Gender].[All Customers]" dimensionUniqueName="[Customer]" displayFolder="Demographic" count="0" unbalanced="0" hidden="1"/>
    <cacheHierarchy uniqueName="[Customer].[Home Owner]" caption="Home Owner" attribute="1" defaultMemberUniqueName="[Customer].[Home Owner].[All Customers]" allUniqueName="[Customer].[Home Owner].[All Customers]" dimensionUniqueName="[Customer]" displayFolder="Demographic" count="0" unbalanced="0" hidden="1"/>
    <cacheHierarchy uniqueName="[Customer].[Marital Status]" caption="Marital Status" attribute="1" defaultMemberUniqueName="[Customer].[Marital Status].[All Customers]" allUniqueName="[Customer].[Marital Status].[All Customers]" dimensionUniqueName="[Customer]" displayFolder="Demographic" count="0" unbalanced="0" hidden="1"/>
    <cacheHierarchy uniqueName="[Customer].[Number of Cars Owned]" caption="Number of Cars Owned" attribute="1" defaultMemberUniqueName="[Customer].[Number of Cars Owned].[All Customers]" allUniqueName="[Customer].[Number of Cars Owned].[All Customers]" dimensionUniqueName="[Customer]" displayFolder="Demographic" count="0" unbalanced="0" hidden="1"/>
    <cacheHierarchy uniqueName="[Customer].[Number of Children At Home]" caption="Number of Children At Home" attribute="1" defaultMemberUniqueName="[Customer].[Number of Children At Home].[All Customers]" allUniqueName="[Customer].[Number of Children At Home].[All Customers]" dimensionUniqueName="[Customer]" displayFolder="Demographic" count="0" unbalanced="0" hidden="1"/>
    <cacheHierarchy uniqueName="[Customer].[Occupation]" caption="Occupation" attribute="1" defaultMemberUniqueName="[Customer].[Occupation].[All Customers]" allUniqueName="[Customer].[Occupation].[All Customers]" dimensionUniqueName="[Customer]" displayFolder="Demographic" count="0" unbalanced="0" hidden="1"/>
    <cacheHierarchy uniqueName="[Customer].[Postal Code]" caption="Postal Code" attribute="1" defaultMemberUniqueName="[Customer].[Postal Code].[All Customers]" allUniqueName="[Customer].[Postal Code].[All Customers]" dimensionUniqueName="[Customer]" displayFolder="Location" count="0" unbalanced="0" hidden="1"/>
    <cacheHierarchy uniqueName="[Customer].[State-Province]" caption="State-Province" attribute="1" defaultMemberUniqueName="[Customer].[State-Province].[All Customers]" allUniqueName="[Customer].[State-Province].[All Customers]" dimensionUniqueName="[Customer]" displayFolder="Location" count="0" unbalanced="0" hidden="1"/>
    <cacheHierarchy uniqueName="[Customer].[Total Children]" caption="Total Children" attribute="1" defaultMemberUniqueName="[Customer].[Total Children].[All Customers]" allUniqueName="[Customer].[Total Children].[All Customers]" dimensionUniqueName="[Customer]" displayFolder="Demographic" count="0" unbalanced="0" hidden="1"/>
    <cacheHierarchy uniqueName="[Customer].[Yearly Income]" caption="Yearly Income" attribute="1" defaultMemberUniqueName="[Customer].[Yearly Income].[All Customers]" allUniqueName="[Customer].[Yearly Income].[All Customers]" dimensionUniqueName="[Customer]" displayFolder="Demographic" count="0" unbalanced="0" hidden="1"/>
    <cacheHierarchy uniqueName="[Date].[Calendar Quarter]" caption="Date.Calendar Quarter" attribute="1" time="1" defaultMemberUniqueName="[Date].[Calendar Quarter].[All Periods]" allUniqueName="[Date].[Calendar Quarter].[All Periods]" dimensionUniqueName="[Date]" displayFolder="Calendar" count="0" unbalanced="0" hidden="1"/>
    <cacheHierarchy uniqueName="[Date].[Calendar Semester]" caption="Date.Calendar Semester" attribute="1" time="1" defaultMemberUniqueName="[Date].[Calendar Semester].[All Periods]" allUniqueName="[Date].[Calendar Semester].[All Periods]" dimensionUniqueName="[Date]" displayFolder="Calendar" count="0" unbalanced="0" hidden="1"/>
    <cacheHierarchy uniqueName="[Date].[Calendar Week]" caption="Date.Calendar Week" attribute="1" time="1" defaultMemberUniqueName="[Date].[Calendar Week].[All Periods]" allUniqueName="[Date].[Calendar Week].[All Periods]" dimensionUniqueName="[Date]" displayFolder="Calendar" count="0" unbalanced="0" hidden="1"/>
    <cacheHierarchy uniqueName="[Date].[Date]" caption="Date.Date" attribute="1" time="1" keyAttribute="1" defaultMemberUniqueName="[Date].[Date].[All Periods]" allUniqueName="[Date].[Date].[All Periods]" dimensionUniqueName="[Date]" displayFolder="" count="0" memberValueDatatype="7" unbalanced="0" hidden="1"/>
    <cacheHierarchy uniqueName="[Date].[Day Name]" caption="Date.Day Name" attribute="1" time="1" defaultMemberUniqueName="[Date].[Day Name].[All Periods]" allUniqueName="[Date].[Day Name].[All Periods]" dimensionUniqueName="[Date]" displayFolder="" count="0" unbalanced="0" hidden="1"/>
    <cacheHierarchy uniqueName="[Date].[Day of Month]" caption="Date.Day of Month" attribute="1" time="1" defaultMemberUniqueName="[Date].[Day of Month].[All Periods]" allUniqueName="[Date].[Day of Month].[All Periods]" dimensionUniqueName="[Date]" displayFolder="" count="0" unbalanced="0" hidden="1"/>
    <cacheHierarchy uniqueName="[Date].[Day of Week]" caption="Date.Day of Week" attribute="1" time="1" defaultMemberUniqueName="[Date].[Day of Week].[All Periods]" allUniqueName="[Date].[Day of Week].[All Periods]" dimensionUniqueName="[Date]" displayFolder="" count="0" unbalanced="0" hidden="1"/>
    <cacheHierarchy uniqueName="[Date].[Day of Year]" caption="Date.Day of Year" attribute="1" time="1" defaultMemberUniqueName="[Date].[Day of Year].[All Periods]" allUniqueName="[Date].[Day of Year].[All Periods]" dimensionUniqueName="[Date]" displayFolder="" count="0" unbalanced="0" hidden="1"/>
    <cacheHierarchy uniqueName="[Date].[Fiscal Quarter]" caption="Date.Fiscal Quarter" attribute="1" time="1" defaultMemberUniqueName="[Date].[Fiscal Quarter].[All Periods]" allUniqueName="[Date].[Fiscal Quarter].[All Periods]" dimensionUniqueName="[Date]" displayFolder="Fiscal" count="0" unbalanced="0" hidden="1"/>
    <cacheHierarchy uniqueName="[Date].[Fiscal Semester]" caption="Date.Fiscal Semester" attribute="1" time="1" defaultMemberUniqueName="[Date].[Fiscal Semester].[All Periods]" allUniqueName="[Date].[Fiscal Semester].[All Periods]" dimensionUniqueName="[Date]" displayFolder="Fiscal" count="0" unbalanced="0" hidden="1"/>
    <cacheHierarchy uniqueName="[Date].[Fiscal Week]" caption="Date.Fiscal Week" attribute="1" time="1" defaultMemberUniqueName="[Date].[Fiscal Week].[All Periods]" allUniqueName="[Date].[Fiscal Week].[All Periods]" dimensionUniqueName="[Date]" displayFolder="Fiscal" count="0" unbalanced="0" hidden="1"/>
    <cacheHierarchy uniqueName="[Date].[Month Name]" caption="Date.Month Name" attribute="1" time="1" defaultMemberUniqueName="[Date].[Month Name].[All Periods]" allUniqueName="[Date].[Month Name].[All Periods]" dimensionUniqueName="[Date]" displayFolder="" count="0" unbalanced="0" hidden="1"/>
    <cacheHierarchy uniqueName="[Delivery Date].[Calendar]" caption="Delivery Date.Calendar" time="1" defaultMemberUniqueName="[Delivery Date].[Calendar].[All Periods]" allUniqueName="[Delivery Date].[Calendar].[All Periods]" dimensionUniqueName="[Delivery Date]" displayFolder="Calendar" count="0" unbalanced="0" hidden="1"/>
    <cacheHierarchy uniqueName="[Delivery Date].[Calendar Quarter]" caption="Delivery Date.Calendar Quarter" attribute="1" time="1" defaultMemberUniqueName="[Delivery Date].[Calendar Quarter].[All Periods]" allUniqueName="[Delivery Date].[Calendar Quarter].[All Periods]" dimensionUniqueName="[Delivery Date]" displayFolder="Calendar" count="0" unbalanced="0" hidden="1"/>
    <cacheHierarchy uniqueName="[Delivery Date].[Calendar Quarter of Year]" caption="Delivery Date.Calendar Quarter of Year" attribute="1" time="1" defaultMemberUniqueName="[Delivery Date].[Calendar Quarter of Year].[All Periods]" allUniqueName="[Delivery Date].[Calendar Quarter of Year].[All Periods]" dimensionUniqueName="[Delivery Date]" displayFolder="Calendar" count="0" unbalanced="0" hidden="1"/>
    <cacheHierarchy uniqueName="[Delivery Date].[Calendar Semester]" caption="Delivery Date.Calendar Semester" attribute="1" time="1" defaultMemberUniqueName="[Delivery Date].[Calendar Semester].[All Periods]" allUniqueName="[Delivery Date].[Calendar Semester].[All Periods]" dimensionUniqueName="[Delivery Date]" displayFolder="Calendar" count="0" unbalanced="0" hidden="1"/>
    <cacheHierarchy uniqueName="[Delivery Date].[Calendar Semester of Year]" caption="Delivery Date.Calendar Semester of Year" attribute="1" time="1" defaultMemberUniqueName="[Delivery Date].[Calendar Semester of Year].[All Periods]" allUniqueName="[Delivery Date].[Calendar Semester of Year].[All Periods]" dimensionUniqueName="[Delivery Date]" displayFolder="Calendar" count="0" unbalanced="0" hidden="1"/>
    <cacheHierarchy uniqueName="[Delivery Date].[Calendar Week]" caption="Delivery Date.Calendar Week" attribute="1" time="1" defaultMemberUniqueName="[Delivery Date].[Calendar Week].[All Periods]" allUniqueName="[Delivery Date].[Calendar Week].[All Periods]" dimensionUniqueName="[Delivery Date]" displayFolder="Calendar" count="0" unbalanced="0" hidden="1"/>
    <cacheHierarchy uniqueName="[Delivery Date].[Calendar Week of Year]" caption="Delivery Date.Calendar Week of Year" attribute="1" time="1" defaultMemberUniqueName="[Delivery Date].[Calendar Week of Year].[All Periods]" allUniqueName="[Delivery Date].[Calendar Week of Year].[All Periods]" dimensionUniqueName="[Delivery Date]" displayFolder="Calendar" count="0" unbalanced="0" hidden="1"/>
    <cacheHierarchy uniqueName="[Delivery Date].[Calendar Weeks]" caption="Delivery Date.Calendar Weeks" time="1" defaultMemberUniqueName="[Delivery Date].[Calendar Weeks].[All Periods]" allUniqueName="[Delivery Date].[Calendar Weeks].[All Periods]" dimensionUniqueName="[Delivery Date]" displayFolder="Calendar" count="0" unbalanced="0" hidden="1"/>
    <cacheHierarchy uniqueName="[Delivery Date].[Calendar Year]" caption="Delivery Date.Calendar Year" attribute="1" time="1" defaultMemberUniqueName="[Delivery Date].[Calendar Year].[All Periods]" allUniqueName="[Delivery Date].[Calendar Year].[All Periods]" dimensionUniqueName="[Delivery Date]" displayFolder="Calendar" count="0" unbalanced="0" hidden="1"/>
    <cacheHierarchy uniqueName="[Delivery Date].[Date]" caption="Delivery Date.Date" attribute="1" time="1" keyAttribute="1" defaultMemberUniqueName="[Delivery Date].[Date].[All Periods]" allUniqueName="[Delivery Date].[Date].[All Periods]" dimensionUniqueName="[Delivery Date]" displayFolder="" count="0" memberValueDatatype="7" unbalanced="0" hidden="1"/>
    <cacheHierarchy uniqueName="[Delivery Date].[Day Name]" caption="Delivery Date.Day Name" attribute="1" time="1" defaultMemberUniqueName="[Delivery Date].[Day Name].[All Periods]" allUniqueName="[Delivery Date].[Day Name].[All Periods]" dimensionUniqueName="[Delivery Date]" displayFolder="" count="0" unbalanced="0" hidden="1"/>
    <cacheHierarchy uniqueName="[Delivery Date].[Day of Month]" caption="Delivery Date.Day of Month" attribute="1" time="1" defaultMemberUniqueName="[Delivery Date].[Day of Month].[All Periods]" allUniqueName="[Delivery Date].[Day of Month].[All Periods]" dimensionUniqueName="[Delivery Date]" displayFolder="" count="0" unbalanced="0" hidden="1"/>
    <cacheHierarchy uniqueName="[Delivery Date].[Day of Week]" caption="Delivery Date.Day of Week" attribute="1" time="1" defaultMemberUniqueName="[Delivery Date].[Day of Week].[All Periods]" allUniqueName="[Delivery Date].[Day of Week].[All Periods]" dimensionUniqueName="[Delivery Date]" displayFolder="" count="0" unbalanced="0" hidden="1"/>
    <cacheHierarchy uniqueName="[Delivery Date].[Day of Year]" caption="Delivery Date.Day of Year" attribute="1" time="1" defaultMemberUniqueName="[Delivery Date].[Day of Year].[All Periods]" allUniqueName="[Delivery Date].[Day of Year].[All Periods]" dimensionUniqueName="[Delivery Date]" displayFolder="" count="0" unbalanced="0" hidden="1"/>
    <cacheHierarchy uniqueName="[Delivery Date].[Fiscal]" caption="Delivery Date.Fiscal" time="1" defaultMemberUniqueName="[Delivery Date].[Fiscal].[All Periods]" allUniqueName="[Delivery Date].[Fiscal].[All Periods]" dimensionUniqueName="[Delivery Date]" displayFolder="Fiscal" count="0" unbalanced="0" hidden="1"/>
    <cacheHierarchy uniqueName="[Delivery Date].[Fiscal Quarter]" caption="Delivery Date.Fiscal Quarter" attribute="1" time="1" defaultMemberUniqueName="[Delivery Date].[Fiscal Quarter].[All Periods]" allUniqueName="[Delivery Date].[Fiscal Quarter].[All Periods]" dimensionUniqueName="[Delivery Date]" displayFolder="Fiscal" count="0" unbalanced="0" hidden="1"/>
    <cacheHierarchy uniqueName="[Delivery Date].[Fiscal Quarter of Year]" caption="Delivery Date.Fiscal Quarter of Year" attribute="1" time="1" defaultMemberUniqueName="[Delivery Date].[Fiscal Quarter of Year].[All Periods]" allUniqueName="[Delivery Date].[Fiscal Quarter of Year].[All Periods]" dimensionUniqueName="[Delivery Date]" displayFolder="Fiscal" count="0" unbalanced="0" hidden="1"/>
    <cacheHierarchy uniqueName="[Delivery Date].[Fiscal Semester]" caption="Delivery Date.Fiscal Semester" attribute="1" time="1" defaultMemberUniqueName="[Delivery Date].[Fiscal Semester].[All Periods]" allUniqueName="[Delivery Date].[Fiscal Semester].[All Periods]" dimensionUniqueName="[Delivery Date]" displayFolder="Fiscal" count="0" unbalanced="0" hidden="1"/>
    <cacheHierarchy uniqueName="[Delivery Date].[Fiscal Semester of Year]" caption="Delivery Date.Fiscal Semester of Year" attribute="1" time="1" defaultMemberUniqueName="[Delivery Date].[Fiscal Semester of Year].[All Periods]" allUniqueName="[Delivery Date].[Fiscal Semester of Year].[All Periods]" dimensionUniqueName="[Delivery Date]" displayFolder="Fiscal" count="0" unbalanced="0" hidden="1"/>
    <cacheHierarchy uniqueName="[Delivery Date].[Fiscal Week]" caption="Delivery Date.Fiscal Week" attribute="1" time="1" defaultMemberUniqueName="[Delivery Date].[Fiscal Week].[All Periods]" allUniqueName="[Delivery Date].[Fiscal Week].[All Periods]" dimensionUniqueName="[Delivery Date]" displayFolder="Fiscal" count="0" unbalanced="0" hidden="1"/>
    <cacheHierarchy uniqueName="[Delivery Date].[Fiscal Week of Year]" caption="Delivery Date.Fiscal Week of Year" attribute="1" time="1" defaultMemberUniqueName="[Delivery Date].[Fiscal Week of Year].[All Periods]" allUniqueName="[Delivery Date].[Fiscal Week of Year].[All Periods]" dimensionUniqueName="[Delivery Date]" displayFolder="Fiscal" count="0" unbalanced="0" hidden="1"/>
    <cacheHierarchy uniqueName="[Delivery Date].[Fiscal Weeks]" caption="Delivery Date.Fiscal Weeks" time="1" defaultMemberUniqueName="[Delivery Date].[Fiscal Weeks].[All Periods]" allUniqueName="[Delivery Date].[Fiscal Weeks].[All Periods]" dimensionUniqueName="[Delivery Date]" displayFolder="Fiscal" count="0" unbalanced="0" hidden="1"/>
    <cacheHierarchy uniqueName="[Delivery Date].[Fiscal Year]" caption="Delivery Date.Fiscal Year" attribute="1" time="1" defaultMemberUniqueName="[Delivery Date].[Fiscal Year].[All Periods]" allUniqueName="[Delivery Date].[Fiscal Year].[All Periods]" dimensionUniqueName="[Delivery Date]" displayFolder="Fiscal" count="0" unbalanced="0" hidden="1"/>
    <cacheHierarchy uniqueName="[Delivery Date].[Month Name]" caption="Delivery Date.Month Name" attribute="1" time="1" defaultMemberUniqueName="[Delivery Date].[Month Name].[All Periods]" allUniqueName="[Delivery Date].[Month Name].[All Periods]" dimensionUniqueName="[Delivery Date]" displayFolder="" count="0" unbalanced="0" hidden="1"/>
    <cacheHierarchy uniqueName="[Delivery Date].[Month of Year]" caption="Delivery Date.Month of Year" attribute="1" time="1" defaultMemberUniqueName="[Delivery Date].[Month of Year].[All Periods]" allUniqueName="[Delivery Date].[Month of Year].[All Periods]" dimensionUniqueName="[Delivery Date]" displayFolder="" count="0" unbalanced="0" hidden="1"/>
    <cacheHierarchy uniqueName="[Department].[Department]" caption="Department" attribute="1" keyAttribute="1" defaultMemberUniqueName="[Department].[Department].[All Departments]" allUniqueName="[Department].[Department].[All Departments]" dimensionUniqueName="[Department]" displayFolder="" count="0" unbalanced="0" hidden="1"/>
    <cacheHierarchy uniqueName="[Department].[Departments]" caption="Departments" defaultMemberUniqueName="[Department].[Departments].&amp;[1]" dimensionUniqueName="[Department]" displayFolder="" count="0" unbalanced="1" hidden="1"/>
    <cacheHierarchy uniqueName="[Destination Currency].[Destination Currency]" caption="Destination Currency" attribute="1" defaultMemberUniqueName="[Destination Currency].[Destination Currency].&amp;[US Dollar]" dimensionUniqueName="[Destination Currency]" displayFolder="" count="0" unbalanced="0" hidden="1"/>
    <cacheHierarchy uniqueName="[Destination Currency].[Destination Currency Code]" caption="Destination Currency Code" attribute="1" keyAttribute="1" defaultMemberUniqueName="[Destination Currency].[Destination Currency Code].[All Destination Currencies]" allUniqueName="[Destination Currency].[Destination Currency Code].[All Destination Currencies]" dimensionUniqueName="[Destination Currency]" displayFolder="" count="0" unbalanced="0" hidden="1"/>
    <cacheHierarchy uniqueName="[Employee].[Employee]" caption="Employee" attribute="1" keyAttribute="1" defaultMemberUniqueName="[Employee].[Employee].[All Employees]" allUniqueName="[Employee].[Employee].[All Employees]" dimensionUniqueName="[Employee]" displayFolder="" count="0" unbalanced="0" hidden="1"/>
    <cacheHierarchy uniqueName="[Employee].[Sales Territory Key]" caption="Sales Territory Key" attribute="1" defaultMemberUniqueName="[Employee].[Sales Territory Key].[All Employees]" allUniqueName="[Employee].[Sales Territory Key].[All Employees]" dimensionUniqueName="[Employee]" displayFolder="Organization" count="0" unbalanced="0" hidden="1"/>
    <cacheHierarchy uniqueName="[Geography].[City]" caption="City" attribute="1" defaultMemberUniqueName="[Geography].[City].[All Geographies]" allUniqueName="[Geography].[City].[All Geographies]" dimensionUniqueName="[Geography]" displayFolder="" count="0" unbalanced="0" hidden="1"/>
    <cacheHierarchy uniqueName="[Geography].[Country]" caption="Country" attribute="1" defaultMemberUniqueName="[Geography].[Country].[All Geographies]" allUniqueName="[Geography].[Country].[All Geographies]" dimensionUniqueName="[Geography]" displayFolder="" count="0" unbalanced="0" hidden="1"/>
    <cacheHierarchy uniqueName="[Geography].[Geography]" caption="Geography" defaultMemberUniqueName="[Geography].[Geography].[All Geographies]" allUniqueName="[Geography].[Geography].[All Geographies]" dimensionUniqueName="[Geography]" displayFolder="" count="0" unbalanced="0" hidden="1"/>
    <cacheHierarchy uniqueName="[Geography].[Geography Key]" caption="Geography Key" attribute="1" keyAttribute="1" defaultMemberUniqueName="[Geography].[Geography Key].[All Geographies]" allUniqueName="[Geography].[Geography Key].[All Geographies]" dimensionUniqueName="[Geography]" displayFolder="" count="0" unbalanced="0" hidden="1"/>
    <cacheHierarchy uniqueName="[Geography].[Postal Code]" caption="Postal Code" attribute="1" defaultMemberUniqueName="[Geography].[Postal Code].[All Geographies]" allUniqueName="[Geography].[Postal Code].[All Geographies]" dimensionUniqueName="[Geography]" displayFolder="" count="0" unbalanced="0" hidden="1"/>
    <cacheHierarchy uniqueName="[Geography].[State-Province]" caption="State-Province" attribute="1" defaultMemberUniqueName="[Geography].[State-Province].[All Geographies]" allUniqueName="[Geography].[State-Province].[All Geographies]" dimensionUniqueName="[Geography]" displayFolder="" count="0" unbalanced="0" hidden="1"/>
    <cacheHierarchy uniqueName="[Internet Sales Order Details].[Internet Sales Order]" caption="Internet Sales Order" attribute="1" keyAttribute="1" defaultMemberUniqueName="[Internet Sales Order Details].[Internet Sales Order].[All Internet Sales Orders]" allUniqueName="[Internet Sales Order Details].[Internet Sales Order].[All Internet Sales Orders]" dimensionUniqueName="[Internet Sales Order Details]" displayFolder="" count="0" unbalanced="0" hidden="1"/>
    <cacheHierarchy uniqueName="[Internet Sales Order Details].[Internet Sales Orders]" caption="Internet Sales Orders" defaultMemberUniqueName="[Internet Sales Order Details].[Internet Sales Orders].[All]" allUniqueName="[Internet Sales Order Details].[Internet Sales Orders].[All]" dimensionUniqueName="[Internet Sales Order Details]" displayFolder="" count="0" unbalanced="0" hidden="1"/>
    <cacheHierarchy uniqueName="[Internet Sales Order Details].[Sales Order Line]" caption="Sales Order Line" attribute="1" defaultMemberUniqueName="[Internet Sales Order Details].[Sales Order Line].[All Internet Sales Orders]" allUniqueName="[Internet Sales Order Details].[Sales Order Line].[All Internet Sales Orders]" dimensionUniqueName="[Internet Sales Order Details]" displayFolder="" count="0" unbalanced="0" hidden="1"/>
    <cacheHierarchy uniqueName="[Internet Sales Order Details].[Sales Order Number]" caption="Sales Order Number" attribute="1" defaultMemberUniqueName="[Internet Sales Order Details].[Sales Order Number].[All Internet Sales Orders]" allUniqueName="[Internet Sales Order Details].[Sales Order Number].[All Internet Sales Orders]" dimensionUniqueName="[Internet Sales Order Details]" displayFolder="" count="0" unbalanced="0" hidden="1"/>
    <cacheHierarchy uniqueName="[Item].[By Color]" caption="By Color" defaultMemberUniqueName="[Item].[By Color].[All]" allUniqueName="[Item].[By Color].[All]" dimensionUniqueName="[Item]" displayFolder="" count="0" unbalanced="0" hidden="1"/>
    <cacheHierarchy uniqueName="[Item].[By Size]" caption="By Size" defaultMemberUniqueName="[Item].[By Size].[All]" allUniqueName="[Item].[By Size].[All]" dimensionUniqueName="[Item]" displayFolder="" count="0" unbalanced="0" hidden="1"/>
    <cacheHierarchy uniqueName="[Item].[By Style]" caption="By Style" defaultMemberUniqueName="[Item].[By Style].[All]" allUniqueName="[Item].[By Style].[All]" dimensionUniqueName="[Item]" displayFolder="" count="0" unbalanced="0" hidden="1"/>
    <cacheHierarchy uniqueName="[Item].[Color]" caption="Color" attribute="1" defaultMemberUniqueName="[Item].[Color].[All]" allUniqueName="[Item].[Color].[All]" dimensionUniqueName="[Item]" displayFolder="" count="0" unbalanced="0" hidden="1"/>
    <cacheHierarchy uniqueName="[Item].[Days To Manufacture]" caption="Days To Manufacture" attribute="1" defaultMemberUniqueName="[Item].[Days To Manufacture].[All]" allUniqueName="[Item].[Days To Manufacture].[All]" dimensionUniqueName="[Item]" displayFolder="" count="0" unbalanced="0" hidden="1"/>
    <cacheHierarchy uniqueName="[Item].[Item]" caption="Item" attribute="1" keyAttribute="1" defaultMemberUniqueName="[Item].[Item].[All]" allUniqueName="[Item].[Item].[All]" dimensionUniqueName="[Item]" displayFolder="" count="0" unbalanced="0" hidden="1"/>
    <cacheHierarchy uniqueName="[Item].[Item Description]" caption="Item Description" attribute="1" defaultMemberUniqueName="[Item].[Item Description].[All]" allUniqueName="[Item].[Item Description].[All]" dimensionUniqueName="[Item]" displayFolder="" count="0" unbalanced="0" hidden="1"/>
    <cacheHierarchy uniqueName="[Item].[Safety Stock Level]" caption="Safety Stock Level" attribute="1" defaultMemberUniqueName="[Item].[Safety Stock Level].[All]" allUniqueName="[Item].[Safety Stock Level].[All]" dimensionUniqueName="[Item]" displayFolder="" count="0" unbalanced="0" hidden="1"/>
    <cacheHierarchy uniqueName="[Item].[Size]" caption="Size" attribute="1" defaultMemberUniqueName="[Item].[Size].[All]" allUniqueName="[Item].[Size].[All]" dimensionUniqueName="[Item]" displayFolder="" count="0" unbalanced="0" hidden="1"/>
    <cacheHierarchy uniqueName="[Item].[Status]" caption="Status" attribute="1" defaultMemberUniqueName="[Item].[Status].[All]" allUniqueName="[Item].[Status].[All]" dimensionUniqueName="[Item]" displayFolder="" count="0" unbalanced="0" hidden="1"/>
    <cacheHierarchy uniqueName="[Item].[Style]" caption="Style" attribute="1" defaultMemberUniqueName="[Item].[Style].[All]" allUniqueName="[Item].[Style].[All]" dimensionUniqueName="[Item]" displayFolder="" count="0" unbalanced="0" hidden="1"/>
    <cacheHierarchy uniqueName="[Item].[Weight]" caption="Weight" attribute="1" defaultMemberUniqueName="[Item].[Weight].[All]" allUniqueName="[Item].[Weight].[All]" dimensionUniqueName="[Item]" displayFolder="" count="0" unbalanced="0" hidden="1"/>
    <cacheHierarchy uniqueName="[Item Status].[Status]" caption="Status" attribute="1" keyAttribute="1" defaultMemberUniqueName="[Item Status].[Status].[All Status]" allUniqueName="[Item Status].[Status].[All Status]" dimensionUniqueName="[Item Status]" displayFolder="" count="0" unbalanced="0" hidden="1"/>
    <cacheHierarchy uniqueName="[Organization].[Currency Code]" caption="Currency Code" attribute="1" defaultMemberUniqueName="[Organization].[Currency Code].[All Organizations]" allUniqueName="[Organization].[Currency Code].[All Organizations]" dimensionUniqueName="[Organization]" displayFolder="" count="0" unbalanced="0" hidden="1"/>
    <cacheHierarchy uniqueName="[Organization].[Organization]" caption="Organization" attribute="1" keyAttribute="1" defaultMemberUniqueName="[Organization].[Organization].[All Organizations]" allUniqueName="[Organization].[Organization].[All Organizations]" dimensionUniqueName="[Organization]" displayFolder="" count="0" unbalanced="0" hidden="1"/>
    <cacheHierarchy uniqueName="[Organization].[Organizations]" caption="Organizations" defaultMemberUniqueName="[Organization].[Organizations].&amp;[1]" dimensionUniqueName="[Organization]" displayFolder="" count="0" unbalanced="1" hidden="1"/>
    <cacheHierarchy uniqueName="[Product].[Category]" caption="Category" attribute="1" defaultMemberUniqueName="[Product].[Category].[All Products]" allUniqueName="[Product].[Category].[All Products]" dimensionUniqueName="[Product]" displayFolder="" count="0" unbalanced="0" hidden="1"/>
    <cacheHierarchy uniqueName="[Product].[Class]" caption="Class" attribute="1" defaultMemberUniqueName="[Product].[Class].[All Products]" allUniqueName="[Product].[Class].[All Products]" dimensionUniqueName="[Product]" displayFolder="Stocking" count="0" unbalanced="0" hidden="1"/>
    <cacheHierarchy uniqueName="[Product].[Color]" caption="Color" attribute="1" defaultMemberUniqueName="[Product].[Color].[All Products]" allUniqueName="[Product].[Color].[All Products]" dimensionUniqueName="[Product]" displayFolder="Stocking" count="0" unbalanced="0" hidden="1"/>
    <cacheHierarchy uniqueName="[Product].[Days to Manufacture]" caption="Days to Manufacture" attribute="1" defaultMemberUniqueName="[Product].[Days to Manufacture].[All Products]" allUniqueName="[Product].[Days to Manufacture].[All Products]" dimensionUniqueName="[Product]" displayFolder="Stocking" count="0" unbalanced="0" hidden="1"/>
    <cacheHierarchy uniqueName="[Product].[Dealer Price]" caption="Dealer Price" attribute="1" defaultMemberUniqueName="[Product].[Dealer Price].[All Products]" allUniqueName="[Product].[Dealer Price].[All Products]" dimensionUniqueName="[Product]" displayFolder="Financial" count="0" unbalanced="0" hidden="1"/>
    <cacheHierarchy uniqueName="[Product].[End Date]" caption="End Date" attribute="1" defaultMemberUniqueName="[Product].[End Date].[All Products]" allUniqueName="[Product].[End Date].[All Products]" dimensionUniqueName="[Product]" displayFolder="History" count="0" unbalanced="0" hidden="1"/>
    <cacheHierarchy uniqueName="[Product].[Large Photo]" caption="Large Photo" attribute="1" defaultMemberUniqueName="[Product].[Large Photo].[All Products]" allUniqueName="[Product].[Large Photo].[All Products]" dimensionUniqueName="[Product]" displayFolder="" count="0" unbalanced="0" hidden="1"/>
    <cacheHierarchy uniqueName="[Product].[List Price]" caption="List Price" attribute="1" defaultMemberUniqueName="[Product].[List Price].[All Products]" allUniqueName="[Product].[List Price].[All Products]" dimensionUniqueName="[Product]" displayFolder="Financial" count="0" unbalanced="0" hidden="1"/>
    <cacheHierarchy uniqueName="[Product].[Model Name]" caption="Model Name" attribute="1" defaultMemberUniqueName="[Product].[Model Name].[All Products]" allUniqueName="[Product].[Model Name].[All Products]" dimensionUniqueName="[Product]" displayFolder="" count="0" unbalanced="0" hidden="1"/>
    <cacheHierarchy uniqueName="[Product].[Product]" caption="Product" attribute="1" keyAttribute="1" defaultMemberUniqueName="[Product].[Product].[All Products]" allUniqueName="[Product].[Product].[All Products]" dimensionUniqueName="[Product]" displayFolder="" count="0" unbalanced="0" hidden="1"/>
    <cacheHierarchy uniqueName="[Product].[Product Categories]" caption="Product Categories" defaultMemberUniqueName="[Product].[Product Categories].[All Products]" allUniqueName="[Product].[Product Categories].[All Products]" dimensionUniqueName="[Product]" displayFolder="" count="0" unbalanced="0" hidden="1"/>
    <cacheHierarchy uniqueName="[Product].[Product Line]" caption="Product Line" attribute="1" defaultMemberUniqueName="[Product].[Product Line].[All Products]" allUniqueName="[Product].[Product Line].[All Products]" dimensionUniqueName="[Product]" displayFolder="" count="0" unbalanced="0" hidden="1"/>
    <cacheHierarchy uniqueName="[Product].[Product Model Lines]" caption="Product Model Lines" defaultMemberUniqueName="[Product].[Product Model Lines].[All Products]" allUniqueName="[Product].[Product Model Lines].[All Products]" dimensionUniqueName="[Product]" displayFolder="" count="0" unbalanced="0" hidden="1"/>
    <cacheHierarchy uniqueName="[Product].[Reorder Point]" caption="Reorder Point" attribute="1" defaultMemberUniqueName="[Product].[Reorder Point].[All Products]" allUniqueName="[Product].[Reorder Point].[All Products]" dimensionUniqueName="[Product]" displayFolder="Stocking" count="0" unbalanced="0" hidden="1"/>
    <cacheHierarchy uniqueName="[Product].[Safety Stock Level]" caption="Safety Stock Level" attribute="1" defaultMemberUniqueName="[Product].[Safety Stock Level].[All Products]" allUniqueName="[Product].[Safety Stock Level].[All Products]" dimensionUniqueName="[Product]" displayFolder="Stocking" count="0" unbalanced="0" hidden="1"/>
    <cacheHierarchy uniqueName="[Product].[Size]" caption="Size" attribute="1" defaultMemberUniqueName="[Product].[Size].[All Products]" allUniqueName="[Product].[Size].[All Products]" dimensionUniqueName="[Product]" displayFolder="Stocking" count="0" unbalanced="0" hidden="1"/>
    <cacheHierarchy uniqueName="[Product].[Size Range]" caption="Size Range" attribute="1" defaultMemberUniqueName="[Product].[Size Range].[All Products]" allUniqueName="[Product].[Size Range].[All Products]" dimensionUniqueName="[Product]" displayFolder="Stocking" count="0" unbalanced="0" hidden="1"/>
    <cacheHierarchy uniqueName="[Product].[Standard Cost]" caption="Standard Cost" attribute="1" defaultMemberUniqueName="[Product].[Standard Cost].[All Products]" allUniqueName="[Product].[Standard Cost].[All Products]" dimensionUniqueName="[Product]" displayFolder="Financial" count="0" unbalanced="0" hidden="1"/>
    <cacheHierarchy uniqueName="[Product].[Start Date]" caption="Start Date" attribute="1" defaultMemberUniqueName="[Product].[Start Date].[All Products]" allUniqueName="[Product].[Start Date].[All Products]" dimensionUniqueName="[Product]" displayFolder="History" count="0" unbalanced="0" hidden="1"/>
    <cacheHierarchy uniqueName="[Product].[Status]" caption="Status" attribute="1" defaultMemberUniqueName="[Product].[Status].[All Products]" allUniqueName="[Product].[Status].[All Products]" dimensionUniqueName="[Product]" displayFolder="History" count="0" unbalanced="0" hidden="1"/>
    <cacheHierarchy uniqueName="[Product].[Stock Level]" caption="Stock Level" defaultMemberUniqueName="[Product].[Stock Level].[All Products]" allUniqueName="[Product].[Stock Level].[All Products]" dimensionUniqueName="[Product]" displayFolder="Stocking" count="0" unbalanced="0" hidden="1"/>
    <cacheHierarchy uniqueName="[Product].[Style]" caption="Style" attribute="1" defaultMemberUniqueName="[Product].[Style].[All Products]" allUniqueName="[Product].[Style].[All Products]" dimensionUniqueName="[Product]" displayFolder="" count="0" unbalanced="0" hidden="1"/>
    <cacheHierarchy uniqueName="[Product].[Subcategory]" caption="Subcategory" attribute="1" defaultMemberUniqueName="[Product].[Subcategory].[All Products]" allUniqueName="[Product].[Subcategory].[All Products]" dimensionUniqueName="[Product]" displayFolder="" count="0" unbalanced="0" hidden="1"/>
    <cacheHierarchy uniqueName="[Product].[Weight]" caption="Weight" attribute="1" defaultMemberUniqueName="[Product].[Weight].[All Products]" allUniqueName="[Product].[Weight].[All Products]" dimensionUniqueName="[Product]" displayFolder="Stocking" count="0" unbalanced="0" hidden="1"/>
    <cacheHierarchy uniqueName="[Promotion].[Discount Percent]" caption="Discount Percent" attribute="1" defaultMemberUniqueName="[Promotion].[Discount Percent].[All Promotions]" allUniqueName="[Promotion].[Discount Percent].[All Promotions]" dimensionUniqueName="[Promotion]" displayFolder="" count="0" unbalanced="0" hidden="1"/>
    <cacheHierarchy uniqueName="[Promotion].[End Date]" caption="End Date" attribute="1" defaultMemberUniqueName="[Promotion].[End Date].[All Promotions]" allUniqueName="[Promotion].[End Date].[All Promotions]" dimensionUniqueName="[Promotion]" displayFolder="" count="0" unbalanced="0" hidden="1"/>
    <cacheHierarchy uniqueName="[Promotion].[Max Quantity]" caption="Max Quantity" attribute="1" defaultMemberUniqueName="[Promotion].[Max Quantity].[All Promotions]" allUniqueName="[Promotion].[Max Quantity].[All Promotions]" dimensionUniqueName="[Promotion]" displayFolder="" count="0" unbalanced="0" hidden="1"/>
    <cacheHierarchy uniqueName="[Promotion].[Min Quantity]" caption="Min Quantity" attribute="1" defaultMemberUniqueName="[Promotion].[Min Quantity].[All Promotions]" allUniqueName="[Promotion].[Min Quantity].[All Promotions]" dimensionUniqueName="[Promotion]" displayFolder="" count="0" unbalanced="0" hidden="1"/>
    <cacheHierarchy uniqueName="[Promotion].[Promotion]" caption="Promotion" attribute="1" keyAttribute="1" defaultMemberUniqueName="[Promotion].[Promotion].[All Promotions]" allUniqueName="[Promotion].[Promotion].[All Promotions]" dimensionUniqueName="[Promotion]" displayFolder="" count="0" unbalanced="0" hidden="1"/>
    <cacheHierarchy uniqueName="[Promotion].[Promotion Category]" caption="Promotion Category" attribute="1" defaultMemberUniqueName="[Promotion].[Promotion Category].[All Promotions]" allUniqueName="[Promotion].[Promotion Category].[All Promotions]" dimensionUniqueName="[Promotion]" displayFolder="" count="0" unbalanced="0" hidden="1"/>
    <cacheHierarchy uniqueName="[Promotion].[Promotion Type]" caption="Promotion Type" attribute="1" defaultMemberUniqueName="[Promotion].[Promotion Type].[All Promotions]" allUniqueName="[Promotion].[Promotion Type].[All Promotions]" dimensionUniqueName="[Promotion]" displayFolder="" count="0" unbalanced="0" hidden="1"/>
    <cacheHierarchy uniqueName="[Promotion].[Promotions]" caption="Promotions" defaultMemberUniqueName="[Promotion].[Promotions].[All Promotions]" allUniqueName="[Promotion].[Promotions].[All Promotions]" dimensionUniqueName="[Promotion]" displayFolder="" count="0" unbalanced="0" hidden="1"/>
    <cacheHierarchy uniqueName="[Promotion].[Start Date]" caption="Start Date" attribute="1" defaultMemberUniqueName="[Promotion].[Start Date].[All Promotions]" allUniqueName="[Promotion].[Start Date].[All Promotions]" dimensionUniqueName="[Promotion]" displayFolder="" count="0" unbalanced="0" hidden="1"/>
    <cacheHierarchy uniqueName="[Reseller].[Annual Revenue]" caption="Annual Revenue" attribute="1" defaultMemberUniqueName="[Reseller].[Annual Revenue].[All Resellers]" allUniqueName="[Reseller].[Annual Revenue].[All Resellers]" dimensionUniqueName="[Reseller]" displayFolder="Sales Data" count="0" unbalanced="0" hidden="1"/>
    <cacheHierarchy uniqueName="[Reseller].[Annual Sales]" caption="Annual Sales" attribute="1" defaultMemberUniqueName="[Reseller].[Annual Sales].[All Resellers]" allUniqueName="[Reseller].[Annual Sales].[All Resellers]" dimensionUniqueName="[Reseller]" displayFolder="Sales Data" count="0" unbalanced="0" hidden="1"/>
    <cacheHierarchy uniqueName="[Reseller].[Bank Name]" caption="Bank Name" attribute="1" defaultMemberUniqueName="[Reseller].[Bank Name].[All Resellers]" allUniqueName="[Reseller].[Bank Name].[All Resellers]" dimensionUniqueName="[Reseller]" displayFolder="Order Data" count="0" unbalanced="0" hidden="1"/>
    <cacheHierarchy uniqueName="[Reseller].[Business Type]" caption="Business Type" attribute="1" defaultMemberUniqueName="[Reseller].[Business Type].[All Resellers]" allUniqueName="[Reseller].[Business Type].[All Resellers]" dimensionUniqueName="[Reseller]" displayFolder="" count="0" unbalanced="0" hidden="1"/>
    <cacheHierarchy uniqueName="[Reseller].[Geography Key]" caption="Geography Key" attribute="1" defaultMemberUniqueName="[Reseller].[Geography Key].[All Resellers]" allUniqueName="[Reseller].[Geography Key].[All Resellers]" dimensionUniqueName="[Reseller]" displayFolder="" count="0" unbalanced="0" hidden="1"/>
    <cacheHierarchy uniqueName="[Reseller].[Number of Employees]" caption="Number of Employees" attribute="1" defaultMemberUniqueName="[Reseller].[Number of Employees].[All Resellers]" allUniqueName="[Reseller].[Number of Employees].[All Resellers]" dimensionUniqueName="[Reseller]" displayFolder="" count="0" unbalanced="0" hidden="1"/>
    <cacheHierarchy uniqueName="[Reseller].[Order Frequency]" caption="Order Frequency" attribute="1" defaultMemberUniqueName="[Reseller].[Order Frequency].[All Resellers]" allUniqueName="[Reseller].[Order Frequency].[All Resellers]" dimensionUniqueName="[Reseller]" displayFolder="Order Data" count="0" unbalanced="0" hidden="1"/>
    <cacheHierarchy uniqueName="[Reseller].[Order Month]" caption="Order Month" attribute="1" defaultMemberUniqueName="[Reseller].[Order Month].[All Resellers]" allUniqueName="[Reseller].[Order Month].[All Resellers]" dimensionUniqueName="[Reseller]" displayFolder="Order Data" count="0" unbalanced="0" hidden="1"/>
    <cacheHierarchy uniqueName="[Reseller].[Product Line]" caption="Product Line" attribute="1" defaultMemberUniqueName="[Reseller].[Product Line].[All Resellers]" allUniqueName="[Reseller].[Product Line].[All Resellers]" dimensionUniqueName="[Reseller]" displayFolder="" count="0" unbalanced="0" hidden="1"/>
    <cacheHierarchy uniqueName="[Reseller].[Reseller]" caption="Reseller" attribute="1" keyAttribute="1" defaultMemberUniqueName="[Reseller].[Reseller].[All Resellers]" allUniqueName="[Reseller].[Reseller].[All Resellers]" dimensionUniqueName="[Reseller]" displayFolder="" count="0" unbalanced="0" hidden="1"/>
    <cacheHierarchy uniqueName="[Reseller].[Reseller Bank]" caption="Reseller Bank" defaultMemberUniqueName="[Reseller].[Reseller Bank].[All Resellers]" allUniqueName="[Reseller].[Reseller Bank].[All Resellers]" dimensionUniqueName="[Reseller]" displayFolder="Order Data" count="0" unbalanced="0" hidden="1"/>
    <cacheHierarchy uniqueName="[Reseller].[Reseller Order Frequency]" caption="Reseller Order Frequency" defaultMemberUniqueName="[Reseller].[Reseller Order Frequency].[All Resellers]" allUniqueName="[Reseller].[Reseller Order Frequency].[All Resellers]" dimensionUniqueName="[Reseller]" displayFolder="Order Data" count="0" unbalanced="0" hidden="1"/>
    <cacheHierarchy uniqueName="[Reseller].[Reseller Order Month]" caption="Reseller Order Month" defaultMemberUniqueName="[Reseller].[Reseller Order Month].[All Resellers]" allUniqueName="[Reseller].[Reseller Order Month].[All Resellers]" dimensionUniqueName="[Reseller]" displayFolder="Order Data" count="0" unbalanced="0" hidden="1"/>
    <cacheHierarchy uniqueName="[Reseller].[Reseller Type]" caption="Reseller Type" defaultMemberUniqueName="[Reseller].[Reseller Type].[All Resellers]" allUniqueName="[Reseller].[Reseller Type].[All Resellers]" dimensionUniqueName="[Reseller]" displayFolder="" count="0" unbalanced="0" hidden="1"/>
    <cacheHierarchy uniqueName="[Reseller Sales Order Details].[Carrier Tracking Number]" caption="Carrier Tracking Number" attribute="1" defaultMemberUniqueName="[Reseller Sales Order Details].[Carrier Tracking Number].[All Reseller Sales Orders]" allUniqueName="[Reseller Sales Order Details].[Carrier Tracking Number].[All Reseller Sales Orders]" dimensionUniqueName="[Reseller Sales Order Details]" displayFolder="" count="0" unbalanced="0" hidden="1"/>
    <cacheHierarchy uniqueName="[Reseller Sales Order Details].[Customer PO Number]" caption="Customer PO Number" attribute="1" defaultMemberUniqueName="[Reseller Sales Order Details].[Customer PO Number].[All Reseller Sales Orders]" allUniqueName="[Reseller Sales Order Details].[Customer PO Number].[All Reseller Sales Orders]" dimensionUniqueName="[Reseller Sales Order Details]" displayFolder="" count="0" unbalanced="0" hidden="1"/>
    <cacheHierarchy uniqueName="[Reseller Sales Order Details].[Reseller Sales Order]" caption="Reseller Sales Order" attribute="1" keyAttribute="1" defaultMemberUniqueName="[Reseller Sales Order Details].[Reseller Sales Order].[All Reseller Sales Orders]" allUniqueName="[Reseller Sales Order Details].[Reseller Sales Order].[All Reseller Sales Orders]" dimensionUniqueName="[Reseller Sales Order Details]" displayFolder="" count="0" unbalanced="0" hidden="1"/>
    <cacheHierarchy uniqueName="[Reseller Sales Order Details].[Reseller Sales Orders]" caption="Reseller Sales Orders" defaultMemberUniqueName="[Reseller Sales Order Details].[Reseller Sales Orders].[All]" allUniqueName="[Reseller Sales Order Details].[Reseller Sales Orders].[All]" dimensionUniqueName="[Reseller Sales Order Details]" displayFolder="" count="0" unbalanced="0" hidden="1"/>
    <cacheHierarchy uniqueName="[Reseller Sales Order Details].[Sales Order Line]" caption="Sales Order Line" attribute="1" defaultMemberUniqueName="[Reseller Sales Order Details].[Sales Order Line].[All Reseller Sales Orders]" allUniqueName="[Reseller Sales Order Details].[Sales Order Line].[All Reseller Sales Orders]" dimensionUniqueName="[Reseller Sales Order Details]" displayFolder="" count="0" unbalanced="0" hidden="1"/>
    <cacheHierarchy uniqueName="[Reseller Sales Order Details].[Sales Order Number]" caption="Sales Order Number" attribute="1" defaultMemberUniqueName="[Reseller Sales Order Details].[Sales Order Number].[All Reseller Sales Orders]" allUniqueName="[Reseller Sales Order Details].[Sales Order Number].[All Reseller Sales Orders]" dimensionUniqueName="[Reseller Sales Order Details]" displayFolder="" count="0" unbalanced="0" hidden="1"/>
    <cacheHierarchy uniqueName="[Sales Channel].[Sales Channel]" caption="Sales Channel" attribute="1" keyAttribute="1" defaultMemberUniqueName="[Sales Channel].[Sales Channel].[All Sales Channels]" allUniqueName="[Sales Channel].[Sales Channel].[All Sales Channels]" dimensionUniqueName="[Sales Channel]" displayFolder="" count="0" unbalanced="0" hidden="1"/>
    <cacheHierarchy uniqueName="[Sales Reason].[Sales Reason]" caption="Sales Reason" attribute="1" keyAttribute="1" defaultMemberUniqueName="[Sales Reason].[Sales Reason].[All Sales Reasons]" allUniqueName="[Sales Reason].[Sales Reason].[All Sales Reasons]" dimensionUniqueName="[Sales Reason]" displayFolder="" count="0" unbalanced="0" hidden="1"/>
    <cacheHierarchy uniqueName="[Sales Reason].[Sales Reason Type]" caption="Sales Reason Type" attribute="1" defaultMemberUniqueName="[Sales Reason].[Sales Reason Type].[All Sales Reasons]" allUniqueName="[Sales Reason].[Sales Reason Type].[All Sales Reasons]" dimensionUniqueName="[Sales Reason]" displayFolder="" count="0" unbalanced="0" hidden="1"/>
    <cacheHierarchy uniqueName="[Sales Reason].[Sales Reasons]" caption="Sales Reasons" defaultMemberUniqueName="[Sales Reason].[Sales Reasons].[All Sales Reasons]" allUniqueName="[Sales Reason].[Sales Reasons].[All Sales Reasons]" dimensionUniqueName="[Sales Reason]" displayFolder="" count="0" unbalanced="0" hidden="1"/>
    <cacheHierarchy uniqueName="[Sales Summary Order Details].[Carrier Tracking Number]" caption="Carrier Tracking Number" attribute="1" defaultMemberUniqueName="[Sales Summary Order Details].[Carrier Tracking Number].[All Sales Order Details]" allUniqueName="[Sales Summary Order Details].[Carrier Tracking Number].[All Sales Order Details]" dimensionUniqueName="[Sales Summary Order Details]" displayFolder="" count="0" unbalanced="0" hidden="1"/>
    <cacheHierarchy uniqueName="[Sales Summary Order Details].[Customer PO Number]" caption="Customer PO Number" attribute="1" defaultMemberUniqueName="[Sales Summary Order Details].[Customer PO Number].[All Sales Order Details]" allUniqueName="[Sales Summary Order Details].[Customer PO Number].[All Sales Order Details]" dimensionUniqueName="[Sales Summary Order Details]" displayFolder="" count="0" unbalanced="0" hidden="1"/>
    <cacheHierarchy uniqueName="[Sales Summary Order Details].[Sales Order]" caption="Sales Order" attribute="1" keyAttribute="1" defaultMemberUniqueName="[Sales Summary Order Details].[Sales Order].[All Sales Order Details]" allUniqueName="[Sales Summary Order Details].[Sales Order].[All Sales Order Details]" dimensionUniqueName="[Sales Summary Order Details]" displayFolder="" count="0" unbalanced="0" hidden="1"/>
    <cacheHierarchy uniqueName="[Sales Summary Order Details].[Sales Order Line]" caption="Sales Order Line" attribute="1" defaultMemberUniqueName="[Sales Summary Order Details].[Sales Order Line].[All Sales Order Details]" allUniqueName="[Sales Summary Order Details].[Sales Order Line].[All Sales Order Details]" dimensionUniqueName="[Sales Summary Order Details]" displayFolder="" count="0" unbalanced="0" hidden="1"/>
    <cacheHierarchy uniqueName="[Sales Summary Order Details].[Sales Order Number]" caption="Sales Order Number" attribute="1" defaultMemberUniqueName="[Sales Summary Order Details].[Sales Order Number].[All Sales Order Details]" allUniqueName="[Sales Summary Order Details].[Sales Order Number].[All Sales Order Details]" dimensionUniqueName="[Sales Summary Order Details]" displayFolder="" count="0" unbalanced="0" hidden="1"/>
    <cacheHierarchy uniqueName="[Sales Summary Order Details].[Sales Orders]" caption="Sales Orders" defaultMemberUniqueName="[Sales Summary Order Details].[Sales Orders].[All]" allUniqueName="[Sales Summary Order Details].[Sales Orders].[All]" dimensionUniqueName="[Sales Summary Order Details]" displayFolder="" count="0" unbalanced="0" hidden="1"/>
    <cacheHierarchy uniqueName="[Scenario].[Scenario]" caption="Scenario" attribute="1" keyAttribute="1" defaultMemberUniqueName="[Scenario].[Scenario].&amp;[1]" dimensionUniqueName="[Scenario]" displayFolder="" count="0" unbalanced="0" hidden="1"/>
    <cacheHierarchy uniqueName="[Ship Date].[Calendar]" caption="Ship Date.Calendar" time="1" defaultMemberUniqueName="[Ship Date].[Calendar].[All Periods]" allUniqueName="[Ship Date].[Calendar].[All Periods]" dimensionUniqueName="[Ship Date]" displayFolder="Calendar" count="0" unbalanced="0" hidden="1"/>
    <cacheHierarchy uniqueName="[Ship Date].[Calendar Quarter]" caption="Ship Date.Calendar Quarter" attribute="1" time="1" defaultMemberUniqueName="[Ship Date].[Calendar Quarter].[All Periods]" allUniqueName="[Ship Date].[Calendar Quarter].[All Periods]" dimensionUniqueName="[Ship Date]" displayFolder="Calendar" count="0" unbalanced="0" hidden="1"/>
    <cacheHierarchy uniqueName="[Ship Date].[Calendar Quarter of Year]" caption="Ship Date.Calendar Quarter of Year" attribute="1" time="1" defaultMemberUniqueName="[Ship Date].[Calendar Quarter of Year].[All Periods]" allUniqueName="[Ship Date].[Calendar Quarter of Year].[All Periods]" dimensionUniqueName="[Ship Date]" displayFolder="Calendar" count="0" unbalanced="0" hidden="1"/>
    <cacheHierarchy uniqueName="[Ship Date].[Calendar Semester]" caption="Ship Date.Calendar Semester" attribute="1" time="1" defaultMemberUniqueName="[Ship Date].[Calendar Semester].[All Periods]" allUniqueName="[Ship Date].[Calendar Semester].[All Periods]" dimensionUniqueName="[Ship Date]" displayFolder="Calendar" count="0" unbalanced="0" hidden="1"/>
    <cacheHierarchy uniqueName="[Ship Date].[Calendar Semester of Year]" caption="Ship Date.Calendar Semester of Year" attribute="1" time="1" defaultMemberUniqueName="[Ship Date].[Calendar Semester of Year].[All Periods]" allUniqueName="[Ship Date].[Calendar Semester of Year].[All Periods]" dimensionUniqueName="[Ship Date]" displayFolder="Calendar" count="0" unbalanced="0" hidden="1"/>
    <cacheHierarchy uniqueName="[Ship Date].[Calendar Week]" caption="Ship Date.Calendar Week" attribute="1" time="1" defaultMemberUniqueName="[Ship Date].[Calendar Week].[All Periods]" allUniqueName="[Ship Date].[Calendar Week].[All Periods]" dimensionUniqueName="[Ship Date]" displayFolder="Calendar" count="0" unbalanced="0" hidden="1"/>
    <cacheHierarchy uniqueName="[Ship Date].[Calendar Week of Year]" caption="Ship Date.Calendar Week of Year" attribute="1" time="1" defaultMemberUniqueName="[Ship Date].[Calendar Week of Year].[All Periods]" allUniqueName="[Ship Date].[Calendar Week of Year].[All Periods]" dimensionUniqueName="[Ship Date]" displayFolder="Calendar" count="0" unbalanced="0" hidden="1"/>
    <cacheHierarchy uniqueName="[Ship Date].[Calendar Weeks]" caption="Ship Date.Calendar Weeks" time="1" defaultMemberUniqueName="[Ship Date].[Calendar Weeks].[All Periods]" allUniqueName="[Ship Date].[Calendar Weeks].[All Periods]" dimensionUniqueName="[Ship Date]" displayFolder="Calendar" count="0" unbalanced="0" hidden="1"/>
    <cacheHierarchy uniqueName="[Ship Date].[Calendar Year]" caption="Ship Date.Calendar Year" attribute="1" time="1" defaultMemberUniqueName="[Ship Date].[Calendar Year].[All Periods]" allUniqueName="[Ship Date].[Calendar Year].[All Periods]" dimensionUniqueName="[Ship Date]" displayFolder="Calendar" count="0" unbalanced="0" hidden="1"/>
    <cacheHierarchy uniqueName="[Ship Date].[Date]" caption="Ship Date.Date" attribute="1" time="1" keyAttribute="1" defaultMemberUniqueName="[Ship Date].[Date].[All Periods]" allUniqueName="[Ship Date].[Date].[All Periods]" dimensionUniqueName="[Ship Date]" displayFolder="" count="0" memberValueDatatype="7" unbalanced="0" hidden="1"/>
    <cacheHierarchy uniqueName="[Ship Date].[Day Name]" caption="Ship Date.Day Name" attribute="1" time="1" defaultMemberUniqueName="[Ship Date].[Day Name].[All Periods]" allUniqueName="[Ship Date].[Day Name].[All Periods]" dimensionUniqueName="[Ship Date]" displayFolder="" count="0" unbalanced="0" hidden="1"/>
    <cacheHierarchy uniqueName="[Ship Date].[Day of Month]" caption="Ship Date.Day of Month" attribute="1" time="1" defaultMemberUniqueName="[Ship Date].[Day of Month].[All Periods]" allUniqueName="[Ship Date].[Day of Month].[All Periods]" dimensionUniqueName="[Ship Date]" displayFolder="" count="0" unbalanced="0" hidden="1"/>
    <cacheHierarchy uniqueName="[Ship Date].[Day of Week]" caption="Ship Date.Day of Week" attribute="1" time="1" defaultMemberUniqueName="[Ship Date].[Day of Week].[All Periods]" allUniqueName="[Ship Date].[Day of Week].[All Periods]" dimensionUniqueName="[Ship Date]" displayFolder="" count="0" unbalanced="0" hidden="1"/>
    <cacheHierarchy uniqueName="[Ship Date].[Day of Year]" caption="Ship Date.Day of Year" attribute="1" time="1" defaultMemberUniqueName="[Ship Date].[Day of Year].[All Periods]" allUniqueName="[Ship Date].[Day of Year].[All Periods]" dimensionUniqueName="[Ship Date]" displayFolder="" count="0" unbalanced="0" hidden="1"/>
    <cacheHierarchy uniqueName="[Ship Date].[Fiscal]" caption="Ship Date.Fiscal" time="1" defaultMemberUniqueName="[Ship Date].[Fiscal].[All Periods]" allUniqueName="[Ship Date].[Fiscal].[All Periods]" dimensionUniqueName="[Ship Date]" displayFolder="Fiscal" count="0" unbalanced="0" hidden="1"/>
    <cacheHierarchy uniqueName="[Ship Date].[Fiscal Quarter]" caption="Ship Date.Fiscal Quarter" attribute="1" time="1" defaultMemberUniqueName="[Ship Date].[Fiscal Quarter].[All Periods]" allUniqueName="[Ship Date].[Fiscal Quarter].[All Periods]" dimensionUniqueName="[Ship Date]" displayFolder="Fiscal" count="0" unbalanced="0" hidden="1"/>
    <cacheHierarchy uniqueName="[Ship Date].[Fiscal Quarter of Year]" caption="Ship Date.Fiscal Quarter of Year" attribute="1" time="1" defaultMemberUniqueName="[Ship Date].[Fiscal Quarter of Year].[All Periods]" allUniqueName="[Ship Date].[Fiscal Quarter of Year].[All Periods]" dimensionUniqueName="[Ship Date]" displayFolder="Fiscal" count="0" unbalanced="0" hidden="1"/>
    <cacheHierarchy uniqueName="[Ship Date].[Fiscal Semester]" caption="Ship Date.Fiscal Semester" attribute="1" time="1" defaultMemberUniqueName="[Ship Date].[Fiscal Semester].[All Periods]" allUniqueName="[Ship Date].[Fiscal Semester].[All Periods]" dimensionUniqueName="[Ship Date]" displayFolder="Fiscal" count="0" unbalanced="0" hidden="1"/>
    <cacheHierarchy uniqueName="[Ship Date].[Fiscal Semester of Year]" caption="Ship Date.Fiscal Semester of Year" attribute="1" time="1" defaultMemberUniqueName="[Ship Date].[Fiscal Semester of Year].[All Periods]" allUniqueName="[Ship Date].[Fiscal Semester of Year].[All Periods]" dimensionUniqueName="[Ship Date]" displayFolder="Fiscal" count="0" unbalanced="0" hidden="1"/>
    <cacheHierarchy uniqueName="[Ship Date].[Fiscal Week]" caption="Ship Date.Fiscal Week" attribute="1" time="1" defaultMemberUniqueName="[Ship Date].[Fiscal Week].[All Periods]" allUniqueName="[Ship Date].[Fiscal Week].[All Periods]" dimensionUniqueName="[Ship Date]" displayFolder="Fiscal" count="0" unbalanced="0" hidden="1"/>
    <cacheHierarchy uniqueName="[Ship Date].[Fiscal Week of Year]" caption="Ship Date.Fiscal Week of Year" attribute="1" time="1" defaultMemberUniqueName="[Ship Date].[Fiscal Week of Year].[All Periods]" allUniqueName="[Ship Date].[Fiscal Week of Year].[All Periods]" dimensionUniqueName="[Ship Date]" displayFolder="Fiscal" count="0" unbalanced="0" hidden="1"/>
    <cacheHierarchy uniqueName="[Ship Date].[Fiscal Weeks]" caption="Ship Date.Fiscal Weeks" time="1" defaultMemberUniqueName="[Ship Date].[Fiscal Weeks].[All Periods]" allUniqueName="[Ship Date].[Fiscal Weeks].[All Periods]" dimensionUniqueName="[Ship Date]" displayFolder="Fiscal" count="0" unbalanced="0" hidden="1"/>
    <cacheHierarchy uniqueName="[Ship Date].[Fiscal Year]" caption="Ship Date.Fiscal Year" attribute="1" time="1" defaultMemberUniqueName="[Ship Date].[Fiscal Year].[All Periods]" allUniqueName="[Ship Date].[Fiscal Year].[All Periods]" dimensionUniqueName="[Ship Date]" displayFolder="Fiscal" count="0" unbalanced="0" hidden="1"/>
    <cacheHierarchy uniqueName="[Ship Date].[Month Name]" caption="Ship Date.Month Name" attribute="1" time="1" defaultMemberUniqueName="[Ship Date].[Month Name].[All Periods]" allUniqueName="[Ship Date].[Month Name].[All Periods]" dimensionUniqueName="[Ship Date]" displayFolder="" count="0" unbalanced="0" hidden="1"/>
    <cacheHierarchy uniqueName="[Ship Date].[Month of Year]" caption="Ship Date.Month of Year" attribute="1" time="1" defaultMemberUniqueName="[Ship Date].[Month of Year].[All Periods]" allUniqueName="[Ship Date].[Month of Year].[All Periods]" dimensionUniqueName="[Ship Date]" displayFolder="" count="0" unbalanced="0" hidden="1"/>
    <cacheHierarchy uniqueName="[Source Currency].[Source Currency]" caption="Source Currency" attribute="1" defaultMemberUniqueName="[Source Currency].[Source Currency].[All Source Currencies]" allUniqueName="[Source Currency].[Source Currency].[All Source Currencies]" dimensionUniqueName="[Source Currency]" displayFolder="" count="0" unbalanced="0" hidden="1"/>
    <cacheHierarchy uniqueName="[Source Currency].[Source Currency Code]" caption="Source Currency Code" attribute="1" keyAttribute="1" defaultMemberUniqueName="[Source Currency].[Source Currency Code].[All Source Currencies]" allUniqueName="[Source Currency].[Source Currency Code].[All Source Currencies]" dimensionUniqueName="[Source Currency]" displayFolder="" count="0" unbalanced="0" hidden="1"/>
    <cacheHierarchy uniqueName="[Warehouse].[Channel]" caption="Channel" attribute="1" defaultMemberUniqueName="[Warehouse].[Channel].[All]" allUniqueName="[Warehouse].[Channel].[All]" dimensionUniqueName="[Warehouse]" displayFolder="" count="0" unbalanced="0" hidden="1"/>
    <cacheHierarchy uniqueName="[Warehouse].[Channel Alt]" caption="Channel Alt" attribute="1" defaultMemberUniqueName="[Warehouse].[Channel Alt].[All]" allUniqueName="[Warehouse].[Channel Alt].[All]" dimensionUniqueName="[Warehouse]" displayFolder="" count="0" unbalanced="0" hidden="1"/>
    <cacheHierarchy uniqueName="[Warehouse].[Channel Region]" caption="Channel Region" attribute="1" defaultMemberUniqueName="[Warehouse].[Channel Region].[All]" allUniqueName="[Warehouse].[Channel Region].[All]" dimensionUniqueName="[Warehouse]" displayFolder="" count="0" unbalanced="0" hidden="1"/>
    <cacheHierarchy uniqueName="[Warehouse].[Channels]" caption="Channels" defaultMemberUniqueName="[Warehouse].[Channels].[All]" allUniqueName="[Warehouse].[Channels].[All]" dimensionUniqueName="[Warehouse]" displayFolder="" count="0" unbalanced="0" hidden="1"/>
    <cacheHierarchy uniqueName="[Warehouse].[Global Inventory]" caption="Global Inventory" defaultMemberUniqueName="[Warehouse].[Global Inventory].[All]" allUniqueName="[Warehouse].[Global Inventory].[All]" dimensionUniqueName="[Warehouse]" displayFolder="" count="0" unbalanced="0" hidden="1"/>
    <cacheHierarchy uniqueName="[Warehouse].[Region]" caption="Region" attribute="1" defaultMemberUniqueName="[Warehouse].[Region].[All]" allUniqueName="[Warehouse].[Region].[All]" dimensionUniqueName="[Warehouse]" displayFolder="" count="0" unbalanced="0" hidden="1"/>
    <cacheHierarchy uniqueName="[Warehouse].[Regions]" caption="Regions" defaultMemberUniqueName="[Warehouse].[Regions].[All]" allUniqueName="[Warehouse].[Regions].[All]" dimensionUniqueName="[Warehouse]" displayFolder="" count="0" unbalanced="0" hidden="1"/>
    <cacheHierarchy uniqueName="[Warehouse].[Warehouse]" caption="Warehouse" attribute="1" keyAttribute="1" defaultMemberUniqueName="[Warehouse].[Warehouse].[All]" allUniqueName="[Warehouse].[Warehouse].[All]" dimensionUniqueName="[Warehouse]" displayFolder="" count="0" unbalanced="0" hidden="1"/>
    <cacheHierarchy uniqueName="[Measures].[Amount Quota]" caption="Amount Quota" measure="1" displayFolder="" measureGroup="Sales Targets" count="0" oneField="1">
      <fieldsUsage count="1">
        <fieldUsage x="14"/>
      </fieldsUsage>
    </cacheHierarchy>
    <cacheHierarchy uniqueName="[Measures].[Unit Quota]" caption="Unit Quota" measure="1" displayFolder="" measureGroup="Sales Targets" count="0"/>
    <cacheHierarchy uniqueName="[Measures].[Amount Per Unit Quota]" caption="Amount Per Unit Quota" measure="1" displayFolder="" measureGroup="Sales Targets" count="0"/>
    <cacheHierarchy uniqueName="[Measures].[Amount Per Day]" caption="Amount Per Day" measure="1" displayFolder="" measureGroup="Sales Targets" count="0"/>
    <cacheHierarchy uniqueName="[Measures].[Internet Sales Amount]" caption="Internet Sales Amount" measure="1" displayFolder="" measureGroup="Internet Sales" count="0" hidden="1"/>
    <cacheHierarchy uniqueName="[Measures].[Internet Order Quantity]" caption="Internet Order Quantity" measure="1" displayFolder="" measureGroup="Internet Sales" count="0" hidden="1"/>
    <cacheHierarchy uniqueName="[Measures].[Internet Extended Amount]" caption="Internet Extended Amount" measure="1" displayFolder="" measureGroup="Internet Sales" count="0" hidden="1"/>
    <cacheHierarchy uniqueName="[Measures].[Internet Tax Amount]" caption="Internet Tax Amount" measure="1" displayFolder="" measureGroup="Internet Sales" count="0" hidden="1"/>
    <cacheHierarchy uniqueName="[Measures].[Internet Freight Cost]" caption="Internet Freight Cost" measure="1" displayFolder="" measureGroup="Internet Sales" count="0" hidden="1"/>
    <cacheHierarchy uniqueName="[Measures].[Internet Unit Price]" caption="Internet Unit Price" measure="1" displayFolder="" measureGroup="Internet Sales" count="0" hidden="1"/>
    <cacheHierarchy uniqueName="[Measures].[Internet Total Product Cost]" caption="Internet Total Product Cost" measure="1" displayFolder="" measureGroup="Internet Sales" count="0" hidden="1"/>
    <cacheHierarchy uniqueName="[Measures].[Internet Standard Product Cost]" caption="Internet Standard Product Cost" measure="1" displayFolder="" measureGroup="Internet Sales" count="0" hidden="1"/>
    <cacheHierarchy uniqueName="[Measures].[Internet Transaction Count]" caption="Internet Transaction Count" measure="1" displayFolder="" measureGroup="Internet Sales" count="0" hidden="1"/>
    <cacheHierarchy uniqueName="[Measures].[Internet Order Count]" caption="Internet Order Count" measure="1" displayFolder="" measureGroup="Internet Orders" count="0" hidden="1"/>
    <cacheHierarchy uniqueName="[Measures].[Customer Count]" caption="Customer Count" measure="1" displayFolder="" measureGroup="Internet Customers" count="0" hidden="1"/>
    <cacheHierarchy uniqueName="[Measures].[Sales Reason Count]" caption="Sales Reason Count" measure="1" displayFolder="" measureGroup="Sales Reasons" count="0" hidden="1"/>
    <cacheHierarchy uniqueName="[Measures].[Reseller Sales Amount]" caption="Reseller Sales Amount" measure="1" displayFolder="" measureGroup="Reseller Sales" count="0" hidden="1"/>
    <cacheHierarchy uniqueName="[Measures].[Reseller Order Quantity]" caption="Reseller Order Quantity" measure="1" displayFolder="" measureGroup="Reseller Sales" count="0" hidden="1"/>
    <cacheHierarchy uniqueName="[Measures].[Reseller Extended Amount]" caption="Reseller Extended Amount" measure="1" displayFolder="" measureGroup="Reseller Sales" count="0" hidden="1"/>
    <cacheHierarchy uniqueName="[Measures].[Reseller Tax Amount]" caption="Reseller Tax Amount" measure="1" displayFolder="" measureGroup="Reseller Sales" count="0" hidden="1"/>
    <cacheHierarchy uniqueName="[Measures].[Reseller Freight Cost]" caption="Reseller Freight Cost" measure="1" displayFolder="" measureGroup="Reseller Sales" count="0" hidden="1"/>
    <cacheHierarchy uniqueName="[Measures].[Discount Amount]" caption="Discount Amount" measure="1" displayFolder="" measureGroup="Reseller Sales" count="0" hidden="1"/>
    <cacheHierarchy uniqueName="[Measures].[Reseller Unit Price]" caption="Reseller Unit Price" measure="1" displayFolder="" measureGroup="Reseller Sales" count="0" hidden="1"/>
    <cacheHierarchy uniqueName="[Measures].[Unit Price Discount Percent]" caption="Unit Price Discount Percent" measure="1" displayFolder="" measureGroup="Reseller Sales" count="0" hidden="1"/>
    <cacheHierarchy uniqueName="[Measures].[Reseller Total Product Cost]" caption="Reseller Total Product Cost" measure="1" displayFolder="" measureGroup="Reseller Sales" count="0" hidden="1"/>
    <cacheHierarchy uniqueName="[Measures].[Reseller Standard Product Cost]" caption="Reseller Standard Product Cost" measure="1" displayFolder="" measureGroup="Reseller Sales" count="0" hidden="1"/>
    <cacheHierarchy uniqueName="[Measures].[Reseller Transaction Count]" caption="Reseller Transaction Count" measure="1" displayFolder="" measureGroup="Reseller Sales" count="0" hidden="1"/>
    <cacheHierarchy uniqueName="[Measures].[Reseller Order Count]" caption="Reseller Order Count" measure="1" displayFolder="" measureGroup="Reseller Orders" count="0" hidden="1"/>
    <cacheHierarchy uniqueName="[Measures].[Order Quantity]" caption="Order Quantity" measure="1" displayFolder="" measureGroup="Sales Summary" count="0" hidden="1"/>
    <cacheHierarchy uniqueName="[Measures].[Unit Price]" caption="Unit Price" measure="1" displayFolder="" measureGroup="Sales Summary" count="0" hidden="1"/>
    <cacheHierarchy uniqueName="[Measures].[Extended Amount]" caption="Extended Amount" measure="1" displayFolder="" measureGroup="Sales Summary" count="0" hidden="1"/>
    <cacheHierarchy uniqueName="[Measures].[Standard Product Cost]" caption="Standard Product Cost" measure="1" displayFolder="" measureGroup="Sales Summary" count="0" hidden="1"/>
    <cacheHierarchy uniqueName="[Measures].[Total Product Cost]" caption="Total Product Cost" measure="1" displayFolder="" measureGroup="Sales Summary" count="0" hidden="1"/>
    <cacheHierarchy uniqueName="[Measures].[Sales Amount]" caption="Sales Amount" measure="1" displayFolder="" measureGroup="Sales Summary" count="0" hidden="1"/>
    <cacheHierarchy uniqueName="[Measures].[Tax Amount]" caption="Tax Amount" measure="1" displayFolder="" measureGroup="Sales Summary" count="0" hidden="1"/>
    <cacheHierarchy uniqueName="[Measures].[Freight Cost]" caption="Freight Cost" measure="1" displayFolder="" measureGroup="Sales Summary" count="0" hidden="1"/>
    <cacheHierarchy uniqueName="[Measures].[Transaction Count]" caption="Transaction Count" measure="1" displayFolder="" measureGroup="Sales Summary" count="0" hidden="1"/>
    <cacheHierarchy uniqueName="[Measures].[Order Count]" caption="Order Count" measure="1" displayFolder="" measureGroup="Sales Orders" count="0" hidden="1"/>
    <cacheHierarchy uniqueName="[Measures].[Amount]" caption="Amount" measure="1" displayFolder="" measureGroup="Financial Reporting" count="0" hidden="1"/>
    <cacheHierarchy uniqueName="[Measures].[Average Rate]" caption="Average Rate" measure="1" displayFolder="" measureGroup="Exchange Rates" count="0" hidden="1"/>
    <cacheHierarchy uniqueName="[Measures].[End of Day Rate]" caption="End of Day Rate" measure="1" displayFolder="" measureGroup="Exchange Rates" count="0" hidden="1"/>
    <cacheHierarchy uniqueName="[Measures].[On Hand Value]" caption="On Hand Value" measure="1" displayFolder="" measureGroup="Inventory" count="0" hidden="1"/>
    <cacheHierarchy uniqueName="[Measures].[On Hand]" caption="On Hand" measure="1" displayFolder="" measureGroup="Inventory" count="0" hidden="1"/>
  </cacheHierarchies>
  <kpis count="0"/>
  <dimensions count="4">
    <dimension name="Date" uniqueName="[Date]" caption="Date"/>
    <dimension name="Employee" uniqueName="[Employee]" caption="Employee"/>
    <dimension measure="1" name="Measures" uniqueName="[Measures]" caption="Measures"/>
    <dimension name="Sales Territory" uniqueName="[Sales Territory]" caption="Sales Territory"/>
  </dimensions>
  <measureGroups count="1">
    <measureGroup name="Sales Targets" caption="Sales Targets"/>
  </measureGroups>
  <maps count="3">
    <map measureGroup="0" dimension="0"/>
    <map measureGroup="0" dimension="1"/>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Author" refreshedDate="41569.66938402778" backgroundQuery="1" createdVersion="4" refreshedVersion="5" minRefreshableVersion="3" recordCount="0" supportSubquery="1" supportAdvancedDrill="1">
  <cacheSource type="external" connectionId="2"/>
  <cacheFields count="38">
    <cacheField name="[Sales Territory].[Sales Territory].[Group]" caption="Group" numFmtId="0" hierarchy="31" level="1">
      <sharedItems containsSemiMixedTypes="0" containsString="0"/>
    </cacheField>
    <cacheField name="[Sales Territory].[Sales Territory].[Country]" caption="Country" numFmtId="0" hierarchy="31" level="2">
      <sharedItems containsSemiMixedTypes="0" containsString="0"/>
    </cacheField>
    <cacheField name="[Sales Territory].[Sales Territory].[Region]" caption="Region" numFmtId="0" hierarchy="31" level="3">
      <sharedItems containsSemiMixedTypes="0" containsString="0"/>
    </cacheField>
    <cacheField name="[Sales Territory].[Sales Territory].[Country].[Sales Territory Group]" caption="Sales Territory Group" propertyName="Sales Territory Group" numFmtId="0" hierarchy="31" level="2" memberPropertyField="1">
      <sharedItems containsSemiMixedTypes="0" containsString="0"/>
    </cacheField>
    <cacheField name="[Sales Territory].[Sales Territory].[Region].[Sales Territory Country]" caption="Sales Territory Country" propertyName="Sales Territory Country" numFmtId="0" hierarchy="31" level="3" memberPropertyField="1">
      <sharedItems containsSemiMixedTypes="0" containsString="0"/>
    </cacheField>
    <cacheField name="[Date].[Calendar].[Calendar Year]" caption="Calendar Year" numFmtId="0" level="1">
      <sharedItems count="2">
        <s v="[Date].[Calendar].[Calendar Year].&amp;[2007]" c="CY 2007"/>
        <s v="[Date].[Calendar].[Calendar Year].&amp;[2008]" c="CY 2008"/>
      </sharedItems>
    </cacheField>
    <cacheField name="[Date].[Calendar].[Calendar Semester]" caption="Calendar Semester" numFmtId="0" level="2" mappingCount="1">
      <sharedItems count="4">
        <s v="[Date].[Calendar].[Calendar Semester].&amp;[2007]&amp;[1]" c="H1 CY 2007" cp="1">
          <x/>
        </s>
        <s v="[Date].[Calendar].[Calendar Semester].&amp;[2007]&amp;[2]" c="H2 CY 2007" cp="1">
          <x/>
        </s>
        <s v="[Date].[Calendar].[Calendar Semester].&amp;[2008]&amp;[1]" c="H1 CY 2008" cp="1">
          <x v="1"/>
        </s>
        <s v="[Date].[Calendar].[Calendar Semester].&amp;[2008]&amp;[2]" c="H2 CY 2008" cp="1">
          <x v="1"/>
        </s>
      </sharedItems>
      <mpMap v="10"/>
    </cacheField>
    <cacheField name="[Date].[Calendar].[Calendar Quarter]" caption="Calendar Quarter" numFmtId="0" level="3" mappingCount="1">
      <sharedItems count="6">
        <s v="[Date].[Calendar].[Calendar Quarter].&amp;[2007]&amp;[1]" c="Q1 CY 2007" cp="1">
          <x/>
        </s>
        <s v="[Date].[Calendar].[Calendar Quarter].&amp;[2007]&amp;[2]" c="Q2 CY 2007" cp="1">
          <x v="1"/>
        </s>
        <s v="[Date].[Calendar].[Calendar Quarter].&amp;[2007]&amp;[3]" c="Q3 CY 2007" cp="1">
          <x v="2"/>
        </s>
        <s v="[Date].[Calendar].[Calendar Quarter].&amp;[2007]&amp;[4]" c="Q4 CY 2007" cp="1">
          <x v="3"/>
        </s>
        <s v="[Date].[Calendar].[Calendar Quarter].&amp;[2008]&amp;[1]" c="Q1 CY 2008" cp="1">
          <x/>
        </s>
        <s v="[Date].[Calendar].[Calendar Quarter].&amp;[2008]&amp;[2]" c="Q2 CY 2008" cp="1">
          <x v="1"/>
        </s>
      </sharedItems>
      <mpMap v="11"/>
    </cacheField>
    <cacheField name="[Date].[Calendar].[Month]" caption="Month" numFmtId="0" level="4">
      <sharedItems containsSemiMixedTypes="0" containsString="0"/>
    </cacheField>
    <cacheField name="[Date].[Calendar].[Date]" caption="Date" numFmtId="0" level="5">
      <sharedItems containsSemiMixedTypes="0" containsString="0"/>
    </cacheField>
    <cacheField name="[Date].[Calendar].[Calendar Semester].[Calendar Year]" caption="Calendar Year" propertyName="Calendar Year" numFmtId="0" level="2" memberPropertyField="1">
      <sharedItems count="2">
        <s v="CY 2007"/>
        <s v="CY 2008"/>
      </sharedItems>
    </cacheField>
    <cacheField name="[Date].[Calendar].[Calendar Quarter].[Calendar Quarter of Year]" caption="Calendar Quarter of Year" propertyName="Calendar Quarter of Year" numFmtId="0" level="3" memberPropertyField="1">
      <sharedItems count="4">
        <s v="CY Q1"/>
        <s v="CY Q2"/>
        <s v="CY Q3"/>
        <s v="CY Q4"/>
      </sharedItems>
    </cacheField>
    <cacheField name="[Date].[Calendar].[Calendar Quarter].[Calendar Semester of Year]" caption="Calendar Semester of Year" propertyName="Calendar Semester of Year" numFmtId="0" level="3" memberPropertyField="1">
      <sharedItems containsSemiMixedTypes="0" containsString="0"/>
    </cacheField>
    <cacheField name="[Date].[Calendar].[Month].[Month of Year]" caption="Month of Year" propertyName="Month of Year" numFmtId="0" level="4" memberPropertyField="1">
      <sharedItems containsSemiMixedTypes="0" containsString="0"/>
    </cacheField>
    <cacheField name="[Employee].[Employee Department].[Department]" caption="Department" numFmtId="0" hierarchy="15" level="1">
      <sharedItems containsSemiMixedTypes="0" containsString="0"/>
    </cacheField>
    <cacheField name="[Employee].[Employee Department].[Title]" caption="Title" numFmtId="0" hierarchy="15" level="2">
      <sharedItems containsSemiMixedTypes="0" containsString="0"/>
    </cacheField>
    <cacheField name="[Employee].[Employee Department].[Employee]" caption="Employee" numFmtId="0" hierarchy="15" level="3">
      <sharedItems containsSemiMixedTypes="0" containsString="0"/>
    </cacheField>
    <cacheField name="[Employee].[Employee Department].[Title].[Department Name]" caption="Department Name" propertyName="Department Name" numFmtId="0" hierarchy="15" level="2" memberPropertyField="1">
      <sharedItems containsSemiMixedTypes="0" containsString="0"/>
    </cacheField>
    <cacheField name="[Employee].[Employee Department].[Employee].[Base Rate]" caption="Base Rate" propertyName="Base Rate" numFmtId="0" hierarchy="15" level="3" memberPropertyField="1">
      <sharedItems containsSemiMixedTypes="0" containsString="0"/>
    </cacheField>
    <cacheField name="[Employee].[Employee Department].[Employee].[Employees]" caption="Employees" propertyName="Employees" numFmtId="0" hierarchy="15" level="3" memberPropertyField="1">
      <sharedItems containsSemiMixedTypes="0" containsString="0"/>
    </cacheField>
    <cacheField name="[Employee].[Employee Department].[Employee].[End Date]" caption="End Date" propertyName="End Date" numFmtId="0" hierarchy="15" level="3" memberPropertyField="1">
      <sharedItems containsSemiMixedTypes="0" containsString="0"/>
    </cacheField>
    <cacheField name="[Employee].[Employee Department].[Employee].[Gender]" caption="Gender" propertyName="Gender" numFmtId="0" hierarchy="15" level="3" memberPropertyField="1">
      <sharedItems containsSemiMixedTypes="0" containsString="0"/>
    </cacheField>
    <cacheField name="[Employee].[Employee Department].[Employee].[Hire Date]" caption="Hire Date" propertyName="Hire Date" numFmtId="0" hierarchy="15" level="3" memberPropertyField="1">
      <sharedItems containsSemiMixedTypes="0" containsString="0"/>
    </cacheField>
    <cacheField name="[Employee].[Employee Department].[Employee].[Hire Year]" caption="Hire Year" propertyName="Hire Year" numFmtId="0" hierarchy="15" level="3" memberPropertyField="1">
      <sharedItems containsSemiMixedTypes="0" containsString="0"/>
    </cacheField>
    <cacheField name="[Employee].[Employee Department].[Employee].[Marital Status]" caption="Marital Status" propertyName="Marital Status" numFmtId="0" hierarchy="15" level="3" memberPropertyField="1">
      <sharedItems containsSemiMixedTypes="0" containsString="0"/>
    </cacheField>
    <cacheField name="[Employee].[Employee Department].[Employee].[Pay Frequency]" caption="Pay Frequency" propertyName="Pay Frequency" numFmtId="0" hierarchy="15" level="3" memberPropertyField="1">
      <sharedItems containsSemiMixedTypes="0" containsString="0"/>
    </cacheField>
    <cacheField name="[Employee].[Employee Department].[Employee].[Phone]" caption="Phone" propertyName="Phone" numFmtId="0" hierarchy="15" level="3" memberPropertyField="1">
      <sharedItems containsSemiMixedTypes="0" containsString="0"/>
    </cacheField>
    <cacheField name="[Employee].[Employee Department].[Employee].[Salaried Flag]" caption="Salaried Flag" propertyName="Salaried Flag" numFmtId="0" hierarchy="15" level="3" memberPropertyField="1">
      <sharedItems containsSemiMixedTypes="0" containsString="0"/>
    </cacheField>
    <cacheField name="[Employee].[Employee Department].[Employee].[Sales Person Flag]" caption="Sales Person Flag" propertyName="Sales Person Flag" numFmtId="0" hierarchy="15" level="3" memberPropertyField="1">
      <sharedItems containsSemiMixedTypes="0" containsString="0"/>
    </cacheField>
    <cacheField name="[Employee].[Employee Department].[Employee].[Sick Leave Hours]" caption="Sick Leave Hours" propertyName="Sick Leave Hours" numFmtId="0" hierarchy="15" level="3" memberPropertyField="1">
      <sharedItems containsSemiMixedTypes="0" containsString="0"/>
    </cacheField>
    <cacheField name="[Employee].[Employee Department].[Employee].[Start Date]" caption="Start Date" propertyName="Start Date" numFmtId="0" hierarchy="15" level="3" memberPropertyField="1">
      <sharedItems containsSemiMixedTypes="0" containsString="0"/>
    </cacheField>
    <cacheField name="[Employee].[Employee Department].[Employee].[Status]" caption="Status" propertyName="Status" numFmtId="0" hierarchy="15" level="3" memberPropertyField="1">
      <sharedItems containsSemiMixedTypes="0" containsString="0"/>
    </cacheField>
    <cacheField name="[Employee].[Employee Department].[Employee].[Title]" caption="Title" propertyName="Title" numFmtId="0" hierarchy="15" level="3" memberPropertyField="1">
      <sharedItems containsSemiMixedTypes="0" containsString="0"/>
    </cacheField>
    <cacheField name="[Employee].[Employee Department].[Employee].[Vacation Hours]" caption="Vacation Hours" propertyName="Vacation Hours" numFmtId="0" hierarchy="15" level="3" memberPropertyField="1">
      <sharedItems containsSemiMixedTypes="0" containsString="0"/>
    </cacheField>
    <cacheField name="[Measures].[Amount Per Unit Quota]" caption="Amount Per Unit Quota" numFmtId="0" hierarchy="225" level="32767"/>
    <cacheField name="[Measures].[Unit Quota]" caption="Unit Quota" numFmtId="0" hierarchy="224" level="32767"/>
    <cacheField name="[Measures].[Amount Quota]" caption="Amount Quota" numFmtId="0" hierarchy="223" level="32767"/>
    <cacheField name="[Measures].[Amount Per Day]" caption="Amount Per Day" numFmtId="0" hierarchy="226" level="32767"/>
  </cacheFields>
  <cacheHierarchies count="266">
    <cacheHierarchy uniqueName="[Date].[Calendar]" caption="Date.Calendar" time="1" defaultMemberUniqueName="[Date].[Calendar].[All Periods]" allUniqueName="[Date].[Calendar].[All Periods]" dimensionUniqueName="[Date]" displayFolder="Calendar" count="6" unbalanced="0">
      <fieldsUsage count="6">
        <fieldUsage x="-1"/>
        <fieldUsage x="5"/>
        <fieldUsage x="6"/>
        <fieldUsage x="7"/>
        <fieldUsage x="8"/>
        <fieldUsage x="9"/>
      </fieldsUsage>
    </cacheHierarchy>
    <cacheHierarchy uniqueName="[Date].[Calendar Quarter of Year]" caption="Date.Calendar Quarter of Year" attribute="1" time="1" defaultMemberUniqueName="[Date].[Calendar Quarter of Year].[All Periods]" allUniqueName="[Date].[Calendar Quarter of Year].[All Periods]" dimensionUniqueName="[Date]" displayFolder="Calendar" count="0" unbalanced="0"/>
    <cacheHierarchy uniqueName="[Date].[Calendar Semester of Year]" caption="Date.Calendar Semester of Year" attribute="1" time="1" defaultMemberUniqueName="[Date].[Calendar Semester of Year].[All Periods]" allUniqueName="[Date].[Calendar Semester of Year].[All Periods]" dimensionUniqueName="[Date]" displayFolder="Calendar" count="0" unbalanced="0"/>
    <cacheHierarchy uniqueName="[Date].[Calendar Week of Year]" caption="Date.Calendar Week of Year" attribute="1" time="1" defaultMemberUniqueName="[Date].[Calendar Week of Year].[All Periods]" allUniqueName="[Date].[Calendar Week of Year].[All Periods]" dimensionUniqueName="[Date]" displayFolder="Calendar" count="0" unbalanced="0"/>
    <cacheHierarchy uniqueName="[Date].[Calendar Weeks]" caption="Date.Calendar Weeks" time="1" defaultMemberUniqueName="[Date].[Calendar Weeks].[All Periods]" allUniqueName="[Date].[Calendar Weeks].[All Periods]" dimensionUniqueName="[Date]" displayFolder="Calendar" count="0" unbalanced="0"/>
    <cacheHierarchy uniqueName="[Date].[Calendar Year]" caption="Date.Calendar Year" attribute="1" time="1" defaultMemberUniqueName="[Date].[Calendar Year].[All Periods]" allUniqueName="[Date].[Calendar Year].[All Periods]" dimensionUniqueName="[Date]" displayFolder="Calendar" count="0" unbalanced="0"/>
    <cacheHierarchy uniqueName="[Date].[Fiscal]" caption="Date.Fiscal" time="1" defaultMemberUniqueName="[Date].[Fiscal].[All Periods]" allUniqueName="[Date].[Fiscal].[All Periods]" dimensionUniqueName="[Date]" displayFolder="Fiscal" count="0" unbalanced="0"/>
    <cacheHierarchy uniqueName="[Date].[Fiscal Quarter of Year]" caption="Date.Fiscal Quarter of Year" attribute="1" time="1" defaultMemberUniqueName="[Date].[Fiscal Quarter of Year].[All Periods]" allUniqueName="[Date].[Fiscal Quarter of Year].[All Periods]" dimensionUniqueName="[Date]" displayFolder="Fiscal" count="0" unbalanced="0"/>
    <cacheHierarchy uniqueName="[Date].[Fiscal Semester of Year]" caption="Date.Fiscal Semester of Year" attribute="1" time="1" defaultMemberUniqueName="[Date].[Fiscal Semester of Year].[All Periods]" allUniqueName="[Date].[Fiscal Semester of Year].[All Periods]" dimensionUniqueName="[Date]" displayFolder="Fiscal" count="0" unbalanced="0"/>
    <cacheHierarchy uniqueName="[Date].[Fiscal Week of Year]" caption="Date.Fiscal Week of Year" attribute="1" time="1" defaultMemberUniqueName="[Date].[Fiscal Week of Year].[All Periods]" allUniqueName="[Date].[Fiscal Week of Year].[All Periods]" dimensionUniqueName="[Date]" displayFolder="Fiscal" count="0" unbalanced="0"/>
    <cacheHierarchy uniqueName="[Date].[Fiscal Weeks]" caption="Date.Fiscal Weeks" time="1" defaultMemberUniqueName="[Date].[Fiscal Weeks].[All Periods]" allUniqueName="[Date].[Fiscal Weeks].[All Periods]" dimensionUniqueName="[Date]" displayFolder="Fiscal" count="0" unbalanced="0"/>
    <cacheHierarchy uniqueName="[Date].[Fiscal Year]" caption="Date.Fiscal Year" attribute="1" time="1" defaultMemberUniqueName="[Date].[Fiscal Year].[All Periods]" allUniqueName="[Date].[Fiscal Year].[All Periods]" dimensionUniqueName="[Date]" displayFolder="Fiscal" count="0" unbalanced="0"/>
    <cacheHierarchy uniqueName="[Date].[Month of Year]" caption="Date.Month of Year" attribute="1" time="1" defaultMemberUniqueName="[Date].[Month of Year].[All Periods]" allUniqueName="[Date].[Month of Year].[All Periods]" dimensionUniqueName="[Date]" displayFolder="" count="0" unbalanced="0"/>
    <cacheHierarchy uniqueName="[Employee].[Base Rate]" caption="Base Rate" attribute="1" defaultMemberUniqueName="[Employee].[Base Rate].[All Employees]" allUniqueName="[Employee].[Base Rate].[All Employees]" dimensionUniqueName="[Employee]" displayFolder="Demographic" count="0" unbalanced="0"/>
    <cacheHierarchy uniqueName="[Employee].[Department Name]" caption="Department Name" attribute="1" defaultMemberUniqueName="[Employee].[Department Name].[All Employees]" allUniqueName="[Employee].[Department Name].[All Employees]" dimensionUniqueName="[Employee]" displayFolder="Organization" count="0" unbalanced="0"/>
    <cacheHierarchy uniqueName="[Employee].[Employee Department]" caption="Employee Department" defaultMemberUniqueName="[Employee].[Employee Department].[All Employees]" allUniqueName="[Employee].[Employee Department].[All Employees]" dimensionUniqueName="[Employee]" displayFolder="" count="4" unbalanced="0">
      <fieldsUsage count="4">
        <fieldUsage x="-1"/>
        <fieldUsage x="14"/>
        <fieldUsage x="15"/>
        <fieldUsage x="16"/>
      </fieldsUsage>
    </cacheHierarchy>
    <cacheHierarchy uniqueName="[Employee].[Employees]" caption="Employees" defaultMemberUniqueName="[Employee].[Employees].[All Employees]" allUniqueName="[Employee].[Employees].[All Employees]" dimensionUniqueName="[Employee]" displayFolder="" count="0" unbalanced="1"/>
    <cacheHierarchy uniqueName="[Employee].[End Date]" caption="End Date" attribute="1" defaultMemberUniqueName="[Employee].[End Date].[All Employees]" allUniqueName="[Employee].[End Date].[All Employees]" dimensionUniqueName="[Employee]" displayFolder="History" count="0" unbalanced="0"/>
    <cacheHierarchy uniqueName="[Employee].[Gender]" caption="Gender" attribute="1" defaultMemberUniqueName="[Employee].[Gender].[All Employees]" allUniqueName="[Employee].[Gender].[All Employees]" dimensionUniqueName="[Employee]" displayFolder="Demographic" count="0" unbalanced="0"/>
    <cacheHierarchy uniqueName="[Employee].[Hire Date]" caption="Hire Date" attribute="1" defaultMemberUniqueName="[Employee].[Hire Date].[All Employees]" allUniqueName="[Employee].[Hire Date].[All Employees]" dimensionUniqueName="[Employee]" displayFolder="History" count="0" unbalanced="0"/>
    <cacheHierarchy uniqueName="[Employee].[Hire Year]" caption="Hire Year" attribute="1" defaultMemberUniqueName="[Employee].[Hire Year].[All Employees]" allUniqueName="[Employee].[Hire Year].[All Employees]" dimensionUniqueName="[Employee]" displayFolder="History" count="0" unbalanced="0"/>
    <cacheHierarchy uniqueName="[Employee].[Marital Status]" caption="Marital Status" attribute="1" defaultMemberUniqueName="[Employee].[Marital Status].[All Employees]" allUniqueName="[Employee].[Marital Status].[All Employees]" dimensionUniqueName="[Employee]" displayFolder="Demographic" count="0" unbalanced="0"/>
    <cacheHierarchy uniqueName="[Employee].[Pay Frequency]" caption="Pay Frequency" attribute="1" defaultMemberUniqueName="[Employee].[Pay Frequency].[All Employees]" allUniqueName="[Employee].[Pay Frequency].[All Employees]" dimensionUniqueName="[Employee]" displayFolder="Organization" count="0" unbalanced="0"/>
    <cacheHierarchy uniqueName="[Employee].[Phone]" caption="Phone" attribute="1" defaultMemberUniqueName="[Employee].[Phone].[All Employees]" allUniqueName="[Employee].[Phone].[All Employees]" dimensionUniqueName="[Employee]" displayFolder="Contacts" count="0" unbalanced="0"/>
    <cacheHierarchy uniqueName="[Employee].[Salaried Flag]" caption="Salaried Flag" attribute="1" defaultMemberUniqueName="[Employee].[Salaried Flag].[All Employees]" allUniqueName="[Employee].[Salaried Flag].[All Employees]" dimensionUniqueName="[Employee]" displayFolder="Organization" count="0" unbalanced="0"/>
    <cacheHierarchy uniqueName="[Employee].[Sales Person Flag]" caption="Sales Person Flag" attribute="1" defaultMemberUniqueName="[Employee].[Sales Person Flag].[All Employees]" allUniqueName="[Employee].[Sales Person Flag].[All Employees]" dimensionUniqueName="[Employee]" displayFolder="Organization" count="0" unbalanced="0"/>
    <cacheHierarchy uniqueName="[Employee].[Sick Leave Hours]" caption="Sick Leave Hours" attribute="1" defaultMemberUniqueName="[Employee].[Sick Leave Hours].[All Employees]" allUniqueName="[Employee].[Sick Leave Hours].[All Employees]" dimensionUniqueName="[Employee]" displayFolder="Organization" count="0" unbalanced="0"/>
    <cacheHierarchy uniqueName="[Employee].[Start Date]" caption="Start Date" attribute="1" defaultMemberUniqueName="[Employee].[Start Date].[All Employees]" allUniqueName="[Employee].[Start Date].[All Employees]" dimensionUniqueName="[Employee]" displayFolder="History" count="0" unbalanced="0"/>
    <cacheHierarchy uniqueName="[Employee].[Status]" caption="Status" attribute="1" defaultMemberUniqueName="[Employee].[Status].[All Employees]" allUniqueName="[Employee].[Status].[All Employees]" dimensionUniqueName="[Employee]" displayFolder="Organization" count="0" unbalanced="0"/>
    <cacheHierarchy uniqueName="[Employee].[Title]" caption="Title" attribute="1" defaultMemberUniqueName="[Employee].[Title].[All Employees]" allUniqueName="[Employee].[Title].[All Employees]" dimensionUniqueName="[Employee]" displayFolder="Organization" count="0" unbalanced="0"/>
    <cacheHierarchy uniqueName="[Employee].[Vacation Hours]" caption="Vacation Hours" attribute="1" defaultMemberUniqueName="[Employee].[Vacation Hours].[All Employees]" allUniqueName="[Employee].[Vacation Hours].[All Employees]" dimensionUniqueName="[Employee]" displayFolder="Organization" count="0" unbalanced="0"/>
    <cacheHierarchy uniqueName="[Sales Territory].[Sales Territory]" caption="Sales Territory" defaultMemberUniqueName="[Sales Territory].[Sales Territory].[All Sales Territories]" allUniqueName="[Sales Territory].[Sales Territory].[All Sales Territories]" dimensionUniqueName="[Sales Territory]" displayFolder="" count="4" unbalanced="0">
      <fieldsUsage count="4">
        <fieldUsage x="-1"/>
        <fieldUsage x="0"/>
        <fieldUsage x="1"/>
        <fieldUsage x="2"/>
      </fieldsUsage>
    </cacheHierarchy>
    <cacheHierarchy uniqueName="[Sales Territory].[Sales Territory Country]" caption="Sales Territory Country" attribute="1" defaultMemberUniqueName="[Sales Territory].[Sales Territory Country].[All Sales Territories]" allUniqueName="[Sales Territory].[Sales Territory Country].[All Sales Territories]" dimensionUniqueName="[Sales Territory]" displayFolder="" count="0" unbalanced="0"/>
    <cacheHierarchy uniqueName="[Sales Territory].[Sales Territory Group]" caption="Sales Territory Group" attribute="1" defaultMemberUniqueName="[Sales Territory].[Sales Territory Group].[All Sales Territories]" allUniqueName="[Sales Territory].[Sales Territory Group].[All Sales Territories]" dimensionUniqueName="[Sales Territory]" displayFolder="" count="0" unbalanced="0"/>
    <cacheHierarchy uniqueName="[Sales Territory].[Sales Territory Region]" caption="Sales Territory Region" attribute="1" keyAttribute="1" defaultMemberUniqueName="[Sales Territory].[Sales Territory Region].[All Sales Territories]" allUniqueName="[Sales Territory].[Sales Territory Region].[All Sales Territories]" dimensionUniqueName="[Sales Territory]" displayFolder="" count="0" unbalanced="0"/>
    <cacheHierarchy uniqueName="[Account].[Account]" caption="Account" attribute="1" keyAttribute="1" defaultMemberUniqueName="[Account].[Account].[All Accounts]" allUniqueName="[Account].[Account].[All Accounts]" dimensionUniqueName="[Account]" displayFolder="" count="0" unbalanced="0" hidden="1"/>
    <cacheHierarchy uniqueName="[Account].[Account Number]" caption="Account Number" attribute="1" defaultMemberUniqueName="[Account].[Account Number].[All Accounts]" allUniqueName="[Account].[Account Number].[All Accounts]" dimensionUniqueName="[Account]" displayFolder="" count="0" unbalanced="0" hidden="1"/>
    <cacheHierarchy uniqueName="[Account].[Account Type]" caption="Account Type" attribute="1" defaultMemberUniqueName="[Account].[Account Type].[All Accounts]" allUniqueName="[Account].[Account Type].[All Accounts]" dimensionUniqueName="[Account]" displayFolder="" count="0" unbalanced="0" hidden="1"/>
    <cacheHierarchy uniqueName="[Account].[Accounts]" caption="Accounts" defaultMemberUniqueName="[Account].[Accounts].&amp;[47]" dimensionUniqueName="[Account]" displayFolder="" count="0" unbalanced="1" hidden="1"/>
    <cacheHierarchy uniqueName="[Customer].[City]" caption="City" attribute="1" defaultMemberUniqueName="[Customer].[City].[All Customers]" allUniqueName="[Customer].[City].[All Customers]" dimensionUniqueName="[Customer]" displayFolder="Location" count="0" unbalanced="0" hidden="1"/>
    <cacheHierarchy uniqueName="[Customer].[Commute Distance]" caption="Commute Distance" attribute="1" defaultMemberUniqueName="[Customer].[Commute Distance].[All Customers]" allUniqueName="[Customer].[Commute Distance].[All Customers]" dimensionUniqueName="[Customer]" displayFolder="Demographic" count="0" unbalanced="0" hidden="1"/>
    <cacheHierarchy uniqueName="[Customer].[Country]" caption="Country" attribute="1" defaultMemberUniqueName="[Customer].[Country].[All Customers]" allUniqueName="[Customer].[Country].[All Customers]" dimensionUniqueName="[Customer]" displayFolder="Location" count="0" unbalanced="0" hidden="1"/>
    <cacheHierarchy uniqueName="[Customer].[Customer]" caption="Customer" attribute="1" keyAttribute="1" defaultMemberUniqueName="[Customer].[Customer].[All Customers]" allUniqueName="[Customer].[Customer].[All Customers]" dimensionUniqueName="[Customer]" displayFolder="" count="0" unbalanced="0" hidden="1"/>
    <cacheHierarchy uniqueName="[Customer].[Customer Geography]" caption="Customer Geography" defaultMemberUniqueName="[Customer].[Customer Geography].[All Customers]" allUniqueName="[Customer].[Customer Geography].[All Customers]" dimensionUniqueName="[Customer]" displayFolder="" count="0" unbalanced="0" hidden="1"/>
    <cacheHierarchy uniqueName="[Customer].[Education]" caption="Education" attribute="1" defaultMemberUniqueName="[Customer].[Education].[All Customers]" allUniqueName="[Customer].[Education].[All Customers]" dimensionUniqueName="[Customer]" displayFolder="Demographic" count="0" unbalanced="0" hidden="1"/>
    <cacheHierarchy uniqueName="[Customer].[Gender]" caption="Gender" attribute="1" defaultMemberUniqueName="[Customer].[Gender].[All Customers]" allUniqueName="[Customer].[Gender].[All Customers]" dimensionUniqueName="[Customer]" displayFolder="Demographic" count="0" unbalanced="0" hidden="1"/>
    <cacheHierarchy uniqueName="[Customer].[Home Owner]" caption="Home Owner" attribute="1" defaultMemberUniqueName="[Customer].[Home Owner].[All Customers]" allUniqueName="[Customer].[Home Owner].[All Customers]" dimensionUniqueName="[Customer]" displayFolder="Demographic" count="0" unbalanced="0" hidden="1"/>
    <cacheHierarchy uniqueName="[Customer].[Marital Status]" caption="Marital Status" attribute="1" defaultMemberUniqueName="[Customer].[Marital Status].[All Customers]" allUniqueName="[Customer].[Marital Status].[All Customers]" dimensionUniqueName="[Customer]" displayFolder="Demographic" count="0" unbalanced="0" hidden="1"/>
    <cacheHierarchy uniqueName="[Customer].[Number of Cars Owned]" caption="Number of Cars Owned" attribute="1" defaultMemberUniqueName="[Customer].[Number of Cars Owned].[All Customers]" allUniqueName="[Customer].[Number of Cars Owned].[All Customers]" dimensionUniqueName="[Customer]" displayFolder="Demographic" count="0" unbalanced="0" hidden="1"/>
    <cacheHierarchy uniqueName="[Customer].[Number of Children At Home]" caption="Number of Children At Home" attribute="1" defaultMemberUniqueName="[Customer].[Number of Children At Home].[All Customers]" allUniqueName="[Customer].[Number of Children At Home].[All Customers]" dimensionUniqueName="[Customer]" displayFolder="Demographic" count="0" unbalanced="0" hidden="1"/>
    <cacheHierarchy uniqueName="[Customer].[Occupation]" caption="Occupation" attribute="1" defaultMemberUniqueName="[Customer].[Occupation].[All Customers]" allUniqueName="[Customer].[Occupation].[All Customers]" dimensionUniqueName="[Customer]" displayFolder="Demographic" count="0" unbalanced="0" hidden="1"/>
    <cacheHierarchy uniqueName="[Customer].[Postal Code]" caption="Postal Code" attribute="1" defaultMemberUniqueName="[Customer].[Postal Code].[All Customers]" allUniqueName="[Customer].[Postal Code].[All Customers]" dimensionUniqueName="[Customer]" displayFolder="Location" count="0" unbalanced="0" hidden="1"/>
    <cacheHierarchy uniqueName="[Customer].[State-Province]" caption="State-Province" attribute="1" defaultMemberUniqueName="[Customer].[State-Province].[All Customers]" allUniqueName="[Customer].[State-Province].[All Customers]" dimensionUniqueName="[Customer]" displayFolder="Location" count="0" unbalanced="0" hidden="1"/>
    <cacheHierarchy uniqueName="[Customer].[Total Children]" caption="Total Children" attribute="1" defaultMemberUniqueName="[Customer].[Total Children].[All Customers]" allUniqueName="[Customer].[Total Children].[All Customers]" dimensionUniqueName="[Customer]" displayFolder="Demographic" count="0" unbalanced="0" hidden="1"/>
    <cacheHierarchy uniqueName="[Customer].[Yearly Income]" caption="Yearly Income" attribute="1" defaultMemberUniqueName="[Customer].[Yearly Income].[All Customers]" allUniqueName="[Customer].[Yearly Income].[All Customers]" dimensionUniqueName="[Customer]" displayFolder="Demographic" count="0" unbalanced="0" hidden="1"/>
    <cacheHierarchy uniqueName="[Date].[Calendar Quarter]" caption="Date.Calendar Quarter" attribute="1" time="1" defaultMemberUniqueName="[Date].[Calendar Quarter].[All Periods]" allUniqueName="[Date].[Calendar Quarter].[All Periods]" dimensionUniqueName="[Date]" displayFolder="Calendar" count="0" unbalanced="0" hidden="1"/>
    <cacheHierarchy uniqueName="[Date].[Calendar Semester]" caption="Date.Calendar Semester" attribute="1" time="1" defaultMemberUniqueName="[Date].[Calendar Semester].[All Periods]" allUniqueName="[Date].[Calendar Semester].[All Periods]" dimensionUniqueName="[Date]" displayFolder="Calendar" count="0" unbalanced="0" hidden="1"/>
    <cacheHierarchy uniqueName="[Date].[Calendar Week]" caption="Date.Calendar Week" attribute="1" time="1" defaultMemberUniqueName="[Date].[Calendar Week].[All Periods]" allUniqueName="[Date].[Calendar Week].[All Periods]" dimensionUniqueName="[Date]" displayFolder="Calendar" count="0" unbalanced="0" hidden="1"/>
    <cacheHierarchy uniqueName="[Date].[Date]" caption="Date.Date" attribute="1" time="1" keyAttribute="1" defaultMemberUniqueName="[Date].[Date].[All Periods]" allUniqueName="[Date].[Date].[All Periods]" dimensionUniqueName="[Date]" displayFolder="" count="0" memberValueDatatype="7" unbalanced="0" hidden="1"/>
    <cacheHierarchy uniqueName="[Date].[Day Name]" caption="Date.Day Name" attribute="1" time="1" defaultMemberUniqueName="[Date].[Day Name].[All Periods]" allUniqueName="[Date].[Day Name].[All Periods]" dimensionUniqueName="[Date]" displayFolder="" count="0" unbalanced="0" hidden="1"/>
    <cacheHierarchy uniqueName="[Date].[Day of Month]" caption="Date.Day of Month" attribute="1" time="1" defaultMemberUniqueName="[Date].[Day of Month].[All Periods]" allUniqueName="[Date].[Day of Month].[All Periods]" dimensionUniqueName="[Date]" displayFolder="" count="0" unbalanced="0" hidden="1"/>
    <cacheHierarchy uniqueName="[Date].[Day of Week]" caption="Date.Day of Week" attribute="1" time="1" defaultMemberUniqueName="[Date].[Day of Week].[All Periods]" allUniqueName="[Date].[Day of Week].[All Periods]" dimensionUniqueName="[Date]" displayFolder="" count="0" unbalanced="0" hidden="1"/>
    <cacheHierarchy uniqueName="[Date].[Day of Year]" caption="Date.Day of Year" attribute="1" time="1" defaultMemberUniqueName="[Date].[Day of Year].[All Periods]" allUniqueName="[Date].[Day of Year].[All Periods]" dimensionUniqueName="[Date]" displayFolder="" count="0" unbalanced="0" hidden="1"/>
    <cacheHierarchy uniqueName="[Date].[Fiscal Quarter]" caption="Date.Fiscal Quarter" attribute="1" time="1" defaultMemberUniqueName="[Date].[Fiscal Quarter].[All Periods]" allUniqueName="[Date].[Fiscal Quarter].[All Periods]" dimensionUniqueName="[Date]" displayFolder="Fiscal" count="0" unbalanced="0" hidden="1"/>
    <cacheHierarchy uniqueName="[Date].[Fiscal Semester]" caption="Date.Fiscal Semester" attribute="1" time="1" defaultMemberUniqueName="[Date].[Fiscal Semester].[All Periods]" allUniqueName="[Date].[Fiscal Semester].[All Periods]" dimensionUniqueName="[Date]" displayFolder="Fiscal" count="0" unbalanced="0" hidden="1"/>
    <cacheHierarchy uniqueName="[Date].[Fiscal Week]" caption="Date.Fiscal Week" attribute="1" time="1" defaultMemberUniqueName="[Date].[Fiscal Week].[All Periods]" allUniqueName="[Date].[Fiscal Week].[All Periods]" dimensionUniqueName="[Date]" displayFolder="Fiscal" count="0" unbalanced="0" hidden="1"/>
    <cacheHierarchy uniqueName="[Date].[Month Name]" caption="Date.Month Name" attribute="1" time="1" defaultMemberUniqueName="[Date].[Month Name].[All Periods]" allUniqueName="[Date].[Month Name].[All Periods]" dimensionUniqueName="[Date]" displayFolder="" count="0" unbalanced="0" hidden="1"/>
    <cacheHierarchy uniqueName="[Delivery Date].[Calendar]" caption="Delivery Date.Calendar" time="1" defaultMemberUniqueName="[Delivery Date].[Calendar].[All Periods]" allUniqueName="[Delivery Date].[Calendar].[All Periods]" dimensionUniqueName="[Delivery Date]" displayFolder="Calendar" count="0" unbalanced="0" hidden="1"/>
    <cacheHierarchy uniqueName="[Delivery Date].[Calendar Quarter]" caption="Delivery Date.Calendar Quarter" attribute="1" time="1" defaultMemberUniqueName="[Delivery Date].[Calendar Quarter].[All Periods]" allUniqueName="[Delivery Date].[Calendar Quarter].[All Periods]" dimensionUniqueName="[Delivery Date]" displayFolder="Calendar" count="0" unbalanced="0" hidden="1"/>
    <cacheHierarchy uniqueName="[Delivery Date].[Calendar Quarter of Year]" caption="Delivery Date.Calendar Quarter of Year" attribute="1" time="1" defaultMemberUniqueName="[Delivery Date].[Calendar Quarter of Year].[All Periods]" allUniqueName="[Delivery Date].[Calendar Quarter of Year].[All Periods]" dimensionUniqueName="[Delivery Date]" displayFolder="Calendar" count="0" unbalanced="0" hidden="1"/>
    <cacheHierarchy uniqueName="[Delivery Date].[Calendar Semester]" caption="Delivery Date.Calendar Semester" attribute="1" time="1" defaultMemberUniqueName="[Delivery Date].[Calendar Semester].[All Periods]" allUniqueName="[Delivery Date].[Calendar Semester].[All Periods]" dimensionUniqueName="[Delivery Date]" displayFolder="Calendar" count="0" unbalanced="0" hidden="1"/>
    <cacheHierarchy uniqueName="[Delivery Date].[Calendar Semester of Year]" caption="Delivery Date.Calendar Semester of Year" attribute="1" time="1" defaultMemberUniqueName="[Delivery Date].[Calendar Semester of Year].[All Periods]" allUniqueName="[Delivery Date].[Calendar Semester of Year].[All Periods]" dimensionUniqueName="[Delivery Date]" displayFolder="Calendar" count="0" unbalanced="0" hidden="1"/>
    <cacheHierarchy uniqueName="[Delivery Date].[Calendar Week]" caption="Delivery Date.Calendar Week" attribute="1" time="1" defaultMemberUniqueName="[Delivery Date].[Calendar Week].[All Periods]" allUniqueName="[Delivery Date].[Calendar Week].[All Periods]" dimensionUniqueName="[Delivery Date]" displayFolder="Calendar" count="0" unbalanced="0" hidden="1"/>
    <cacheHierarchy uniqueName="[Delivery Date].[Calendar Week of Year]" caption="Delivery Date.Calendar Week of Year" attribute="1" time="1" defaultMemberUniqueName="[Delivery Date].[Calendar Week of Year].[All Periods]" allUniqueName="[Delivery Date].[Calendar Week of Year].[All Periods]" dimensionUniqueName="[Delivery Date]" displayFolder="Calendar" count="0" unbalanced="0" hidden="1"/>
    <cacheHierarchy uniqueName="[Delivery Date].[Calendar Weeks]" caption="Delivery Date.Calendar Weeks" time="1" defaultMemberUniqueName="[Delivery Date].[Calendar Weeks].[All Periods]" allUniqueName="[Delivery Date].[Calendar Weeks].[All Periods]" dimensionUniqueName="[Delivery Date]" displayFolder="Calendar" count="0" unbalanced="0" hidden="1"/>
    <cacheHierarchy uniqueName="[Delivery Date].[Calendar Year]" caption="Delivery Date.Calendar Year" attribute="1" time="1" defaultMemberUniqueName="[Delivery Date].[Calendar Year].[All Periods]" allUniqueName="[Delivery Date].[Calendar Year].[All Periods]" dimensionUniqueName="[Delivery Date]" displayFolder="Calendar" count="0" unbalanced="0" hidden="1"/>
    <cacheHierarchy uniqueName="[Delivery Date].[Date]" caption="Delivery Date.Date" attribute="1" time="1" keyAttribute="1" defaultMemberUniqueName="[Delivery Date].[Date].[All Periods]" allUniqueName="[Delivery Date].[Date].[All Periods]" dimensionUniqueName="[Delivery Date]" displayFolder="" count="0" memberValueDatatype="7" unbalanced="0" hidden="1"/>
    <cacheHierarchy uniqueName="[Delivery Date].[Day Name]" caption="Delivery Date.Day Name" attribute="1" time="1" defaultMemberUniqueName="[Delivery Date].[Day Name].[All Periods]" allUniqueName="[Delivery Date].[Day Name].[All Periods]" dimensionUniqueName="[Delivery Date]" displayFolder="" count="0" unbalanced="0" hidden="1"/>
    <cacheHierarchy uniqueName="[Delivery Date].[Day of Month]" caption="Delivery Date.Day of Month" attribute="1" time="1" defaultMemberUniqueName="[Delivery Date].[Day of Month].[All Periods]" allUniqueName="[Delivery Date].[Day of Month].[All Periods]" dimensionUniqueName="[Delivery Date]" displayFolder="" count="0" unbalanced="0" hidden="1"/>
    <cacheHierarchy uniqueName="[Delivery Date].[Day of Week]" caption="Delivery Date.Day of Week" attribute="1" time="1" defaultMemberUniqueName="[Delivery Date].[Day of Week].[All Periods]" allUniqueName="[Delivery Date].[Day of Week].[All Periods]" dimensionUniqueName="[Delivery Date]" displayFolder="" count="0" unbalanced="0" hidden="1"/>
    <cacheHierarchy uniqueName="[Delivery Date].[Day of Year]" caption="Delivery Date.Day of Year" attribute="1" time="1" defaultMemberUniqueName="[Delivery Date].[Day of Year].[All Periods]" allUniqueName="[Delivery Date].[Day of Year].[All Periods]" dimensionUniqueName="[Delivery Date]" displayFolder="" count="0" unbalanced="0" hidden="1"/>
    <cacheHierarchy uniqueName="[Delivery Date].[Fiscal]" caption="Delivery Date.Fiscal" time="1" defaultMemberUniqueName="[Delivery Date].[Fiscal].[All Periods]" allUniqueName="[Delivery Date].[Fiscal].[All Periods]" dimensionUniqueName="[Delivery Date]" displayFolder="Fiscal" count="0" unbalanced="0" hidden="1"/>
    <cacheHierarchy uniqueName="[Delivery Date].[Fiscal Quarter]" caption="Delivery Date.Fiscal Quarter" attribute="1" time="1" defaultMemberUniqueName="[Delivery Date].[Fiscal Quarter].[All Periods]" allUniqueName="[Delivery Date].[Fiscal Quarter].[All Periods]" dimensionUniqueName="[Delivery Date]" displayFolder="Fiscal" count="0" unbalanced="0" hidden="1"/>
    <cacheHierarchy uniqueName="[Delivery Date].[Fiscal Quarter of Year]" caption="Delivery Date.Fiscal Quarter of Year" attribute="1" time="1" defaultMemberUniqueName="[Delivery Date].[Fiscal Quarter of Year].[All Periods]" allUniqueName="[Delivery Date].[Fiscal Quarter of Year].[All Periods]" dimensionUniqueName="[Delivery Date]" displayFolder="Fiscal" count="0" unbalanced="0" hidden="1"/>
    <cacheHierarchy uniqueName="[Delivery Date].[Fiscal Semester]" caption="Delivery Date.Fiscal Semester" attribute="1" time="1" defaultMemberUniqueName="[Delivery Date].[Fiscal Semester].[All Periods]" allUniqueName="[Delivery Date].[Fiscal Semester].[All Periods]" dimensionUniqueName="[Delivery Date]" displayFolder="Fiscal" count="0" unbalanced="0" hidden="1"/>
    <cacheHierarchy uniqueName="[Delivery Date].[Fiscal Semester of Year]" caption="Delivery Date.Fiscal Semester of Year" attribute="1" time="1" defaultMemberUniqueName="[Delivery Date].[Fiscal Semester of Year].[All Periods]" allUniqueName="[Delivery Date].[Fiscal Semester of Year].[All Periods]" dimensionUniqueName="[Delivery Date]" displayFolder="Fiscal" count="0" unbalanced="0" hidden="1"/>
    <cacheHierarchy uniqueName="[Delivery Date].[Fiscal Week]" caption="Delivery Date.Fiscal Week" attribute="1" time="1" defaultMemberUniqueName="[Delivery Date].[Fiscal Week].[All Periods]" allUniqueName="[Delivery Date].[Fiscal Week].[All Periods]" dimensionUniqueName="[Delivery Date]" displayFolder="Fiscal" count="0" unbalanced="0" hidden="1"/>
    <cacheHierarchy uniqueName="[Delivery Date].[Fiscal Week of Year]" caption="Delivery Date.Fiscal Week of Year" attribute="1" time="1" defaultMemberUniqueName="[Delivery Date].[Fiscal Week of Year].[All Periods]" allUniqueName="[Delivery Date].[Fiscal Week of Year].[All Periods]" dimensionUniqueName="[Delivery Date]" displayFolder="Fiscal" count="0" unbalanced="0" hidden="1"/>
    <cacheHierarchy uniqueName="[Delivery Date].[Fiscal Weeks]" caption="Delivery Date.Fiscal Weeks" time="1" defaultMemberUniqueName="[Delivery Date].[Fiscal Weeks].[All Periods]" allUniqueName="[Delivery Date].[Fiscal Weeks].[All Periods]" dimensionUniqueName="[Delivery Date]" displayFolder="Fiscal" count="0" unbalanced="0" hidden="1"/>
    <cacheHierarchy uniqueName="[Delivery Date].[Fiscal Year]" caption="Delivery Date.Fiscal Year" attribute="1" time="1" defaultMemberUniqueName="[Delivery Date].[Fiscal Year].[All Periods]" allUniqueName="[Delivery Date].[Fiscal Year].[All Periods]" dimensionUniqueName="[Delivery Date]" displayFolder="Fiscal" count="0" unbalanced="0" hidden="1"/>
    <cacheHierarchy uniqueName="[Delivery Date].[Month Name]" caption="Delivery Date.Month Name" attribute="1" time="1" defaultMemberUniqueName="[Delivery Date].[Month Name].[All Periods]" allUniqueName="[Delivery Date].[Month Name].[All Periods]" dimensionUniqueName="[Delivery Date]" displayFolder="" count="0" unbalanced="0" hidden="1"/>
    <cacheHierarchy uniqueName="[Delivery Date].[Month of Year]" caption="Delivery Date.Month of Year" attribute="1" time="1" defaultMemberUniqueName="[Delivery Date].[Month of Year].[All Periods]" allUniqueName="[Delivery Date].[Month of Year].[All Periods]" dimensionUniqueName="[Delivery Date]" displayFolder="" count="0" unbalanced="0" hidden="1"/>
    <cacheHierarchy uniqueName="[Department].[Department]" caption="Department" attribute="1" keyAttribute="1" defaultMemberUniqueName="[Department].[Department].[All Departments]" allUniqueName="[Department].[Department].[All Departments]" dimensionUniqueName="[Department]" displayFolder="" count="0" unbalanced="0" hidden="1"/>
    <cacheHierarchy uniqueName="[Department].[Departments]" caption="Departments" defaultMemberUniqueName="[Department].[Departments].&amp;[1]" dimensionUniqueName="[Department]" displayFolder="" count="0" unbalanced="1" hidden="1"/>
    <cacheHierarchy uniqueName="[Destination Currency].[Destination Currency]" caption="Destination Currency" attribute="1" defaultMemberUniqueName="[Destination Currency].[Destination Currency].&amp;[US Dollar]" dimensionUniqueName="[Destination Currency]" displayFolder="" count="0" unbalanced="0" hidden="1"/>
    <cacheHierarchy uniqueName="[Destination Currency].[Destination Currency Code]" caption="Destination Currency Code" attribute="1" keyAttribute="1" defaultMemberUniqueName="[Destination Currency].[Destination Currency Code].[All Destination Currencies]" allUniqueName="[Destination Currency].[Destination Currency Code].[All Destination Currencies]" dimensionUniqueName="[Destination Currency]" displayFolder="" count="0" unbalanced="0" hidden="1"/>
    <cacheHierarchy uniqueName="[Employee].[Employee]" caption="Employee" attribute="1" keyAttribute="1" defaultMemberUniqueName="[Employee].[Employee].[All Employees]" allUniqueName="[Employee].[Employee].[All Employees]" dimensionUniqueName="[Employee]" displayFolder="" count="0" unbalanced="0" hidden="1"/>
    <cacheHierarchy uniqueName="[Employee].[Sales Territory Key]" caption="Sales Territory Key" attribute="1" defaultMemberUniqueName="[Employee].[Sales Territory Key].[All Employees]" allUniqueName="[Employee].[Sales Territory Key].[All Employees]" dimensionUniqueName="[Employee]" displayFolder="Organization" count="0" unbalanced="0" hidden="1"/>
    <cacheHierarchy uniqueName="[Geography].[City]" caption="City" attribute="1" defaultMemberUniqueName="[Geography].[City].[All Geographies]" allUniqueName="[Geography].[City].[All Geographies]" dimensionUniqueName="[Geography]" displayFolder="" count="0" unbalanced="0" hidden="1"/>
    <cacheHierarchy uniqueName="[Geography].[Country]" caption="Country" attribute="1" defaultMemberUniqueName="[Geography].[Country].[All Geographies]" allUniqueName="[Geography].[Country].[All Geographies]" dimensionUniqueName="[Geography]" displayFolder="" count="0" unbalanced="0" hidden="1"/>
    <cacheHierarchy uniqueName="[Geography].[Geography]" caption="Geography" defaultMemberUniqueName="[Geography].[Geography].[All Geographies]" allUniqueName="[Geography].[Geography].[All Geographies]" dimensionUniqueName="[Geography]" displayFolder="" count="0" unbalanced="0" hidden="1"/>
    <cacheHierarchy uniqueName="[Geography].[Geography Key]" caption="Geography Key" attribute="1" keyAttribute="1" defaultMemberUniqueName="[Geography].[Geography Key].[All Geographies]" allUniqueName="[Geography].[Geography Key].[All Geographies]" dimensionUniqueName="[Geography]" displayFolder="" count="0" unbalanced="0" hidden="1"/>
    <cacheHierarchy uniqueName="[Geography].[Postal Code]" caption="Postal Code" attribute="1" defaultMemberUniqueName="[Geography].[Postal Code].[All Geographies]" allUniqueName="[Geography].[Postal Code].[All Geographies]" dimensionUniqueName="[Geography]" displayFolder="" count="0" unbalanced="0" hidden="1"/>
    <cacheHierarchy uniqueName="[Geography].[State-Province]" caption="State-Province" attribute="1" defaultMemberUniqueName="[Geography].[State-Province].[All Geographies]" allUniqueName="[Geography].[State-Province].[All Geographies]" dimensionUniqueName="[Geography]" displayFolder="" count="0" unbalanced="0" hidden="1"/>
    <cacheHierarchy uniqueName="[Internet Sales Order Details].[Internet Sales Order]" caption="Internet Sales Order" attribute="1" keyAttribute="1" defaultMemberUniqueName="[Internet Sales Order Details].[Internet Sales Order].[All Internet Sales Orders]" allUniqueName="[Internet Sales Order Details].[Internet Sales Order].[All Internet Sales Orders]" dimensionUniqueName="[Internet Sales Order Details]" displayFolder="" count="0" unbalanced="0" hidden="1"/>
    <cacheHierarchy uniqueName="[Internet Sales Order Details].[Internet Sales Orders]" caption="Internet Sales Orders" defaultMemberUniqueName="[Internet Sales Order Details].[Internet Sales Orders].[All]" allUniqueName="[Internet Sales Order Details].[Internet Sales Orders].[All]" dimensionUniqueName="[Internet Sales Order Details]" displayFolder="" count="0" unbalanced="0" hidden="1"/>
    <cacheHierarchy uniqueName="[Internet Sales Order Details].[Sales Order Line]" caption="Sales Order Line" attribute="1" defaultMemberUniqueName="[Internet Sales Order Details].[Sales Order Line].[All Internet Sales Orders]" allUniqueName="[Internet Sales Order Details].[Sales Order Line].[All Internet Sales Orders]" dimensionUniqueName="[Internet Sales Order Details]" displayFolder="" count="0" unbalanced="0" hidden="1"/>
    <cacheHierarchy uniqueName="[Internet Sales Order Details].[Sales Order Number]" caption="Sales Order Number" attribute="1" defaultMemberUniqueName="[Internet Sales Order Details].[Sales Order Number].[All Internet Sales Orders]" allUniqueName="[Internet Sales Order Details].[Sales Order Number].[All Internet Sales Orders]" dimensionUniqueName="[Internet Sales Order Details]" displayFolder="" count="0" unbalanced="0" hidden="1"/>
    <cacheHierarchy uniqueName="[Item].[By Color]" caption="By Color" defaultMemberUniqueName="[Item].[By Color].[All]" allUniqueName="[Item].[By Color].[All]" dimensionUniqueName="[Item]" displayFolder="" count="0" unbalanced="0" hidden="1"/>
    <cacheHierarchy uniqueName="[Item].[By Size]" caption="By Size" defaultMemberUniqueName="[Item].[By Size].[All]" allUniqueName="[Item].[By Size].[All]" dimensionUniqueName="[Item]" displayFolder="" count="0" unbalanced="0" hidden="1"/>
    <cacheHierarchy uniqueName="[Item].[By Style]" caption="By Style" defaultMemberUniqueName="[Item].[By Style].[All]" allUniqueName="[Item].[By Style].[All]" dimensionUniqueName="[Item]" displayFolder="" count="0" unbalanced="0" hidden="1"/>
    <cacheHierarchy uniqueName="[Item].[Color]" caption="Color" attribute="1" defaultMemberUniqueName="[Item].[Color].[All]" allUniqueName="[Item].[Color].[All]" dimensionUniqueName="[Item]" displayFolder="" count="0" unbalanced="0" hidden="1"/>
    <cacheHierarchy uniqueName="[Item].[Days To Manufacture]" caption="Days To Manufacture" attribute="1" defaultMemberUniqueName="[Item].[Days To Manufacture].[All]" allUniqueName="[Item].[Days To Manufacture].[All]" dimensionUniqueName="[Item]" displayFolder="" count="0" unbalanced="0" hidden="1"/>
    <cacheHierarchy uniqueName="[Item].[Item]" caption="Item" attribute="1" keyAttribute="1" defaultMemberUniqueName="[Item].[Item].[All]" allUniqueName="[Item].[Item].[All]" dimensionUniqueName="[Item]" displayFolder="" count="0" unbalanced="0" hidden="1"/>
    <cacheHierarchy uniqueName="[Item].[Item Description]" caption="Item Description" attribute="1" defaultMemberUniqueName="[Item].[Item Description].[All]" allUniqueName="[Item].[Item Description].[All]" dimensionUniqueName="[Item]" displayFolder="" count="0" unbalanced="0" hidden="1"/>
    <cacheHierarchy uniqueName="[Item].[Safety Stock Level]" caption="Safety Stock Level" attribute="1" defaultMemberUniqueName="[Item].[Safety Stock Level].[All]" allUniqueName="[Item].[Safety Stock Level].[All]" dimensionUniqueName="[Item]" displayFolder="" count="0" unbalanced="0" hidden="1"/>
    <cacheHierarchy uniqueName="[Item].[Size]" caption="Size" attribute="1" defaultMemberUniqueName="[Item].[Size].[All]" allUniqueName="[Item].[Size].[All]" dimensionUniqueName="[Item]" displayFolder="" count="0" unbalanced="0" hidden="1"/>
    <cacheHierarchy uniqueName="[Item].[Status]" caption="Status" attribute="1" defaultMemberUniqueName="[Item].[Status].[All]" allUniqueName="[Item].[Status].[All]" dimensionUniqueName="[Item]" displayFolder="" count="0" unbalanced="0" hidden="1"/>
    <cacheHierarchy uniqueName="[Item].[Style]" caption="Style" attribute="1" defaultMemberUniqueName="[Item].[Style].[All]" allUniqueName="[Item].[Style].[All]" dimensionUniqueName="[Item]" displayFolder="" count="0" unbalanced="0" hidden="1"/>
    <cacheHierarchy uniqueName="[Item].[Weight]" caption="Weight" attribute="1" defaultMemberUniqueName="[Item].[Weight].[All]" allUniqueName="[Item].[Weight].[All]" dimensionUniqueName="[Item]" displayFolder="" count="0" unbalanced="0" hidden="1"/>
    <cacheHierarchy uniqueName="[Item Status].[Status]" caption="Status" attribute="1" keyAttribute="1" defaultMemberUniqueName="[Item Status].[Status].[All Status]" allUniqueName="[Item Status].[Status].[All Status]" dimensionUniqueName="[Item Status]" displayFolder="" count="0" unbalanced="0" hidden="1"/>
    <cacheHierarchy uniqueName="[Organization].[Currency Code]" caption="Currency Code" attribute="1" defaultMemberUniqueName="[Organization].[Currency Code].[All Organizations]" allUniqueName="[Organization].[Currency Code].[All Organizations]" dimensionUniqueName="[Organization]" displayFolder="" count="0" unbalanced="0" hidden="1"/>
    <cacheHierarchy uniqueName="[Organization].[Organization]" caption="Organization" attribute="1" keyAttribute="1" defaultMemberUniqueName="[Organization].[Organization].[All Organizations]" allUniqueName="[Organization].[Organization].[All Organizations]" dimensionUniqueName="[Organization]" displayFolder="" count="0" unbalanced="0" hidden="1"/>
    <cacheHierarchy uniqueName="[Organization].[Organizations]" caption="Organizations" defaultMemberUniqueName="[Organization].[Organizations].&amp;[1]" dimensionUniqueName="[Organization]" displayFolder="" count="0" unbalanced="1" hidden="1"/>
    <cacheHierarchy uniqueName="[Product].[Category]" caption="Category" attribute="1" defaultMemberUniqueName="[Product].[Category].[All Products]" allUniqueName="[Product].[Category].[All Products]" dimensionUniqueName="[Product]" displayFolder="" count="0" unbalanced="0" hidden="1"/>
    <cacheHierarchy uniqueName="[Product].[Class]" caption="Class" attribute="1" defaultMemberUniqueName="[Product].[Class].[All Products]" allUniqueName="[Product].[Class].[All Products]" dimensionUniqueName="[Product]" displayFolder="Stocking" count="0" unbalanced="0" hidden="1"/>
    <cacheHierarchy uniqueName="[Product].[Color]" caption="Color" attribute="1" defaultMemberUniqueName="[Product].[Color].[All Products]" allUniqueName="[Product].[Color].[All Products]" dimensionUniqueName="[Product]" displayFolder="Stocking" count="0" unbalanced="0" hidden="1"/>
    <cacheHierarchy uniqueName="[Product].[Days to Manufacture]" caption="Days to Manufacture" attribute="1" defaultMemberUniqueName="[Product].[Days to Manufacture].[All Products]" allUniqueName="[Product].[Days to Manufacture].[All Products]" dimensionUniqueName="[Product]" displayFolder="Stocking" count="0" unbalanced="0" hidden="1"/>
    <cacheHierarchy uniqueName="[Product].[Dealer Price]" caption="Dealer Price" attribute="1" defaultMemberUniqueName="[Product].[Dealer Price].[All Products]" allUniqueName="[Product].[Dealer Price].[All Products]" dimensionUniqueName="[Product]" displayFolder="Financial" count="0" unbalanced="0" hidden="1"/>
    <cacheHierarchy uniqueName="[Product].[End Date]" caption="End Date" attribute="1" defaultMemberUniqueName="[Product].[End Date].[All Products]" allUniqueName="[Product].[End Date].[All Products]" dimensionUniqueName="[Product]" displayFolder="History" count="0" unbalanced="0" hidden="1"/>
    <cacheHierarchy uniqueName="[Product].[Large Photo]" caption="Large Photo" attribute="1" defaultMemberUniqueName="[Product].[Large Photo].[All Products]" allUniqueName="[Product].[Large Photo].[All Products]" dimensionUniqueName="[Product]" displayFolder="" count="0" unbalanced="0" hidden="1"/>
    <cacheHierarchy uniqueName="[Product].[List Price]" caption="List Price" attribute="1" defaultMemberUniqueName="[Product].[List Price].[All Products]" allUniqueName="[Product].[List Price].[All Products]" dimensionUniqueName="[Product]" displayFolder="Financial" count="0" unbalanced="0" hidden="1"/>
    <cacheHierarchy uniqueName="[Product].[Model Name]" caption="Model Name" attribute="1" defaultMemberUniqueName="[Product].[Model Name].[All Products]" allUniqueName="[Product].[Model Name].[All Products]" dimensionUniqueName="[Product]" displayFolder="" count="0" unbalanced="0" hidden="1"/>
    <cacheHierarchy uniqueName="[Product].[Product]" caption="Product" attribute="1" keyAttribute="1" defaultMemberUniqueName="[Product].[Product].[All Products]" allUniqueName="[Product].[Product].[All Products]" dimensionUniqueName="[Product]" displayFolder="" count="0" unbalanced="0" hidden="1"/>
    <cacheHierarchy uniqueName="[Product].[Product Categories]" caption="Product Categories" defaultMemberUniqueName="[Product].[Product Categories].[All Products]" allUniqueName="[Product].[Product Categories].[All Products]" dimensionUniqueName="[Product]" displayFolder="" count="0" unbalanced="0" hidden="1"/>
    <cacheHierarchy uniqueName="[Product].[Product Line]" caption="Product Line" attribute="1" defaultMemberUniqueName="[Product].[Product Line].[All Products]" allUniqueName="[Product].[Product Line].[All Products]" dimensionUniqueName="[Product]" displayFolder="" count="0" unbalanced="0" hidden="1"/>
    <cacheHierarchy uniqueName="[Product].[Product Model Lines]" caption="Product Model Lines" defaultMemberUniqueName="[Product].[Product Model Lines].[All Products]" allUniqueName="[Product].[Product Model Lines].[All Products]" dimensionUniqueName="[Product]" displayFolder="" count="0" unbalanced="0" hidden="1"/>
    <cacheHierarchy uniqueName="[Product].[Reorder Point]" caption="Reorder Point" attribute="1" defaultMemberUniqueName="[Product].[Reorder Point].[All Products]" allUniqueName="[Product].[Reorder Point].[All Products]" dimensionUniqueName="[Product]" displayFolder="Stocking" count="0" unbalanced="0" hidden="1"/>
    <cacheHierarchy uniqueName="[Product].[Safety Stock Level]" caption="Safety Stock Level" attribute="1" defaultMemberUniqueName="[Product].[Safety Stock Level].[All Products]" allUniqueName="[Product].[Safety Stock Level].[All Products]" dimensionUniqueName="[Product]" displayFolder="Stocking" count="0" unbalanced="0" hidden="1"/>
    <cacheHierarchy uniqueName="[Product].[Size]" caption="Size" attribute="1" defaultMemberUniqueName="[Product].[Size].[All Products]" allUniqueName="[Product].[Size].[All Products]" dimensionUniqueName="[Product]" displayFolder="Stocking" count="0" unbalanced="0" hidden="1"/>
    <cacheHierarchy uniqueName="[Product].[Size Range]" caption="Size Range" attribute="1" defaultMemberUniqueName="[Product].[Size Range].[All Products]" allUniqueName="[Product].[Size Range].[All Products]" dimensionUniqueName="[Product]" displayFolder="Stocking" count="0" unbalanced="0" hidden="1"/>
    <cacheHierarchy uniqueName="[Product].[Standard Cost]" caption="Standard Cost" attribute="1" defaultMemberUniqueName="[Product].[Standard Cost].[All Products]" allUniqueName="[Product].[Standard Cost].[All Products]" dimensionUniqueName="[Product]" displayFolder="Financial" count="0" unbalanced="0" hidden="1"/>
    <cacheHierarchy uniqueName="[Product].[Start Date]" caption="Start Date" attribute="1" defaultMemberUniqueName="[Product].[Start Date].[All Products]" allUniqueName="[Product].[Start Date].[All Products]" dimensionUniqueName="[Product]" displayFolder="History" count="0" unbalanced="0" hidden="1"/>
    <cacheHierarchy uniqueName="[Product].[Status]" caption="Status" attribute="1" defaultMemberUniqueName="[Product].[Status].[All Products]" allUniqueName="[Product].[Status].[All Products]" dimensionUniqueName="[Product]" displayFolder="History" count="0" unbalanced="0" hidden="1"/>
    <cacheHierarchy uniqueName="[Product].[Stock Level]" caption="Stock Level" defaultMemberUniqueName="[Product].[Stock Level].[All Products]" allUniqueName="[Product].[Stock Level].[All Products]" dimensionUniqueName="[Product]" displayFolder="Stocking" count="0" unbalanced="0" hidden="1"/>
    <cacheHierarchy uniqueName="[Product].[Style]" caption="Style" attribute="1" defaultMemberUniqueName="[Product].[Style].[All Products]" allUniqueName="[Product].[Style].[All Products]" dimensionUniqueName="[Product]" displayFolder="" count="0" unbalanced="0" hidden="1"/>
    <cacheHierarchy uniqueName="[Product].[Subcategory]" caption="Subcategory" attribute="1" defaultMemberUniqueName="[Product].[Subcategory].[All Products]" allUniqueName="[Product].[Subcategory].[All Products]" dimensionUniqueName="[Product]" displayFolder="" count="0" unbalanced="0" hidden="1"/>
    <cacheHierarchy uniqueName="[Product].[Weight]" caption="Weight" attribute="1" defaultMemberUniqueName="[Product].[Weight].[All Products]" allUniqueName="[Product].[Weight].[All Products]" dimensionUniqueName="[Product]" displayFolder="Stocking" count="0" unbalanced="0" hidden="1"/>
    <cacheHierarchy uniqueName="[Promotion].[Discount Percent]" caption="Discount Percent" attribute="1" defaultMemberUniqueName="[Promotion].[Discount Percent].[All Promotions]" allUniqueName="[Promotion].[Discount Percent].[All Promotions]" dimensionUniqueName="[Promotion]" displayFolder="" count="0" unbalanced="0" hidden="1"/>
    <cacheHierarchy uniqueName="[Promotion].[End Date]" caption="End Date" attribute="1" defaultMemberUniqueName="[Promotion].[End Date].[All Promotions]" allUniqueName="[Promotion].[End Date].[All Promotions]" dimensionUniqueName="[Promotion]" displayFolder="" count="0" unbalanced="0" hidden="1"/>
    <cacheHierarchy uniqueName="[Promotion].[Max Quantity]" caption="Max Quantity" attribute="1" defaultMemberUniqueName="[Promotion].[Max Quantity].[All Promotions]" allUniqueName="[Promotion].[Max Quantity].[All Promotions]" dimensionUniqueName="[Promotion]" displayFolder="" count="0" unbalanced="0" hidden="1"/>
    <cacheHierarchy uniqueName="[Promotion].[Min Quantity]" caption="Min Quantity" attribute="1" defaultMemberUniqueName="[Promotion].[Min Quantity].[All Promotions]" allUniqueName="[Promotion].[Min Quantity].[All Promotions]" dimensionUniqueName="[Promotion]" displayFolder="" count="0" unbalanced="0" hidden="1"/>
    <cacheHierarchy uniqueName="[Promotion].[Promotion]" caption="Promotion" attribute="1" keyAttribute="1" defaultMemberUniqueName="[Promotion].[Promotion].[All Promotions]" allUniqueName="[Promotion].[Promotion].[All Promotions]" dimensionUniqueName="[Promotion]" displayFolder="" count="0" unbalanced="0" hidden="1"/>
    <cacheHierarchy uniqueName="[Promotion].[Promotion Category]" caption="Promotion Category" attribute="1" defaultMemberUniqueName="[Promotion].[Promotion Category].[All Promotions]" allUniqueName="[Promotion].[Promotion Category].[All Promotions]" dimensionUniqueName="[Promotion]" displayFolder="" count="0" unbalanced="0" hidden="1"/>
    <cacheHierarchy uniqueName="[Promotion].[Promotion Type]" caption="Promotion Type" attribute="1" defaultMemberUniqueName="[Promotion].[Promotion Type].[All Promotions]" allUniqueName="[Promotion].[Promotion Type].[All Promotions]" dimensionUniqueName="[Promotion]" displayFolder="" count="0" unbalanced="0" hidden="1"/>
    <cacheHierarchy uniqueName="[Promotion].[Promotions]" caption="Promotions" defaultMemberUniqueName="[Promotion].[Promotions].[All Promotions]" allUniqueName="[Promotion].[Promotions].[All Promotions]" dimensionUniqueName="[Promotion]" displayFolder="" count="0" unbalanced="0" hidden="1"/>
    <cacheHierarchy uniqueName="[Promotion].[Start Date]" caption="Start Date" attribute="1" defaultMemberUniqueName="[Promotion].[Start Date].[All Promotions]" allUniqueName="[Promotion].[Start Date].[All Promotions]" dimensionUniqueName="[Promotion]" displayFolder="" count="0" unbalanced="0" hidden="1"/>
    <cacheHierarchy uniqueName="[Reseller].[Annual Revenue]" caption="Annual Revenue" attribute="1" defaultMemberUniqueName="[Reseller].[Annual Revenue].[All Resellers]" allUniqueName="[Reseller].[Annual Revenue].[All Resellers]" dimensionUniqueName="[Reseller]" displayFolder="Sales Data" count="0" unbalanced="0" hidden="1"/>
    <cacheHierarchy uniqueName="[Reseller].[Annual Sales]" caption="Annual Sales" attribute="1" defaultMemberUniqueName="[Reseller].[Annual Sales].[All Resellers]" allUniqueName="[Reseller].[Annual Sales].[All Resellers]" dimensionUniqueName="[Reseller]" displayFolder="Sales Data" count="0" unbalanced="0" hidden="1"/>
    <cacheHierarchy uniqueName="[Reseller].[Bank Name]" caption="Bank Name" attribute="1" defaultMemberUniqueName="[Reseller].[Bank Name].[All Resellers]" allUniqueName="[Reseller].[Bank Name].[All Resellers]" dimensionUniqueName="[Reseller]" displayFolder="Order Data" count="0" unbalanced="0" hidden="1"/>
    <cacheHierarchy uniqueName="[Reseller].[Business Type]" caption="Business Type" attribute="1" defaultMemberUniqueName="[Reseller].[Business Type].[All Resellers]" allUniqueName="[Reseller].[Business Type].[All Resellers]" dimensionUniqueName="[Reseller]" displayFolder="" count="0" unbalanced="0" hidden="1"/>
    <cacheHierarchy uniqueName="[Reseller].[Geography Key]" caption="Geography Key" attribute="1" defaultMemberUniqueName="[Reseller].[Geography Key].[All Resellers]" allUniqueName="[Reseller].[Geography Key].[All Resellers]" dimensionUniqueName="[Reseller]" displayFolder="" count="0" unbalanced="0" hidden="1"/>
    <cacheHierarchy uniqueName="[Reseller].[Number of Employees]" caption="Number of Employees" attribute="1" defaultMemberUniqueName="[Reseller].[Number of Employees].[All Resellers]" allUniqueName="[Reseller].[Number of Employees].[All Resellers]" dimensionUniqueName="[Reseller]" displayFolder="" count="0" unbalanced="0" hidden="1"/>
    <cacheHierarchy uniqueName="[Reseller].[Order Frequency]" caption="Order Frequency" attribute="1" defaultMemberUniqueName="[Reseller].[Order Frequency].[All Resellers]" allUniqueName="[Reseller].[Order Frequency].[All Resellers]" dimensionUniqueName="[Reseller]" displayFolder="Order Data" count="0" unbalanced="0" hidden="1"/>
    <cacheHierarchy uniqueName="[Reseller].[Order Month]" caption="Order Month" attribute="1" defaultMemberUniqueName="[Reseller].[Order Month].[All Resellers]" allUniqueName="[Reseller].[Order Month].[All Resellers]" dimensionUniqueName="[Reseller]" displayFolder="Order Data" count="0" unbalanced="0" hidden="1"/>
    <cacheHierarchy uniqueName="[Reseller].[Product Line]" caption="Product Line" attribute="1" defaultMemberUniqueName="[Reseller].[Product Line].[All Resellers]" allUniqueName="[Reseller].[Product Line].[All Resellers]" dimensionUniqueName="[Reseller]" displayFolder="" count="0" unbalanced="0" hidden="1"/>
    <cacheHierarchy uniqueName="[Reseller].[Reseller]" caption="Reseller" attribute="1" keyAttribute="1" defaultMemberUniqueName="[Reseller].[Reseller].[All Resellers]" allUniqueName="[Reseller].[Reseller].[All Resellers]" dimensionUniqueName="[Reseller]" displayFolder="" count="0" unbalanced="0" hidden="1"/>
    <cacheHierarchy uniqueName="[Reseller].[Reseller Bank]" caption="Reseller Bank" defaultMemberUniqueName="[Reseller].[Reseller Bank].[All Resellers]" allUniqueName="[Reseller].[Reseller Bank].[All Resellers]" dimensionUniqueName="[Reseller]" displayFolder="Order Data" count="0" unbalanced="0" hidden="1"/>
    <cacheHierarchy uniqueName="[Reseller].[Reseller Order Frequency]" caption="Reseller Order Frequency" defaultMemberUniqueName="[Reseller].[Reseller Order Frequency].[All Resellers]" allUniqueName="[Reseller].[Reseller Order Frequency].[All Resellers]" dimensionUniqueName="[Reseller]" displayFolder="Order Data" count="0" unbalanced="0" hidden="1"/>
    <cacheHierarchy uniqueName="[Reseller].[Reseller Order Month]" caption="Reseller Order Month" defaultMemberUniqueName="[Reseller].[Reseller Order Month].[All Resellers]" allUniqueName="[Reseller].[Reseller Order Month].[All Resellers]" dimensionUniqueName="[Reseller]" displayFolder="Order Data" count="0" unbalanced="0" hidden="1"/>
    <cacheHierarchy uniqueName="[Reseller].[Reseller Type]" caption="Reseller Type" defaultMemberUniqueName="[Reseller].[Reseller Type].[All Resellers]" allUniqueName="[Reseller].[Reseller Type].[All Resellers]" dimensionUniqueName="[Reseller]" displayFolder="" count="0" unbalanced="0" hidden="1"/>
    <cacheHierarchy uniqueName="[Reseller Sales Order Details].[Carrier Tracking Number]" caption="Carrier Tracking Number" attribute="1" defaultMemberUniqueName="[Reseller Sales Order Details].[Carrier Tracking Number].[All Reseller Sales Orders]" allUniqueName="[Reseller Sales Order Details].[Carrier Tracking Number].[All Reseller Sales Orders]" dimensionUniqueName="[Reseller Sales Order Details]" displayFolder="" count="0" unbalanced="0" hidden="1"/>
    <cacheHierarchy uniqueName="[Reseller Sales Order Details].[Customer PO Number]" caption="Customer PO Number" attribute="1" defaultMemberUniqueName="[Reseller Sales Order Details].[Customer PO Number].[All Reseller Sales Orders]" allUniqueName="[Reseller Sales Order Details].[Customer PO Number].[All Reseller Sales Orders]" dimensionUniqueName="[Reseller Sales Order Details]" displayFolder="" count="0" unbalanced="0" hidden="1"/>
    <cacheHierarchy uniqueName="[Reseller Sales Order Details].[Reseller Sales Order]" caption="Reseller Sales Order" attribute="1" keyAttribute="1" defaultMemberUniqueName="[Reseller Sales Order Details].[Reseller Sales Order].[All Reseller Sales Orders]" allUniqueName="[Reseller Sales Order Details].[Reseller Sales Order].[All Reseller Sales Orders]" dimensionUniqueName="[Reseller Sales Order Details]" displayFolder="" count="0" unbalanced="0" hidden="1"/>
    <cacheHierarchy uniqueName="[Reseller Sales Order Details].[Reseller Sales Orders]" caption="Reseller Sales Orders" defaultMemberUniqueName="[Reseller Sales Order Details].[Reseller Sales Orders].[All]" allUniqueName="[Reseller Sales Order Details].[Reseller Sales Orders].[All]" dimensionUniqueName="[Reseller Sales Order Details]" displayFolder="" count="0" unbalanced="0" hidden="1"/>
    <cacheHierarchy uniqueName="[Reseller Sales Order Details].[Sales Order Line]" caption="Sales Order Line" attribute="1" defaultMemberUniqueName="[Reseller Sales Order Details].[Sales Order Line].[All Reseller Sales Orders]" allUniqueName="[Reseller Sales Order Details].[Sales Order Line].[All Reseller Sales Orders]" dimensionUniqueName="[Reseller Sales Order Details]" displayFolder="" count="0" unbalanced="0" hidden="1"/>
    <cacheHierarchy uniqueName="[Reseller Sales Order Details].[Sales Order Number]" caption="Sales Order Number" attribute="1" defaultMemberUniqueName="[Reseller Sales Order Details].[Sales Order Number].[All Reseller Sales Orders]" allUniqueName="[Reseller Sales Order Details].[Sales Order Number].[All Reseller Sales Orders]" dimensionUniqueName="[Reseller Sales Order Details]" displayFolder="" count="0" unbalanced="0" hidden="1"/>
    <cacheHierarchy uniqueName="[Sales Channel].[Sales Channel]" caption="Sales Channel" attribute="1" keyAttribute="1" defaultMemberUniqueName="[Sales Channel].[Sales Channel].[All Sales Channels]" allUniqueName="[Sales Channel].[Sales Channel].[All Sales Channels]" dimensionUniqueName="[Sales Channel]" displayFolder="" count="0" unbalanced="0" hidden="1"/>
    <cacheHierarchy uniqueName="[Sales Reason].[Sales Reason]" caption="Sales Reason" attribute="1" keyAttribute="1" defaultMemberUniqueName="[Sales Reason].[Sales Reason].[All Sales Reasons]" allUniqueName="[Sales Reason].[Sales Reason].[All Sales Reasons]" dimensionUniqueName="[Sales Reason]" displayFolder="" count="0" unbalanced="0" hidden="1"/>
    <cacheHierarchy uniqueName="[Sales Reason].[Sales Reason Type]" caption="Sales Reason Type" attribute="1" defaultMemberUniqueName="[Sales Reason].[Sales Reason Type].[All Sales Reasons]" allUniqueName="[Sales Reason].[Sales Reason Type].[All Sales Reasons]" dimensionUniqueName="[Sales Reason]" displayFolder="" count="0" unbalanced="0" hidden="1"/>
    <cacheHierarchy uniqueName="[Sales Reason].[Sales Reasons]" caption="Sales Reasons" defaultMemberUniqueName="[Sales Reason].[Sales Reasons].[All Sales Reasons]" allUniqueName="[Sales Reason].[Sales Reasons].[All Sales Reasons]" dimensionUniqueName="[Sales Reason]" displayFolder="" count="0" unbalanced="0" hidden="1"/>
    <cacheHierarchy uniqueName="[Sales Summary Order Details].[Carrier Tracking Number]" caption="Carrier Tracking Number" attribute="1" defaultMemberUniqueName="[Sales Summary Order Details].[Carrier Tracking Number].[All Sales Order Details]" allUniqueName="[Sales Summary Order Details].[Carrier Tracking Number].[All Sales Order Details]" dimensionUniqueName="[Sales Summary Order Details]" displayFolder="" count="0" unbalanced="0" hidden="1"/>
    <cacheHierarchy uniqueName="[Sales Summary Order Details].[Customer PO Number]" caption="Customer PO Number" attribute="1" defaultMemberUniqueName="[Sales Summary Order Details].[Customer PO Number].[All Sales Order Details]" allUniqueName="[Sales Summary Order Details].[Customer PO Number].[All Sales Order Details]" dimensionUniqueName="[Sales Summary Order Details]" displayFolder="" count="0" unbalanced="0" hidden="1"/>
    <cacheHierarchy uniqueName="[Sales Summary Order Details].[Sales Order]" caption="Sales Order" attribute="1" keyAttribute="1" defaultMemberUniqueName="[Sales Summary Order Details].[Sales Order].[All Sales Order Details]" allUniqueName="[Sales Summary Order Details].[Sales Order].[All Sales Order Details]" dimensionUniqueName="[Sales Summary Order Details]" displayFolder="" count="0" unbalanced="0" hidden="1"/>
    <cacheHierarchy uniqueName="[Sales Summary Order Details].[Sales Order Line]" caption="Sales Order Line" attribute="1" defaultMemberUniqueName="[Sales Summary Order Details].[Sales Order Line].[All Sales Order Details]" allUniqueName="[Sales Summary Order Details].[Sales Order Line].[All Sales Order Details]" dimensionUniqueName="[Sales Summary Order Details]" displayFolder="" count="0" unbalanced="0" hidden="1"/>
    <cacheHierarchy uniqueName="[Sales Summary Order Details].[Sales Order Number]" caption="Sales Order Number" attribute="1" defaultMemberUniqueName="[Sales Summary Order Details].[Sales Order Number].[All Sales Order Details]" allUniqueName="[Sales Summary Order Details].[Sales Order Number].[All Sales Order Details]" dimensionUniqueName="[Sales Summary Order Details]" displayFolder="" count="0" unbalanced="0" hidden="1"/>
    <cacheHierarchy uniqueName="[Sales Summary Order Details].[Sales Orders]" caption="Sales Orders" defaultMemberUniqueName="[Sales Summary Order Details].[Sales Orders].[All]" allUniqueName="[Sales Summary Order Details].[Sales Orders].[All]" dimensionUniqueName="[Sales Summary Order Details]" displayFolder="" count="0" unbalanced="0" hidden="1"/>
    <cacheHierarchy uniqueName="[Scenario].[Scenario]" caption="Scenario" attribute="1" keyAttribute="1" defaultMemberUniqueName="[Scenario].[Scenario].&amp;[1]" dimensionUniqueName="[Scenario]" displayFolder="" count="0" unbalanced="0" hidden="1"/>
    <cacheHierarchy uniqueName="[Ship Date].[Calendar]" caption="Ship Date.Calendar" time="1" defaultMemberUniqueName="[Ship Date].[Calendar].[All Periods]" allUniqueName="[Ship Date].[Calendar].[All Periods]" dimensionUniqueName="[Ship Date]" displayFolder="Calendar" count="0" unbalanced="0" hidden="1"/>
    <cacheHierarchy uniqueName="[Ship Date].[Calendar Quarter]" caption="Ship Date.Calendar Quarter" attribute="1" time="1" defaultMemberUniqueName="[Ship Date].[Calendar Quarter].[All Periods]" allUniqueName="[Ship Date].[Calendar Quarter].[All Periods]" dimensionUniqueName="[Ship Date]" displayFolder="Calendar" count="0" unbalanced="0" hidden="1"/>
    <cacheHierarchy uniqueName="[Ship Date].[Calendar Quarter of Year]" caption="Ship Date.Calendar Quarter of Year" attribute="1" time="1" defaultMemberUniqueName="[Ship Date].[Calendar Quarter of Year].[All Periods]" allUniqueName="[Ship Date].[Calendar Quarter of Year].[All Periods]" dimensionUniqueName="[Ship Date]" displayFolder="Calendar" count="0" unbalanced="0" hidden="1"/>
    <cacheHierarchy uniqueName="[Ship Date].[Calendar Semester]" caption="Ship Date.Calendar Semester" attribute="1" time="1" defaultMemberUniqueName="[Ship Date].[Calendar Semester].[All Periods]" allUniqueName="[Ship Date].[Calendar Semester].[All Periods]" dimensionUniqueName="[Ship Date]" displayFolder="Calendar" count="0" unbalanced="0" hidden="1"/>
    <cacheHierarchy uniqueName="[Ship Date].[Calendar Semester of Year]" caption="Ship Date.Calendar Semester of Year" attribute="1" time="1" defaultMemberUniqueName="[Ship Date].[Calendar Semester of Year].[All Periods]" allUniqueName="[Ship Date].[Calendar Semester of Year].[All Periods]" dimensionUniqueName="[Ship Date]" displayFolder="Calendar" count="0" unbalanced="0" hidden="1"/>
    <cacheHierarchy uniqueName="[Ship Date].[Calendar Week]" caption="Ship Date.Calendar Week" attribute="1" time="1" defaultMemberUniqueName="[Ship Date].[Calendar Week].[All Periods]" allUniqueName="[Ship Date].[Calendar Week].[All Periods]" dimensionUniqueName="[Ship Date]" displayFolder="Calendar" count="0" unbalanced="0" hidden="1"/>
    <cacheHierarchy uniqueName="[Ship Date].[Calendar Week of Year]" caption="Ship Date.Calendar Week of Year" attribute="1" time="1" defaultMemberUniqueName="[Ship Date].[Calendar Week of Year].[All Periods]" allUniqueName="[Ship Date].[Calendar Week of Year].[All Periods]" dimensionUniqueName="[Ship Date]" displayFolder="Calendar" count="0" unbalanced="0" hidden="1"/>
    <cacheHierarchy uniqueName="[Ship Date].[Calendar Weeks]" caption="Ship Date.Calendar Weeks" time="1" defaultMemberUniqueName="[Ship Date].[Calendar Weeks].[All Periods]" allUniqueName="[Ship Date].[Calendar Weeks].[All Periods]" dimensionUniqueName="[Ship Date]" displayFolder="Calendar" count="0" unbalanced="0" hidden="1"/>
    <cacheHierarchy uniqueName="[Ship Date].[Calendar Year]" caption="Ship Date.Calendar Year" attribute="1" time="1" defaultMemberUniqueName="[Ship Date].[Calendar Year].[All Periods]" allUniqueName="[Ship Date].[Calendar Year].[All Periods]" dimensionUniqueName="[Ship Date]" displayFolder="Calendar" count="0" unbalanced="0" hidden="1"/>
    <cacheHierarchy uniqueName="[Ship Date].[Date]" caption="Ship Date.Date" attribute="1" time="1" keyAttribute="1" defaultMemberUniqueName="[Ship Date].[Date].[All Periods]" allUniqueName="[Ship Date].[Date].[All Periods]" dimensionUniqueName="[Ship Date]" displayFolder="" count="0" memberValueDatatype="7" unbalanced="0" hidden="1"/>
    <cacheHierarchy uniqueName="[Ship Date].[Day Name]" caption="Ship Date.Day Name" attribute="1" time="1" defaultMemberUniqueName="[Ship Date].[Day Name].[All Periods]" allUniqueName="[Ship Date].[Day Name].[All Periods]" dimensionUniqueName="[Ship Date]" displayFolder="" count="0" unbalanced="0" hidden="1"/>
    <cacheHierarchy uniqueName="[Ship Date].[Day of Month]" caption="Ship Date.Day of Month" attribute="1" time="1" defaultMemberUniqueName="[Ship Date].[Day of Month].[All Periods]" allUniqueName="[Ship Date].[Day of Month].[All Periods]" dimensionUniqueName="[Ship Date]" displayFolder="" count="0" unbalanced="0" hidden="1"/>
    <cacheHierarchy uniqueName="[Ship Date].[Day of Week]" caption="Ship Date.Day of Week" attribute="1" time="1" defaultMemberUniqueName="[Ship Date].[Day of Week].[All Periods]" allUniqueName="[Ship Date].[Day of Week].[All Periods]" dimensionUniqueName="[Ship Date]" displayFolder="" count="0" unbalanced="0" hidden="1"/>
    <cacheHierarchy uniqueName="[Ship Date].[Day of Year]" caption="Ship Date.Day of Year" attribute="1" time="1" defaultMemberUniqueName="[Ship Date].[Day of Year].[All Periods]" allUniqueName="[Ship Date].[Day of Year].[All Periods]" dimensionUniqueName="[Ship Date]" displayFolder="" count="0" unbalanced="0" hidden="1"/>
    <cacheHierarchy uniqueName="[Ship Date].[Fiscal]" caption="Ship Date.Fiscal" time="1" defaultMemberUniqueName="[Ship Date].[Fiscal].[All Periods]" allUniqueName="[Ship Date].[Fiscal].[All Periods]" dimensionUniqueName="[Ship Date]" displayFolder="Fiscal" count="0" unbalanced="0" hidden="1"/>
    <cacheHierarchy uniqueName="[Ship Date].[Fiscal Quarter]" caption="Ship Date.Fiscal Quarter" attribute="1" time="1" defaultMemberUniqueName="[Ship Date].[Fiscal Quarter].[All Periods]" allUniqueName="[Ship Date].[Fiscal Quarter].[All Periods]" dimensionUniqueName="[Ship Date]" displayFolder="Fiscal" count="0" unbalanced="0" hidden="1"/>
    <cacheHierarchy uniqueName="[Ship Date].[Fiscal Quarter of Year]" caption="Ship Date.Fiscal Quarter of Year" attribute="1" time="1" defaultMemberUniqueName="[Ship Date].[Fiscal Quarter of Year].[All Periods]" allUniqueName="[Ship Date].[Fiscal Quarter of Year].[All Periods]" dimensionUniqueName="[Ship Date]" displayFolder="Fiscal" count="0" unbalanced="0" hidden="1"/>
    <cacheHierarchy uniqueName="[Ship Date].[Fiscal Semester]" caption="Ship Date.Fiscal Semester" attribute="1" time="1" defaultMemberUniqueName="[Ship Date].[Fiscal Semester].[All Periods]" allUniqueName="[Ship Date].[Fiscal Semester].[All Periods]" dimensionUniqueName="[Ship Date]" displayFolder="Fiscal" count="0" unbalanced="0" hidden="1"/>
    <cacheHierarchy uniqueName="[Ship Date].[Fiscal Semester of Year]" caption="Ship Date.Fiscal Semester of Year" attribute="1" time="1" defaultMemberUniqueName="[Ship Date].[Fiscal Semester of Year].[All Periods]" allUniqueName="[Ship Date].[Fiscal Semester of Year].[All Periods]" dimensionUniqueName="[Ship Date]" displayFolder="Fiscal" count="0" unbalanced="0" hidden="1"/>
    <cacheHierarchy uniqueName="[Ship Date].[Fiscal Week]" caption="Ship Date.Fiscal Week" attribute="1" time="1" defaultMemberUniqueName="[Ship Date].[Fiscal Week].[All Periods]" allUniqueName="[Ship Date].[Fiscal Week].[All Periods]" dimensionUniqueName="[Ship Date]" displayFolder="Fiscal" count="0" unbalanced="0" hidden="1"/>
    <cacheHierarchy uniqueName="[Ship Date].[Fiscal Week of Year]" caption="Ship Date.Fiscal Week of Year" attribute="1" time="1" defaultMemberUniqueName="[Ship Date].[Fiscal Week of Year].[All Periods]" allUniqueName="[Ship Date].[Fiscal Week of Year].[All Periods]" dimensionUniqueName="[Ship Date]" displayFolder="Fiscal" count="0" unbalanced="0" hidden="1"/>
    <cacheHierarchy uniqueName="[Ship Date].[Fiscal Weeks]" caption="Ship Date.Fiscal Weeks" time="1" defaultMemberUniqueName="[Ship Date].[Fiscal Weeks].[All Periods]" allUniqueName="[Ship Date].[Fiscal Weeks].[All Periods]" dimensionUniqueName="[Ship Date]" displayFolder="Fiscal" count="0" unbalanced="0" hidden="1"/>
    <cacheHierarchy uniqueName="[Ship Date].[Fiscal Year]" caption="Ship Date.Fiscal Year" attribute="1" time="1" defaultMemberUniqueName="[Ship Date].[Fiscal Year].[All Periods]" allUniqueName="[Ship Date].[Fiscal Year].[All Periods]" dimensionUniqueName="[Ship Date]" displayFolder="Fiscal" count="0" unbalanced="0" hidden="1"/>
    <cacheHierarchy uniqueName="[Ship Date].[Month Name]" caption="Ship Date.Month Name" attribute="1" time="1" defaultMemberUniqueName="[Ship Date].[Month Name].[All Periods]" allUniqueName="[Ship Date].[Month Name].[All Periods]" dimensionUniqueName="[Ship Date]" displayFolder="" count="0" unbalanced="0" hidden="1"/>
    <cacheHierarchy uniqueName="[Ship Date].[Month of Year]" caption="Ship Date.Month of Year" attribute="1" time="1" defaultMemberUniqueName="[Ship Date].[Month of Year].[All Periods]" allUniqueName="[Ship Date].[Month of Year].[All Periods]" dimensionUniqueName="[Ship Date]" displayFolder="" count="0" unbalanced="0" hidden="1"/>
    <cacheHierarchy uniqueName="[Source Currency].[Source Currency]" caption="Source Currency" attribute="1" defaultMemberUniqueName="[Source Currency].[Source Currency].[All Source Currencies]" allUniqueName="[Source Currency].[Source Currency].[All Source Currencies]" dimensionUniqueName="[Source Currency]" displayFolder="" count="0" unbalanced="0" hidden="1"/>
    <cacheHierarchy uniqueName="[Source Currency].[Source Currency Code]" caption="Source Currency Code" attribute="1" keyAttribute="1" defaultMemberUniqueName="[Source Currency].[Source Currency Code].[All Source Currencies]" allUniqueName="[Source Currency].[Source Currency Code].[All Source Currencies]" dimensionUniqueName="[Source Currency]" displayFolder="" count="0" unbalanced="0" hidden="1"/>
    <cacheHierarchy uniqueName="[Warehouse].[Channel]" caption="Channel" attribute="1" defaultMemberUniqueName="[Warehouse].[Channel].[All]" allUniqueName="[Warehouse].[Channel].[All]" dimensionUniqueName="[Warehouse]" displayFolder="" count="0" unbalanced="0" hidden="1"/>
    <cacheHierarchy uniqueName="[Warehouse].[Channel Alt]" caption="Channel Alt" attribute="1" defaultMemberUniqueName="[Warehouse].[Channel Alt].[All]" allUniqueName="[Warehouse].[Channel Alt].[All]" dimensionUniqueName="[Warehouse]" displayFolder="" count="0" unbalanced="0" hidden="1"/>
    <cacheHierarchy uniqueName="[Warehouse].[Channel Region]" caption="Channel Region" attribute="1" defaultMemberUniqueName="[Warehouse].[Channel Region].[All]" allUniqueName="[Warehouse].[Channel Region].[All]" dimensionUniqueName="[Warehouse]" displayFolder="" count="0" unbalanced="0" hidden="1"/>
    <cacheHierarchy uniqueName="[Warehouse].[Channels]" caption="Channels" defaultMemberUniqueName="[Warehouse].[Channels].[All]" allUniqueName="[Warehouse].[Channels].[All]" dimensionUniqueName="[Warehouse]" displayFolder="" count="0" unbalanced="0" hidden="1"/>
    <cacheHierarchy uniqueName="[Warehouse].[Global Inventory]" caption="Global Inventory" defaultMemberUniqueName="[Warehouse].[Global Inventory].[All]" allUniqueName="[Warehouse].[Global Inventory].[All]" dimensionUniqueName="[Warehouse]" displayFolder="" count="0" unbalanced="0" hidden="1"/>
    <cacheHierarchy uniqueName="[Warehouse].[Region]" caption="Region" attribute="1" defaultMemberUniqueName="[Warehouse].[Region].[All]" allUniqueName="[Warehouse].[Region].[All]" dimensionUniqueName="[Warehouse]" displayFolder="" count="0" unbalanced="0" hidden="1"/>
    <cacheHierarchy uniqueName="[Warehouse].[Regions]" caption="Regions" defaultMemberUniqueName="[Warehouse].[Regions].[All]" allUniqueName="[Warehouse].[Regions].[All]" dimensionUniqueName="[Warehouse]" displayFolder="" count="0" unbalanced="0" hidden="1"/>
    <cacheHierarchy uniqueName="[Warehouse].[Warehouse]" caption="Warehouse" attribute="1" keyAttribute="1" defaultMemberUniqueName="[Warehouse].[Warehouse].[All]" allUniqueName="[Warehouse].[Warehouse].[All]" dimensionUniqueName="[Warehouse]" displayFolder="" count="0" unbalanced="0" hidden="1"/>
    <cacheHierarchy uniqueName="[Measures].[Amount Quota]" caption="Amount Quota" measure="1" displayFolder="" measureGroup="Sales Targets" count="0" oneField="1">
      <fieldsUsage count="1">
        <fieldUsage x="36"/>
      </fieldsUsage>
    </cacheHierarchy>
    <cacheHierarchy uniqueName="[Measures].[Unit Quota]" caption="Unit Quota" measure="1" displayFolder="" measureGroup="Sales Targets" count="0" oneField="1">
      <fieldsUsage count="1">
        <fieldUsage x="35"/>
      </fieldsUsage>
    </cacheHierarchy>
    <cacheHierarchy uniqueName="[Measures].[Amount Per Unit Quota]" caption="Amount Per Unit Quota" measure="1" displayFolder="" measureGroup="Sales Targets" count="0" oneField="1">
      <fieldsUsage count="1">
        <fieldUsage x="34"/>
      </fieldsUsage>
    </cacheHierarchy>
    <cacheHierarchy uniqueName="[Measures].[Amount Per Day]" caption="Amount Per Day" measure="1" displayFolder="" measureGroup="Sales Targets" count="0" oneField="1">
      <fieldsUsage count="1">
        <fieldUsage x="37"/>
      </fieldsUsage>
    </cacheHierarchy>
    <cacheHierarchy uniqueName="[Measures].[Internet Sales Amount]" caption="Internet Sales Amount" measure="1" displayFolder="" measureGroup="Internet Sales" count="0" hidden="1"/>
    <cacheHierarchy uniqueName="[Measures].[Internet Order Quantity]" caption="Internet Order Quantity" measure="1" displayFolder="" measureGroup="Internet Sales" count="0" hidden="1"/>
    <cacheHierarchy uniqueName="[Measures].[Internet Extended Amount]" caption="Internet Extended Amount" measure="1" displayFolder="" measureGroup="Internet Sales" count="0" hidden="1"/>
    <cacheHierarchy uniqueName="[Measures].[Internet Tax Amount]" caption="Internet Tax Amount" measure="1" displayFolder="" measureGroup="Internet Sales" count="0" hidden="1"/>
    <cacheHierarchy uniqueName="[Measures].[Internet Freight Cost]" caption="Internet Freight Cost" measure="1" displayFolder="" measureGroup="Internet Sales" count="0" hidden="1"/>
    <cacheHierarchy uniqueName="[Measures].[Internet Unit Price]" caption="Internet Unit Price" measure="1" displayFolder="" measureGroup="Internet Sales" count="0" hidden="1"/>
    <cacheHierarchy uniqueName="[Measures].[Internet Total Product Cost]" caption="Internet Total Product Cost" measure="1" displayFolder="" measureGroup="Internet Sales" count="0" hidden="1"/>
    <cacheHierarchy uniqueName="[Measures].[Internet Standard Product Cost]" caption="Internet Standard Product Cost" measure="1" displayFolder="" measureGroup="Internet Sales" count="0" hidden="1"/>
    <cacheHierarchy uniqueName="[Measures].[Internet Transaction Count]" caption="Internet Transaction Count" measure="1" displayFolder="" measureGroup="Internet Sales" count="0" hidden="1"/>
    <cacheHierarchy uniqueName="[Measures].[Internet Order Count]" caption="Internet Order Count" measure="1" displayFolder="" measureGroup="Internet Orders" count="0" hidden="1"/>
    <cacheHierarchy uniqueName="[Measures].[Customer Count]" caption="Customer Count" measure="1" displayFolder="" measureGroup="Internet Customers" count="0" hidden="1"/>
    <cacheHierarchy uniqueName="[Measures].[Sales Reason Count]" caption="Sales Reason Count" measure="1" displayFolder="" measureGroup="Sales Reasons" count="0" hidden="1"/>
    <cacheHierarchy uniqueName="[Measures].[Reseller Sales Amount]" caption="Reseller Sales Amount" measure="1" displayFolder="" measureGroup="Reseller Sales" count="0" hidden="1"/>
    <cacheHierarchy uniqueName="[Measures].[Reseller Order Quantity]" caption="Reseller Order Quantity" measure="1" displayFolder="" measureGroup="Reseller Sales" count="0" hidden="1"/>
    <cacheHierarchy uniqueName="[Measures].[Reseller Extended Amount]" caption="Reseller Extended Amount" measure="1" displayFolder="" measureGroup="Reseller Sales" count="0" hidden="1"/>
    <cacheHierarchy uniqueName="[Measures].[Reseller Tax Amount]" caption="Reseller Tax Amount" measure="1" displayFolder="" measureGroup="Reseller Sales" count="0" hidden="1"/>
    <cacheHierarchy uniqueName="[Measures].[Reseller Freight Cost]" caption="Reseller Freight Cost" measure="1" displayFolder="" measureGroup="Reseller Sales" count="0" hidden="1"/>
    <cacheHierarchy uniqueName="[Measures].[Discount Amount]" caption="Discount Amount" measure="1" displayFolder="" measureGroup="Reseller Sales" count="0" hidden="1"/>
    <cacheHierarchy uniqueName="[Measures].[Reseller Unit Price]" caption="Reseller Unit Price" measure="1" displayFolder="" measureGroup="Reseller Sales" count="0" hidden="1"/>
    <cacheHierarchy uniqueName="[Measures].[Unit Price Discount Percent]" caption="Unit Price Discount Percent" measure="1" displayFolder="" measureGroup="Reseller Sales" count="0" hidden="1"/>
    <cacheHierarchy uniqueName="[Measures].[Reseller Total Product Cost]" caption="Reseller Total Product Cost" measure="1" displayFolder="" measureGroup="Reseller Sales" count="0" hidden="1"/>
    <cacheHierarchy uniqueName="[Measures].[Reseller Standard Product Cost]" caption="Reseller Standard Product Cost" measure="1" displayFolder="" measureGroup="Reseller Sales" count="0" hidden="1"/>
    <cacheHierarchy uniqueName="[Measures].[Reseller Transaction Count]" caption="Reseller Transaction Count" measure="1" displayFolder="" measureGroup="Reseller Sales" count="0" hidden="1"/>
    <cacheHierarchy uniqueName="[Measures].[Reseller Order Count]" caption="Reseller Order Count" measure="1" displayFolder="" measureGroup="Reseller Orders" count="0" hidden="1"/>
    <cacheHierarchy uniqueName="[Measures].[Order Quantity]" caption="Order Quantity" measure="1" displayFolder="" measureGroup="Sales Summary" count="0" hidden="1"/>
    <cacheHierarchy uniqueName="[Measures].[Unit Price]" caption="Unit Price" measure="1" displayFolder="" measureGroup="Sales Summary" count="0" hidden="1"/>
    <cacheHierarchy uniqueName="[Measures].[Extended Amount]" caption="Extended Amount" measure="1" displayFolder="" measureGroup="Sales Summary" count="0" hidden="1"/>
    <cacheHierarchy uniqueName="[Measures].[Standard Product Cost]" caption="Standard Product Cost" measure="1" displayFolder="" measureGroup="Sales Summary" count="0" hidden="1"/>
    <cacheHierarchy uniqueName="[Measures].[Total Product Cost]" caption="Total Product Cost" measure="1" displayFolder="" measureGroup="Sales Summary" count="0" hidden="1"/>
    <cacheHierarchy uniqueName="[Measures].[Sales Amount]" caption="Sales Amount" measure="1" displayFolder="" measureGroup="Sales Summary" count="0" hidden="1"/>
    <cacheHierarchy uniqueName="[Measures].[Tax Amount]" caption="Tax Amount" measure="1" displayFolder="" measureGroup="Sales Summary" count="0" hidden="1"/>
    <cacheHierarchy uniqueName="[Measures].[Freight Cost]" caption="Freight Cost" measure="1" displayFolder="" measureGroup="Sales Summary" count="0" hidden="1"/>
    <cacheHierarchy uniqueName="[Measures].[Transaction Count]" caption="Transaction Count" measure="1" displayFolder="" measureGroup="Sales Summary" count="0" hidden="1"/>
    <cacheHierarchy uniqueName="[Measures].[Order Count]" caption="Order Count" measure="1" displayFolder="" measureGroup="Sales Orders" count="0" hidden="1"/>
    <cacheHierarchy uniqueName="[Measures].[Amount]" caption="Amount" measure="1" displayFolder="" measureGroup="Financial Reporting" count="0" hidden="1"/>
    <cacheHierarchy uniqueName="[Measures].[Average Rate]" caption="Average Rate" measure="1" displayFolder="" measureGroup="Exchange Rates" count="0" hidden="1"/>
    <cacheHierarchy uniqueName="[Measures].[End of Day Rate]" caption="End of Day Rate" measure="1" displayFolder="" measureGroup="Exchange Rates" count="0" hidden="1"/>
    <cacheHierarchy uniqueName="[Measures].[On Hand Value]" caption="On Hand Value" measure="1" displayFolder="" measureGroup="Inventory" count="0" hidden="1"/>
    <cacheHierarchy uniqueName="[Measures].[On Hand]" caption="On Hand" measure="1" displayFolder="" measureGroup="Inventory" count="0" hidden="1"/>
  </cacheHierarchies>
  <kpis count="0"/>
  <dimensions count="4">
    <dimension name="Date" uniqueName="[Date]" caption="Date"/>
    <dimension name="Employee" uniqueName="[Employee]" caption="Employee"/>
    <dimension measure="1" name="Measures" uniqueName="[Measures]" caption="Measures"/>
    <dimension name="Sales Territory" uniqueName="[Sales Territory]" caption="Sales Territory"/>
  </dimensions>
  <measureGroups count="1">
    <measureGroup name="Sales Targets" caption="Sales Targets"/>
  </measureGroups>
  <maps count="3">
    <map measureGroup="0" dimension="0"/>
    <map measureGroup="0" dimension="1"/>
    <map measureGroup="0"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Author" refreshedDate="41557.394287037037"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fin"/>
      </ext>
    </extLst>
  </cacheSource>
  <cacheFields count="0"/>
  <cacheHierarchies count="344">
    <cacheHierarchy uniqueName="[Account].[Account Number]" caption="Account Number" attribute="1" defaultMemberUniqueName="[Account].[Account Number].[All Accounts]" allUniqueName="[Account].[Account Number].[All Accounts]" dimensionUniqueName="[Account]" displayFolder="" count="0" unbalanced="0"/>
    <cacheHierarchy uniqueName="[Account].[Account Type]" caption="Account Type" attribute="1" defaultMemberUniqueName="[Account].[Account Type].[All Accounts]" allUniqueName="[Account].[Account Type].[All Accounts]" dimensionUniqueName="[Account]" displayFolder="" count="0" unbalanced="0"/>
    <cacheHierarchy uniqueName="[Account].[Accounts]" caption="Accounts" defaultMemberUniqueName="[Account].[Accounts].&amp;[47]" dimensionUniqueName="[Account]" displayFolder="" count="0" unbalanced="1"/>
    <cacheHierarchy uniqueName="[Customer].[City]" caption="City" attribute="1" defaultMemberUniqueName="[Customer].[City].[All Customers]" allUniqueName="[Customer].[City].[All Customers]" dimensionUniqueName="[Customer]" displayFolder="Location" count="0" unbalanced="0"/>
    <cacheHierarchy uniqueName="[Customer].[Commute Distance]" caption="Commute Distance" attribute="1" defaultMemberUniqueName="[Customer].[Commute Distance].[All Customers]" allUniqueName="[Customer].[Commute Distance].[All Customers]" dimensionUniqueName="[Customer]" displayFolder="Demographic" count="0" unbalanced="0"/>
    <cacheHierarchy uniqueName="[Customer].[Country]" caption="Country" attribute="1" defaultMemberUniqueName="[Customer].[Country].[All Customers]" allUniqueName="[Customer].[Country].[All Customers]" dimensionUniqueName="[Customer]" displayFolder="Location" count="0" unbalanced="0"/>
    <cacheHierarchy uniqueName="[Customer].[Customer]" caption="Customer" attribute="1" keyAttribute="1" defaultMemberUniqueName="[Customer].[Customer].[All Customers]" allUniqueName="[Customer].[Customer].[All Customers]" dimensionUniqueName="[Customer]" displayFolder="" count="0" unbalanced="0"/>
    <cacheHierarchy uniqueName="[Customer].[Customer Geography]" caption="Customer Geography" defaultMemberUniqueName="[Customer].[Customer Geography].[All Customers]" allUniqueName="[Customer].[Customer Geography].[All Customers]" dimensionUniqueName="[Customer]" displayFolder="" count="0" unbalanced="0"/>
    <cacheHierarchy uniqueName="[Customer].[Education]" caption="Education" attribute="1" defaultMemberUniqueName="[Customer].[Education].[All Customers]" allUniqueName="[Customer].[Education].[All Customers]" dimensionUniqueName="[Customer]" displayFolder="Demographic" count="0" unbalanced="0"/>
    <cacheHierarchy uniqueName="[Customer].[Gender]" caption="Gender" attribute="1" defaultMemberUniqueName="[Customer].[Gender].[All Customers]" allUniqueName="[Customer].[Gender].[All Customers]" dimensionUniqueName="[Customer]" displayFolder="Demographic" count="0" unbalanced="0"/>
    <cacheHierarchy uniqueName="[Customer].[Home Owner]" caption="Home Owner" attribute="1" defaultMemberUniqueName="[Customer].[Home Owner].[All Customers]" allUniqueName="[Customer].[Home Owner].[All Customers]" dimensionUniqueName="[Customer]" displayFolder="Demographic" count="0" unbalanced="0"/>
    <cacheHierarchy uniqueName="[Customer].[Marital Status]" caption="Marital Status" attribute="1" defaultMemberUniqueName="[Customer].[Marital Status].[All Customers]" allUniqueName="[Customer].[Marital Status].[All Customers]" dimensionUniqueName="[Customer]" displayFolder="Demographic" count="0" unbalanced="0"/>
    <cacheHierarchy uniqueName="[Customer].[Number of Cars Owned]" caption="Number of Cars Owned" attribute="1" defaultMemberUniqueName="[Customer].[Number of Cars Owned].[All Customers]" allUniqueName="[Customer].[Number of Cars Owned].[All Customers]" dimensionUniqueName="[Customer]" displayFolder="Demographic" count="0" unbalanced="0"/>
    <cacheHierarchy uniqueName="[Customer].[Number of Children At Home]" caption="Number of Children At Home" attribute="1" defaultMemberUniqueName="[Customer].[Number of Children At Home].[All Customers]" allUniqueName="[Customer].[Number of Children At Home].[All Customers]" dimensionUniqueName="[Customer]" displayFolder="Demographic" count="0" unbalanced="0"/>
    <cacheHierarchy uniqueName="[Customer].[Occupation]" caption="Occupation" attribute="1" defaultMemberUniqueName="[Customer].[Occupation].[All Customers]" allUniqueName="[Customer].[Occupation].[All Customers]" dimensionUniqueName="[Customer]" displayFolder="Demographic" count="0" unbalanced="0"/>
    <cacheHierarchy uniqueName="[Customer].[Postal Code]" caption="Postal Code" attribute="1" defaultMemberUniqueName="[Customer].[Postal Code].[All Customers]" allUniqueName="[Customer].[Postal Code].[All Customers]" dimensionUniqueName="[Customer]" displayFolder="Location" count="0" unbalanced="0"/>
    <cacheHierarchy uniqueName="[Customer].[State-Province]" caption="State-Province" attribute="1" defaultMemberUniqueName="[Customer].[State-Province].[All Customers]" allUniqueName="[Customer].[State-Province].[All Customers]" dimensionUniqueName="[Customer]" displayFolder="Location" count="0" unbalanced="0"/>
    <cacheHierarchy uniqueName="[Customer].[Total Children]" caption="Total Children" attribute="1" defaultMemberUniqueName="[Customer].[Total Children].[All Customers]" allUniqueName="[Customer].[Total Children].[All Customers]" dimensionUniqueName="[Customer]" displayFolder="Demographic" count="0" unbalanced="0"/>
    <cacheHierarchy uniqueName="[Customer].[Yearly Income]" caption="Yearly Income" attribute="1" defaultMemberUniqueName="[Customer].[Yearly Income].[All Customers]" allUniqueName="[Customer].[Yearly Income].[All Customers]" dimensionUniqueName="[Customer]" displayFolder="Demographic" count="0" unbalanced="0"/>
    <cacheHierarchy uniqueName="[Date].[Calendar]" caption="Date.Calendar" time="1" defaultMemberUniqueName="[Date].[Calendar].[All Periods]" allUniqueName="[Date].[Calendar].[All Periods]" dimensionUniqueName="[Date]" displayFolder="Calendar" count="0" unbalanced="0"/>
    <cacheHierarchy uniqueName="[Date].[Calendar Quarter of Year]" caption="Date.Calendar Quarter of Year" attribute="1" time="1" defaultMemberUniqueName="[Date].[Calendar Quarter of Year].[All Periods]" allUniqueName="[Date].[Calendar Quarter of Year].[All Periods]" dimensionUniqueName="[Date]" displayFolder="Calendar" count="0" unbalanced="0"/>
    <cacheHierarchy uniqueName="[Date].[Calendar Semester of Year]" caption="Date.Calendar Semester of Year" attribute="1" time="1" defaultMemberUniqueName="[Date].[Calendar Semester of Year].[All Periods]" allUniqueName="[Date].[Calendar Semester of Year].[All Periods]" dimensionUniqueName="[Date]" displayFolder="Calendar" count="0" unbalanced="0"/>
    <cacheHierarchy uniqueName="[Date].[Calendar Week of Year]" caption="Date.Calendar Week of Year" attribute="1" time="1" defaultMemberUniqueName="[Date].[Calendar Week of Year].[All Periods]" allUniqueName="[Date].[Calendar Week of Year].[All Periods]" dimensionUniqueName="[Date]" displayFolder="Calendar" count="0" unbalanced="0"/>
    <cacheHierarchy uniqueName="[Date].[Calendar Weeks]" caption="Date.Calendar Weeks" time="1" defaultMemberUniqueName="[Date].[Calendar Weeks].[All Periods]" allUniqueName="[Date].[Calendar Weeks].[All Periods]" dimensionUniqueName="[Date]" displayFolder="Calendar" count="0" unbalanced="0"/>
    <cacheHierarchy uniqueName="[Date].[Calendar Year]" caption="Date.Calendar Year" attribute="1" time="1" defaultMemberUniqueName="[Date].[Calendar Year].[All Periods]" allUniqueName="[Date].[Calendar Year].[All Periods]" dimensionUniqueName="[Date]" displayFolder="Calendar" count="0" unbalanced="0"/>
    <cacheHierarchy uniqueName="[Date].[Date]" caption="Date.Date" attribute="1" time="1" keyAttribute="1" defaultMemberUniqueName="[Date].[Date].[All Periods]" allUniqueName="[Date].[Date].[All Periods]" dimensionUniqueName="[Date]" displayFolder="" count="0" memberValueDatatype="7" unbalanced="0"/>
    <cacheHierarchy uniqueName="[Date].[Day Name]" caption="Date.Day Name" attribute="1" time="1" defaultMemberUniqueName="[Date].[Day Name].[All Periods]" allUniqueName="[Date].[Day Name].[All Periods]" dimensionUniqueName="[Date]" displayFolder="" count="0" unbalanced="0"/>
    <cacheHierarchy uniqueName="[Date].[Day of Month]" caption="Date.Day of Month" attribute="1" time="1" defaultMemberUniqueName="[Date].[Day of Month].[All Periods]" allUniqueName="[Date].[Day of Month].[All Periods]" dimensionUniqueName="[Date]" displayFolder="" count="0" unbalanced="0"/>
    <cacheHierarchy uniqueName="[Date].[Day of Week]" caption="Date.Day of Week" attribute="1" time="1" defaultMemberUniqueName="[Date].[Day of Week].[All Periods]" allUniqueName="[Date].[Day of Week].[All Periods]" dimensionUniqueName="[Date]" displayFolder="" count="0" unbalanced="0"/>
    <cacheHierarchy uniqueName="[Date].[Day of Year]" caption="Date.Day of Year" attribute="1" time="1" defaultMemberUniqueName="[Date].[Day of Year].[All Periods]" allUniqueName="[Date].[Day of Year].[All Periods]" dimensionUniqueName="[Date]" displayFolder="" count="0" unbalanced="0"/>
    <cacheHierarchy uniqueName="[Date].[Fiscal]" caption="Date.Fiscal" time="1" defaultMemberUniqueName="[Date].[Fiscal].[All Periods]" allUniqueName="[Date].[Fiscal].[All Periods]" dimensionUniqueName="[Date]" displayFolder="Fiscal" count="0" unbalanced="0"/>
    <cacheHierarchy uniqueName="[Date].[Fiscal Quarter of Year]" caption="Date.Fiscal Quarter of Year" attribute="1" time="1" defaultMemberUniqueName="[Date].[Fiscal Quarter of Year].[All Periods]" allUniqueName="[Date].[Fiscal Quarter of Year].[All Periods]" dimensionUniqueName="[Date]" displayFolder="Fiscal" count="0" unbalanced="0"/>
    <cacheHierarchy uniqueName="[Date].[Fiscal Semester of Year]" caption="Date.Fiscal Semester of Year" attribute="1" time="1" defaultMemberUniqueName="[Date].[Fiscal Semester of Year].[All Periods]" allUniqueName="[Date].[Fiscal Semester of Year].[All Periods]" dimensionUniqueName="[Date]" displayFolder="Fiscal" count="0" unbalanced="0"/>
    <cacheHierarchy uniqueName="[Date].[Fiscal Week of Year]" caption="Date.Fiscal Week of Year" attribute="1" time="1" defaultMemberUniqueName="[Date].[Fiscal Week of Year].[All Periods]" allUniqueName="[Date].[Fiscal Week of Year].[All Periods]" dimensionUniqueName="[Date]" displayFolder="Fiscal" count="0" unbalanced="0"/>
    <cacheHierarchy uniqueName="[Date].[Fiscal Weeks]" caption="Date.Fiscal Weeks" time="1" defaultMemberUniqueName="[Date].[Fiscal Weeks].[All Periods]" allUniqueName="[Date].[Fiscal Weeks].[All Periods]" dimensionUniqueName="[Date]" displayFolder="Fiscal" count="0" unbalanced="0"/>
    <cacheHierarchy uniqueName="[Date].[Fiscal Year]" caption="Date.Fiscal Year" attribute="1" time="1" defaultMemberUniqueName="[Date].[Fiscal Year].[All Periods]" allUniqueName="[Date].[Fiscal Year].[All Periods]" dimensionUniqueName="[Date]" displayFolder="Fiscal" count="0" unbalanced="0"/>
    <cacheHierarchy uniqueName="[Date].[Month of Year]" caption="Date.Month of Year" attribute="1" time="1" defaultMemberUniqueName="[Date].[Month of Year].[All Periods]" allUniqueName="[Date].[Month of Year].[All Periods]" dimensionUniqueName="[Date]" displayFolder="" count="0" unbalanced="0"/>
    <cacheHierarchy uniqueName="[Delivery Date].[Calendar]" caption="Delivery Date.Calendar" time="1" defaultMemberUniqueName="[Delivery Date].[Calendar].[All Periods]" allUniqueName="[Delivery Date].[Calendar].[All Periods]" dimensionUniqueName="[Delivery Date]" displayFolder="Calendar" count="0" unbalanced="0"/>
    <cacheHierarchy uniqueName="[Delivery Date].[Calendar Quarter of Year]" caption="Delivery Date.Calendar Quarter of Year" attribute="1" time="1" defaultMemberUniqueName="[Delivery Date].[Calendar Quarter of Year].[All Periods]" allUniqueName="[Delivery Date].[Calendar Quarter of Year].[All Periods]" dimensionUniqueName="[Delivery Date]" displayFolder="Calendar" count="0" unbalanced="0"/>
    <cacheHierarchy uniqueName="[Delivery Date].[Calendar Semester of Year]" caption="Delivery Date.Calendar Semester of Year" attribute="1" time="1" defaultMemberUniqueName="[Delivery Date].[Calendar Semester of Year].[All Periods]" allUniqueName="[Delivery Date].[Calendar Semester of Year].[All Periods]" dimensionUniqueName="[Delivery Date]" displayFolder="Calendar" count="0" unbalanced="0"/>
    <cacheHierarchy uniqueName="[Delivery Date].[Calendar Week of Year]" caption="Delivery Date.Calendar Week of Year" attribute="1" time="1" defaultMemberUniqueName="[Delivery Date].[Calendar Week of Year].[All Periods]" allUniqueName="[Delivery Date].[Calendar Week of Year].[All Periods]" dimensionUniqueName="[Delivery Date]" displayFolder="Calendar" count="0" unbalanced="0"/>
    <cacheHierarchy uniqueName="[Delivery Date].[Calendar Weeks]" caption="Delivery Date.Calendar Weeks" time="1" defaultMemberUniqueName="[Delivery Date].[Calendar Weeks].[All Periods]" allUniqueName="[Delivery Date].[Calendar Weeks].[All Periods]" dimensionUniqueName="[Delivery Date]" displayFolder="Calendar" count="0" unbalanced="0"/>
    <cacheHierarchy uniqueName="[Delivery Date].[Calendar Year]" caption="Delivery Date.Calendar Year" attribute="1" time="1" defaultMemberUniqueName="[Delivery Date].[Calendar Year].[All Periods]" allUniqueName="[Delivery Date].[Calendar Year].[All Periods]" dimensionUniqueName="[Delivery Date]" displayFolder="Calendar" count="0" unbalanced="0"/>
    <cacheHierarchy uniqueName="[Delivery Date].[Date]" caption="Delivery Date.Date" attribute="1" time="1" keyAttribute="1" defaultMemberUniqueName="[Delivery Date].[Date].[All Periods]" allUniqueName="[Delivery Date].[Date].[All Periods]" dimensionUniqueName="[Delivery Date]" displayFolder="" count="0" memberValueDatatype="7" unbalanced="0"/>
    <cacheHierarchy uniqueName="[Delivery Date].[Day Name]" caption="Delivery Date.Day Name" attribute="1" time="1" defaultMemberUniqueName="[Delivery Date].[Day Name].[All Periods]" allUniqueName="[Delivery Date].[Day Name].[All Periods]" dimensionUniqueName="[Delivery Date]" displayFolder="" count="0" unbalanced="0"/>
    <cacheHierarchy uniqueName="[Delivery Date].[Day of Month]" caption="Delivery Date.Day of Month" attribute="1" time="1" defaultMemberUniqueName="[Delivery Date].[Day of Month].[All Periods]" allUniqueName="[Delivery Date].[Day of Month].[All Periods]" dimensionUniqueName="[Delivery Date]" displayFolder="" count="0" unbalanced="0"/>
    <cacheHierarchy uniqueName="[Delivery Date].[Day of Week]" caption="Delivery Date.Day of Week" attribute="1" time="1" defaultMemberUniqueName="[Delivery Date].[Day of Week].[All Periods]" allUniqueName="[Delivery Date].[Day of Week].[All Periods]" dimensionUniqueName="[Delivery Date]" displayFolder="" count="0" unbalanced="0"/>
    <cacheHierarchy uniqueName="[Delivery Date].[Day of Year]" caption="Delivery Date.Day of Year" attribute="1" time="1" defaultMemberUniqueName="[Delivery Date].[Day of Year].[All Periods]" allUniqueName="[Delivery Date].[Day of Year].[All Periods]" dimensionUniqueName="[Delivery Date]" displayFolder="" count="0" unbalanced="0"/>
    <cacheHierarchy uniqueName="[Delivery Date].[Fiscal]" caption="Delivery Date.Fiscal" time="1" defaultMemberUniqueName="[Delivery Date].[Fiscal].[All Periods]" allUniqueName="[Delivery Date].[Fiscal].[All Periods]" dimensionUniqueName="[Delivery Date]" displayFolder="Fiscal" count="0" unbalanced="0"/>
    <cacheHierarchy uniqueName="[Delivery Date].[Fiscal Quarter of Year]" caption="Delivery Date.Fiscal Quarter of Year" attribute="1" time="1" defaultMemberUniqueName="[Delivery Date].[Fiscal Quarter of Year].[All Periods]" allUniqueName="[Delivery Date].[Fiscal Quarter of Year].[All Periods]" dimensionUniqueName="[Delivery Date]" displayFolder="Fiscal" count="0" unbalanced="0"/>
    <cacheHierarchy uniqueName="[Delivery Date].[Fiscal Semester of Year]" caption="Delivery Date.Fiscal Semester of Year" attribute="1" time="1" defaultMemberUniqueName="[Delivery Date].[Fiscal Semester of Year].[All Periods]" allUniqueName="[Delivery Date].[Fiscal Semester of Year].[All Periods]" dimensionUniqueName="[Delivery Date]" displayFolder="Fiscal" count="0" unbalanced="0"/>
    <cacheHierarchy uniqueName="[Delivery Date].[Fiscal Week of Year]" caption="Delivery Date.Fiscal Week of Year" attribute="1" time="1" defaultMemberUniqueName="[Delivery Date].[Fiscal Week of Year].[All Periods]" allUniqueName="[Delivery Date].[Fiscal Week of Year].[All Periods]" dimensionUniqueName="[Delivery Date]" displayFolder="Fiscal" count="0" unbalanced="0"/>
    <cacheHierarchy uniqueName="[Delivery Date].[Fiscal Weeks]" caption="Delivery Date.Fiscal Weeks" time="1" defaultMemberUniqueName="[Delivery Date].[Fiscal Weeks].[All Periods]" allUniqueName="[Delivery Date].[Fiscal Weeks].[All Periods]" dimensionUniqueName="[Delivery Date]" displayFolder="Fiscal" count="0" unbalanced="0"/>
    <cacheHierarchy uniqueName="[Delivery Date].[Fiscal Year]" caption="Delivery Date.Fiscal Year" attribute="1" time="1" defaultMemberUniqueName="[Delivery Date].[Fiscal Year].[All Periods]" allUniqueName="[Delivery Date].[Fiscal Year].[All Periods]" dimensionUniqueName="[Delivery Date]" displayFolder="Fiscal" count="0" unbalanced="0"/>
    <cacheHierarchy uniqueName="[Delivery Date].[Month of Year]" caption="Delivery Date.Month of Year" attribute="1" time="1" defaultMemberUniqueName="[Delivery Date].[Month of Year].[All Periods]" allUniqueName="[Delivery Date].[Month of Year].[All Periods]" dimensionUniqueName="[Delivery Date]" displayFolder="" count="0" unbalanced="0"/>
    <cacheHierarchy uniqueName="[Department].[Departments]" caption="Departments" defaultMemberUniqueName="[Department].[Departments].&amp;[1]" dimensionUniqueName="[Department]" displayFolder="" count="0" unbalanced="1"/>
    <cacheHierarchy uniqueName="[Destination Currency].[Destination Currency]" caption="Destination Currency" attribute="1" defaultMemberUniqueName="[Destination Currency].[Destination Currency].&amp;[US Dollar]" dimensionUniqueName="[Destination Currency]" displayFolder="" count="0" unbalanced="0"/>
    <cacheHierarchy uniqueName="[Destination Currency].[Destination Currency Code]" caption="Destination Currency Code" attribute="1" keyAttribute="1" defaultMemberUniqueName="[Destination Currency].[Destination Currency Code].[All Destination Currencies]" allUniqueName="[Destination Currency].[Destination Currency Code].[All Destination Currencies]" dimensionUniqueName="[Destination Currency]" displayFolder="" count="0" unbalanced="0"/>
    <cacheHierarchy uniqueName="[Employee].[Base Rate]" caption="Base Rate" attribute="1" defaultMemberUniqueName="[Employee].[Base Rate].[All Employees]" allUniqueName="[Employee].[Base Rate].[All Employees]" dimensionUniqueName="[Employee]" displayFolder="Demographic" count="0" unbalanced="0"/>
    <cacheHierarchy uniqueName="[Employee].[Department Name]" caption="Department Name" attribute="1" defaultMemberUniqueName="[Employee].[Department Name].[All Employees]" allUniqueName="[Employee].[Department Name].[All Employees]" dimensionUniqueName="[Employee]" displayFolder="Organization" count="0" unbalanced="0"/>
    <cacheHierarchy uniqueName="[Employee].[Employee Department]" caption="Employee Department" defaultMemberUniqueName="[Employee].[Employee Department].[All Employees]" allUniqueName="[Employee].[Employee Department].[All Employees]" dimensionUniqueName="[Employee]" displayFolder="" count="0" unbalanced="0"/>
    <cacheHierarchy uniqueName="[Employee].[Employees]" caption="Employees" defaultMemberUniqueName="[Employee].[Employees].[All Employees]" allUniqueName="[Employee].[Employees].[All Employees]" dimensionUniqueName="[Employee]" displayFolder="" count="0" unbalanced="1"/>
    <cacheHierarchy uniqueName="[Employee].[End Date]" caption="End Date" attribute="1" defaultMemberUniqueName="[Employee].[End Date].[All Employees]" allUniqueName="[Employee].[End Date].[All Employees]" dimensionUniqueName="[Employee]" displayFolder="History" count="0" unbalanced="0"/>
    <cacheHierarchy uniqueName="[Employee].[Gender]" caption="Gender" attribute="1" defaultMemberUniqueName="[Employee].[Gender].[All Employees]" allUniqueName="[Employee].[Gender].[All Employees]" dimensionUniqueName="[Employee]" displayFolder="Demographic" count="0" unbalanced="0"/>
    <cacheHierarchy uniqueName="[Employee].[Hire Date]" caption="Hire Date" attribute="1" defaultMemberUniqueName="[Employee].[Hire Date].[All Employees]" allUniqueName="[Employee].[Hire Date].[All Employees]" dimensionUniqueName="[Employee]" displayFolder="History" count="0" unbalanced="0"/>
    <cacheHierarchy uniqueName="[Employee].[Hire Year]" caption="Hire Year" attribute="1" defaultMemberUniqueName="[Employee].[Hire Year].[All Employees]" allUniqueName="[Employee].[Hire Year].[All Employees]" dimensionUniqueName="[Employee]" displayFolder="History" count="0" unbalanced="0"/>
    <cacheHierarchy uniqueName="[Employee].[Marital Status]" caption="Marital Status" attribute="1" defaultMemberUniqueName="[Employee].[Marital Status].[All Employees]" allUniqueName="[Employee].[Marital Status].[All Employees]" dimensionUniqueName="[Employee]" displayFolder="Demographic" count="0" unbalanced="0"/>
    <cacheHierarchy uniqueName="[Employee].[Pay Frequency]" caption="Pay Frequency" attribute="1" defaultMemberUniqueName="[Employee].[Pay Frequency].[All Employees]" allUniqueName="[Employee].[Pay Frequency].[All Employees]" dimensionUniqueName="[Employee]" displayFolder="Organization" count="0" unbalanced="0"/>
    <cacheHierarchy uniqueName="[Employee].[Phone]" caption="Phone" attribute="1" defaultMemberUniqueName="[Employee].[Phone].[All Employees]" allUniqueName="[Employee].[Phone].[All Employees]" dimensionUniqueName="[Employee]" displayFolder="Contacts" count="0" unbalanced="0"/>
    <cacheHierarchy uniqueName="[Employee].[Salaried Flag]" caption="Salaried Flag" attribute="1" defaultMemberUniqueName="[Employee].[Salaried Flag].[All Employees]" allUniqueName="[Employee].[Salaried Flag].[All Employees]" dimensionUniqueName="[Employee]" displayFolder="Organization" count="0" unbalanced="0"/>
    <cacheHierarchy uniqueName="[Employee].[Sales Person Flag]" caption="Sales Person Flag" attribute="1" defaultMemberUniqueName="[Employee].[Sales Person Flag].[All Employees]" allUniqueName="[Employee].[Sales Person Flag].[All Employees]" dimensionUniqueName="[Employee]" displayFolder="Organization" count="0" unbalanced="0"/>
    <cacheHierarchy uniqueName="[Employee].[Sick Leave Hours]" caption="Sick Leave Hours" attribute="1" defaultMemberUniqueName="[Employee].[Sick Leave Hours].[All Employees]" allUniqueName="[Employee].[Sick Leave Hours].[All Employees]" dimensionUniqueName="[Employee]" displayFolder="Organization" count="0" unbalanced="0"/>
    <cacheHierarchy uniqueName="[Employee].[Start Date]" caption="Start Date" attribute="1" defaultMemberUniqueName="[Employee].[Start Date].[All Employees]" allUniqueName="[Employee].[Start Date].[All Employees]" dimensionUniqueName="[Employee]" displayFolder="History" count="0" unbalanced="0"/>
    <cacheHierarchy uniqueName="[Employee].[Status]" caption="Status" attribute="1" defaultMemberUniqueName="[Employee].[Status].[All Employees]" allUniqueName="[Employee].[Status].[All Employees]" dimensionUniqueName="[Employee]" displayFolder="Organization" count="0" unbalanced="0"/>
    <cacheHierarchy uniqueName="[Employee].[Title]" caption="Title" attribute="1" defaultMemberUniqueName="[Employee].[Title].[All Employees]" allUniqueName="[Employee].[Title].[All Employees]" dimensionUniqueName="[Employee]" displayFolder="Organization" count="0" unbalanced="0"/>
    <cacheHierarchy uniqueName="[Employee].[Vacation Hours]" caption="Vacation Hours" attribute="1" defaultMemberUniqueName="[Employee].[Vacation Hours].[All Employees]" allUniqueName="[Employee].[Vacation Hours].[All Employees]" dimensionUniqueName="[Employee]" displayFolder="Organization" count="0" unbalanced="0"/>
    <cacheHierarchy uniqueName="[Geography].[City]" caption="City" attribute="1" defaultMemberUniqueName="[Geography].[City].[All Geographies]" allUniqueName="[Geography].[City].[All Geographies]" dimensionUniqueName="[Geography]" displayFolder="" count="0" unbalanced="0"/>
    <cacheHierarchy uniqueName="[Geography].[Country]" caption="Country" attribute="1" defaultMemberUniqueName="[Geography].[Country].[All Geographies]" allUniqueName="[Geography].[Country].[All Geographies]" dimensionUniqueName="[Geography]" displayFolder="" count="0" unbalanced="0"/>
    <cacheHierarchy uniqueName="[Geography].[Geography]" caption="Geography" defaultMemberUniqueName="[Geography].[Geography].[All Geographies]" allUniqueName="[Geography].[Geography].[All Geographies]" dimensionUniqueName="[Geography]" displayFolder="" count="0" unbalanced="0"/>
    <cacheHierarchy uniqueName="[Geography].[Postal Code]" caption="Postal Code" attribute="1" defaultMemberUniqueName="[Geography].[Postal Code].[All Geographies]" allUniqueName="[Geography].[Postal Code].[All Geographies]" dimensionUniqueName="[Geography]" displayFolder="" count="0" unbalanced="0"/>
    <cacheHierarchy uniqueName="[Geography].[State-Province]" caption="State-Province" attribute="1" defaultMemberUniqueName="[Geography].[State-Province].[All Geographies]" allUniqueName="[Geography].[State-Province].[All Geographies]" dimensionUniqueName="[Geography]" displayFolder="" count="0" unbalanced="0"/>
    <cacheHierarchy uniqueName="[Internet Sales Order Details].[Internet Sales Orders]" caption="Internet Sales Orders" defaultMemberUniqueName="[Internet Sales Order Details].[Internet Sales Orders].[All]" allUniqueName="[Internet Sales Order Details].[Internet Sales Orders].[All]" dimensionUniqueName="[Internet Sales Order Details]" displayFolder="" count="0" unbalanced="0"/>
    <cacheHierarchy uniqueName="[Internet Sales Order Details].[Sales Order Line]" caption="Sales Order Line" attribute="1" defaultMemberUniqueName="[Internet Sales Order Details].[Sales Order Line].[All Internet Sales Orders]" allUniqueName="[Internet Sales Order Details].[Sales Order Line].[All Internet Sales Orders]" dimensionUniqueName="[Internet Sales Order Details]" displayFolder="" count="0" unbalanced="0"/>
    <cacheHierarchy uniqueName="[Internet Sales Order Details].[Sales Order Number]" caption="Sales Order Number" attribute="1" defaultMemberUniqueName="[Internet Sales Order Details].[Sales Order Number].[All Internet Sales Orders]" allUniqueName="[Internet Sales Order Details].[Sales Order Number].[All Internet Sales Orders]" dimensionUniqueName="[Internet Sales Order Details]" displayFolder="" count="0" unbalanced="0"/>
    <cacheHierarchy uniqueName="[Item].[By Color]" caption="By Color" defaultMemberUniqueName="[Item].[By Color].[All]" allUniqueName="[Item].[By Color].[All]" dimensionUniqueName="[Item]" displayFolder="" count="0" unbalanced="0"/>
    <cacheHierarchy uniqueName="[Item].[By Size]" caption="By Size" defaultMemberUniqueName="[Item].[By Size].[All]" allUniqueName="[Item].[By Size].[All]" dimensionUniqueName="[Item]" displayFolder="" count="0" unbalanced="0"/>
    <cacheHierarchy uniqueName="[Item].[By Style]" caption="By Style" defaultMemberUniqueName="[Item].[By Style].[All]" allUniqueName="[Item].[By Style].[All]" dimensionUniqueName="[Item]" displayFolder="" count="0" unbalanced="0"/>
    <cacheHierarchy uniqueName="[Item Status].[Status]" caption="Status" attribute="1" keyAttribute="1" defaultMemberUniqueName="[Item Status].[Status].[All Status]" allUniqueName="[Item Status].[Status].[All Status]" dimensionUniqueName="[Item Status]" displayFolder="" count="0" unbalanced="0"/>
    <cacheHierarchy uniqueName="[Organization].[Currency Code]" caption="Currency Code" attribute="1" defaultMemberUniqueName="[Organization].[Currency Code].[All Organizations]" allUniqueName="[Organization].[Currency Code].[All Organizations]" dimensionUniqueName="[Organization]" displayFolder="" count="0" unbalanced="0"/>
    <cacheHierarchy uniqueName="[Organization].[Organizations]" caption="Organizations" defaultMemberUniqueName="[Organization].[Organizations].&amp;[1]" dimensionUniqueName="[Organization]" displayFolder="" count="4" unbalanced="1"/>
    <cacheHierarchy uniqueName="[Product].[Category]" caption="Category" attribute="1" defaultMemberUniqueName="[Product].[Category].[All Products]" allUniqueName="[Product].[Category].[All Products]" dimensionUniqueName="[Product]" displayFolder="" count="0" unbalanced="0"/>
    <cacheHierarchy uniqueName="[Product].[Class]" caption="Class" attribute="1" defaultMemberUniqueName="[Product].[Class].[All Products]" allUniqueName="[Product].[Class].[All Products]" dimensionUniqueName="[Product]" displayFolder="Stocking" count="0" unbalanced="0"/>
    <cacheHierarchy uniqueName="[Product].[Color]" caption="Color" attribute="1" defaultMemberUniqueName="[Product].[Color].[All Products]" allUniqueName="[Product].[Color].[All Products]" dimensionUniqueName="[Product]" displayFolder="Stocking" count="0" unbalanced="0"/>
    <cacheHierarchy uniqueName="[Product].[Days to Manufacture]" caption="Days to Manufacture" attribute="1" defaultMemberUniqueName="[Product].[Days to Manufacture].[All Products]" allUniqueName="[Product].[Days to Manufacture].[All Products]" dimensionUniqueName="[Product]" displayFolder="Stocking" count="0" unbalanced="0"/>
    <cacheHierarchy uniqueName="[Product].[Dealer Price]" caption="Dealer Price" attribute="1" defaultMemberUniqueName="[Product].[Dealer Price].[All Products]" allUniqueName="[Product].[Dealer Price].[All Products]" dimensionUniqueName="[Product]" displayFolder="Financial" count="0" unbalanced="0"/>
    <cacheHierarchy uniqueName="[Product].[End Date]" caption="End Date" attribute="1" defaultMemberUniqueName="[Product].[End Date].[All Products]" allUniqueName="[Product].[End Date].[All Products]" dimensionUniqueName="[Product]" displayFolder="History" count="0" unbalanced="0"/>
    <cacheHierarchy uniqueName="[Product].[Large Photo]" caption="Large Photo" attribute="1" defaultMemberUniqueName="[Product].[Large Photo].[All Products]" allUniqueName="[Product].[Large Photo].[All Products]" dimensionUniqueName="[Product]" displayFolder="" count="0" unbalanced="0"/>
    <cacheHierarchy uniqueName="[Product].[List Price]" caption="List Price" attribute="1" defaultMemberUniqueName="[Product].[List Price].[All Products]" allUniqueName="[Product].[List Price].[All Products]" dimensionUniqueName="[Product]" displayFolder="Financial" count="0" unbalanced="0"/>
    <cacheHierarchy uniqueName="[Product].[Model Name]" caption="Model Name" attribute="1" defaultMemberUniqueName="[Product].[Model Name].[All Products]" allUniqueName="[Product].[Model Name].[All Products]" dimensionUniqueName="[Product]" displayFolder="" count="0" unbalanced="0"/>
    <cacheHierarchy uniqueName="[Product].[Product]" caption="Product" attribute="1" keyAttribute="1" defaultMemberUniqueName="[Product].[Product].[All Products]" allUniqueName="[Product].[Product].[All Products]" dimensionUniqueName="[Product]" displayFolder="" count="0" unbalanced="0"/>
    <cacheHierarchy uniqueName="[Product].[Product Categories]" caption="Product Categories" defaultMemberUniqueName="[Product].[Product Categories].[All Products]" allUniqueName="[Product].[Product Categories].[All Products]" dimensionUniqueName="[Product]" displayFolder="" count="0" unbalanced="0"/>
    <cacheHierarchy uniqueName="[Product].[Product Line]" caption="Product Line" attribute="1" defaultMemberUniqueName="[Product].[Product Line].[All Products]" allUniqueName="[Product].[Product Line].[All Products]" dimensionUniqueName="[Product]" displayFolder="" count="0" unbalanced="0"/>
    <cacheHierarchy uniqueName="[Product].[Product Model Lines]" caption="Product Model Lines" defaultMemberUniqueName="[Product].[Product Model Lines].[All Products]" allUniqueName="[Product].[Product Model Lines].[All Products]" dimensionUniqueName="[Product]" displayFolder="" count="0" unbalanced="0"/>
    <cacheHierarchy uniqueName="[Product].[Reorder Point]" caption="Reorder Point" attribute="1" defaultMemberUniqueName="[Product].[Reorder Point].[All Products]" allUniqueName="[Product].[Reorder Point].[All Products]" dimensionUniqueName="[Product]" displayFolder="Stocking" count="0" unbalanced="0"/>
    <cacheHierarchy uniqueName="[Product].[Safety Stock Level]" caption="Safety Stock Level" attribute="1" defaultMemberUniqueName="[Product].[Safety Stock Level].[All Products]" allUniqueName="[Product].[Safety Stock Level].[All Products]" dimensionUniqueName="[Product]" displayFolder="Stocking" count="0" unbalanced="0"/>
    <cacheHierarchy uniqueName="[Product].[Size]" caption="Size" attribute="1" defaultMemberUniqueName="[Product].[Size].[All Products]" allUniqueName="[Product].[Size].[All Products]" dimensionUniqueName="[Product]" displayFolder="Stocking" count="0" unbalanced="0"/>
    <cacheHierarchy uniqueName="[Product].[Size Range]" caption="Size Range" attribute="1" defaultMemberUniqueName="[Product].[Size Range].[All Products]" allUniqueName="[Product].[Size Range].[All Products]" dimensionUniqueName="[Product]" displayFolder="Stocking" count="0" unbalanced="0"/>
    <cacheHierarchy uniqueName="[Product].[Standard Cost]" caption="Standard Cost" attribute="1" defaultMemberUniqueName="[Product].[Standard Cost].[All Products]" allUniqueName="[Product].[Standard Cost].[All Products]" dimensionUniqueName="[Product]" displayFolder="Financial" count="0" unbalanced="0"/>
    <cacheHierarchy uniqueName="[Product].[Start Date]" caption="Start Date" attribute="1" defaultMemberUniqueName="[Product].[Start Date].[All Products]" allUniqueName="[Product].[Start Date].[All Products]" dimensionUniqueName="[Product]" displayFolder="History" count="0" unbalanced="0"/>
    <cacheHierarchy uniqueName="[Product].[Status]" caption="Status" attribute="1" defaultMemberUniqueName="[Product].[Status].[All Products]" allUniqueName="[Product].[Status].[All Products]" dimensionUniqueName="[Product]" displayFolder="History" count="0" unbalanced="0"/>
    <cacheHierarchy uniqueName="[Product].[Stock Level]" caption="Stock Level" defaultMemberUniqueName="[Product].[Stock Level].[All Products]" allUniqueName="[Product].[Stock Level].[All Products]" dimensionUniqueName="[Product]" displayFolder="Stocking" count="0" unbalanced="0"/>
    <cacheHierarchy uniqueName="[Product].[Style]" caption="Style" attribute="1" defaultMemberUniqueName="[Product].[Style].[All Products]" allUniqueName="[Product].[Style].[All Products]" dimensionUniqueName="[Product]" displayFolder="" count="0" unbalanced="0"/>
    <cacheHierarchy uniqueName="[Product].[Subcategory]" caption="Subcategory" attribute="1" defaultMemberUniqueName="[Product].[Subcategory].[All Products]" allUniqueName="[Product].[Subcategory].[All Products]" dimensionUniqueName="[Product]" displayFolder="" count="0" unbalanced="0"/>
    <cacheHierarchy uniqueName="[Product].[Weight]" caption="Weight" attribute="1" defaultMemberUniqueName="[Product].[Weight].[All Products]" allUniqueName="[Product].[Weight].[All Products]" dimensionUniqueName="[Product]" displayFolder="Stocking" count="0" unbalanced="0"/>
    <cacheHierarchy uniqueName="[Promotion].[Discount Percent]" caption="Discount Percent" attribute="1" defaultMemberUniqueName="[Promotion].[Discount Percent].[All Promotions]" allUniqueName="[Promotion].[Discount Percent].[All Promotions]" dimensionUniqueName="[Promotion]" displayFolder="" count="0" unbalanced="0"/>
    <cacheHierarchy uniqueName="[Promotion].[End Date]" caption="End Date" attribute="1" defaultMemberUniqueName="[Promotion].[End Date].[All Promotions]" allUniqueName="[Promotion].[End Date].[All Promotions]" dimensionUniqueName="[Promotion]" displayFolder="" count="0" unbalanced="0"/>
    <cacheHierarchy uniqueName="[Promotion].[Max Quantity]" caption="Max Quantity" attribute="1" defaultMemberUniqueName="[Promotion].[Max Quantity].[All Promotions]" allUniqueName="[Promotion].[Max Quantity].[All Promotions]" dimensionUniqueName="[Promotion]" displayFolder="" count="0" unbalanced="0"/>
    <cacheHierarchy uniqueName="[Promotion].[Min Quantity]" caption="Min Quantity" attribute="1" defaultMemberUniqueName="[Promotion].[Min Quantity].[All Promotions]" allUniqueName="[Promotion].[Min Quantity].[All Promotions]" dimensionUniqueName="[Promotion]" displayFolder="" count="0" unbalanced="0"/>
    <cacheHierarchy uniqueName="[Promotion].[Promotion]" caption="Promotion" attribute="1" keyAttribute="1" defaultMemberUniqueName="[Promotion].[Promotion].[All Promotions]" allUniqueName="[Promotion].[Promotion].[All Promotions]" dimensionUniqueName="[Promotion]" displayFolder="" count="0" unbalanced="0"/>
    <cacheHierarchy uniqueName="[Promotion].[Promotion Category]" caption="Promotion Category" attribute="1" defaultMemberUniqueName="[Promotion].[Promotion Category].[All Promotions]" allUniqueName="[Promotion].[Promotion Category].[All Promotions]" dimensionUniqueName="[Promotion]" displayFolder="" count="0" unbalanced="0"/>
    <cacheHierarchy uniqueName="[Promotion].[Promotion Type]" caption="Promotion Type" attribute="1" defaultMemberUniqueName="[Promotion].[Promotion Type].[All Promotions]" allUniqueName="[Promotion].[Promotion Type].[All Promotions]" dimensionUniqueName="[Promotion]" displayFolder="" count="0" unbalanced="0"/>
    <cacheHierarchy uniqueName="[Promotion].[Promotions]" caption="Promotions" defaultMemberUniqueName="[Promotion].[Promotions].[All Promotions]" allUniqueName="[Promotion].[Promotions].[All Promotions]" dimensionUniqueName="[Promotion]" displayFolder="" count="0" unbalanced="0"/>
    <cacheHierarchy uniqueName="[Promotion].[Start Date]" caption="Start Date" attribute="1" defaultMemberUniqueName="[Promotion].[Start Date].[All Promotions]" allUniqueName="[Promotion].[Start Date].[All Promotions]" dimensionUniqueName="[Promotion]" displayFolder="" count="0" unbalanced="0"/>
    <cacheHierarchy uniqueName="[Reseller].[Annual Revenue]" caption="Annual Revenue" attribute="1" defaultMemberUniqueName="[Reseller].[Annual Revenue].[All Resellers]" allUniqueName="[Reseller].[Annual Revenue].[All Resellers]" dimensionUniqueName="[Reseller]" displayFolder="Sales Data" count="0" unbalanced="0"/>
    <cacheHierarchy uniqueName="[Reseller].[Annual Sales]" caption="Annual Sales" attribute="1" defaultMemberUniqueName="[Reseller].[Annual Sales].[All Resellers]" allUniqueName="[Reseller].[Annual Sales].[All Resellers]" dimensionUniqueName="[Reseller]" displayFolder="Sales Data" count="0" unbalanced="0"/>
    <cacheHierarchy uniqueName="[Reseller].[Bank Name]" caption="Bank Name" attribute="1" defaultMemberUniqueName="[Reseller].[Bank Name].[All Resellers]" allUniqueName="[Reseller].[Bank Name].[All Resellers]" dimensionUniqueName="[Reseller]" displayFolder="Order Data" count="0" unbalanced="0"/>
    <cacheHierarchy uniqueName="[Reseller].[Business Type]" caption="Business Type" attribute="1" defaultMemberUniqueName="[Reseller].[Business Type].[All Resellers]" allUniqueName="[Reseller].[Business Type].[All Resellers]" dimensionUniqueName="[Reseller]" displayFolder="" count="0" unbalanced="0"/>
    <cacheHierarchy uniqueName="[Reseller].[Number of Employees]" caption="Number of Employees" attribute="1" defaultMemberUniqueName="[Reseller].[Number of Employees].[All Resellers]" allUniqueName="[Reseller].[Number of Employees].[All Resellers]" dimensionUniqueName="[Reseller]" displayFolder="" count="0" unbalanced="0"/>
    <cacheHierarchy uniqueName="[Reseller].[Order Frequency]" caption="Order Frequency" attribute="1" defaultMemberUniqueName="[Reseller].[Order Frequency].[All Resellers]" allUniqueName="[Reseller].[Order Frequency].[All Resellers]" dimensionUniqueName="[Reseller]" displayFolder="Order Data" count="0" unbalanced="0"/>
    <cacheHierarchy uniqueName="[Reseller].[Order Month]" caption="Order Month" attribute="1" defaultMemberUniqueName="[Reseller].[Order Month].[All Resellers]" allUniqueName="[Reseller].[Order Month].[All Resellers]" dimensionUniqueName="[Reseller]" displayFolder="Order Data" count="0" unbalanced="0"/>
    <cacheHierarchy uniqueName="[Reseller].[Product Line]" caption="Product Line" attribute="1" defaultMemberUniqueName="[Reseller].[Product Line].[All Resellers]" allUniqueName="[Reseller].[Product Line].[All Resellers]" dimensionUniqueName="[Reseller]" displayFolder="" count="0" unbalanced="0"/>
    <cacheHierarchy uniqueName="[Reseller].[Reseller]" caption="Reseller" attribute="1" keyAttribute="1" defaultMemberUniqueName="[Reseller].[Reseller].[All Resellers]" allUniqueName="[Reseller].[Reseller].[All Resellers]" dimensionUniqueName="[Reseller]" displayFolder="" count="0" unbalanced="0"/>
    <cacheHierarchy uniqueName="[Reseller].[Reseller Bank]" caption="Reseller Bank" defaultMemberUniqueName="[Reseller].[Reseller Bank].[All Resellers]" allUniqueName="[Reseller].[Reseller Bank].[All Resellers]" dimensionUniqueName="[Reseller]" displayFolder="Order Data" count="0" unbalanced="0"/>
    <cacheHierarchy uniqueName="[Reseller].[Reseller Order Frequency]" caption="Reseller Order Frequency" defaultMemberUniqueName="[Reseller].[Reseller Order Frequency].[All Resellers]" allUniqueName="[Reseller].[Reseller Order Frequency].[All Resellers]" dimensionUniqueName="[Reseller]" displayFolder="Order Data" count="0" unbalanced="0"/>
    <cacheHierarchy uniqueName="[Reseller].[Reseller Order Month]" caption="Reseller Order Month" defaultMemberUniqueName="[Reseller].[Reseller Order Month].[All Resellers]" allUniqueName="[Reseller].[Reseller Order Month].[All Resellers]" dimensionUniqueName="[Reseller]" displayFolder="Order Data" count="0" unbalanced="0"/>
    <cacheHierarchy uniqueName="[Reseller].[Reseller Type]" caption="Reseller Type" defaultMemberUniqueName="[Reseller].[Reseller Type].[All Resellers]" allUniqueName="[Reseller].[Reseller Type].[All Resellers]" dimensionUniqueName="[Reseller]" displayFolder="" count="0" unbalanced="0"/>
    <cacheHierarchy uniqueName="[Reseller Sales Order Details].[Carrier Tracking Number]" caption="Carrier Tracking Number" attribute="1" defaultMemberUniqueName="[Reseller Sales Order Details].[Carrier Tracking Number].[All Reseller Sales Orders]" allUniqueName="[Reseller Sales Order Details].[Carrier Tracking Number].[All Reseller Sales Orders]" dimensionUniqueName="[Reseller Sales Order Details]" displayFolder="" count="0" unbalanced="0"/>
    <cacheHierarchy uniqueName="[Reseller Sales Order Details].[Customer PO Number]" caption="Customer PO Number" attribute="1" defaultMemberUniqueName="[Reseller Sales Order Details].[Customer PO Number].[All Reseller Sales Orders]" allUniqueName="[Reseller Sales Order Details].[Customer PO Number].[All Reseller Sales Orders]" dimensionUniqueName="[Reseller Sales Order Details]" displayFolder="" count="0" unbalanced="0"/>
    <cacheHierarchy uniqueName="[Reseller Sales Order Details].[Reseller Sales Orders]" caption="Reseller Sales Orders" defaultMemberUniqueName="[Reseller Sales Order Details].[Reseller Sales Orders].[All]" allUniqueName="[Reseller Sales Order Details].[Reseller Sales Orders].[All]" dimensionUniqueName="[Reseller Sales Order Details]" displayFolder="" count="0" unbalanced="0"/>
    <cacheHierarchy uniqueName="[Reseller Sales Order Details].[Sales Order Line]" caption="Sales Order Line" attribute="1" defaultMemberUniqueName="[Reseller Sales Order Details].[Sales Order Line].[All Reseller Sales Orders]" allUniqueName="[Reseller Sales Order Details].[Sales Order Line].[All Reseller Sales Orders]" dimensionUniqueName="[Reseller Sales Order Details]" displayFolder="" count="0" unbalanced="0"/>
    <cacheHierarchy uniqueName="[Reseller Sales Order Details].[Sales Order Number]" caption="Sales Order Number" attribute="1" defaultMemberUniqueName="[Reseller Sales Order Details].[Sales Order Number].[All Reseller Sales Orders]" allUniqueName="[Reseller Sales Order Details].[Sales Order Number].[All Reseller Sales Orders]" dimensionUniqueName="[Reseller Sales Order Details]" displayFolder="" count="0" unbalanced="0"/>
    <cacheHierarchy uniqueName="[Sales Channel].[Sales Channel]" caption="Sales Channel" attribute="1" keyAttribute="1" defaultMemberUniqueName="[Sales Channel].[Sales Channel].[All Sales Channels]" allUniqueName="[Sales Channel].[Sales Channel].[All Sales Channels]" dimensionUniqueName="[Sales Channel]" displayFolder="" count="0" unbalanced="0"/>
    <cacheHierarchy uniqueName="[Sales Reason].[Sales Reason]" caption="Sales Reason" attribute="1" keyAttribute="1" defaultMemberUniqueName="[Sales Reason].[Sales Reason].[All Sales Reasons]" allUniqueName="[Sales Reason].[Sales Reason].[All Sales Reasons]" dimensionUniqueName="[Sales Reason]" displayFolder="" count="0" unbalanced="0"/>
    <cacheHierarchy uniqueName="[Sales Reason].[Sales Reason Type]" caption="Sales Reason Type" attribute="1" defaultMemberUniqueName="[Sales Reason].[Sales Reason Type].[All Sales Reasons]" allUniqueName="[Sales Reason].[Sales Reason Type].[All Sales Reasons]" dimensionUniqueName="[Sales Reason]" displayFolder="" count="0" unbalanced="0"/>
    <cacheHierarchy uniqueName="[Sales Reason].[Sales Reasons]" caption="Sales Reasons" defaultMemberUniqueName="[Sales Reason].[Sales Reasons].[All Sales Reasons]" allUniqueName="[Sales Reason].[Sales Reasons].[All Sales Reasons]" dimensionUniqueName="[Sales Reason]" displayFolder="" count="0" unbalanced="0"/>
    <cacheHierarchy uniqueName="[Sales Summary Order Details].[Carrier Tracking Number]" caption="Carrier Tracking Number" attribute="1" defaultMemberUniqueName="[Sales Summary Order Details].[Carrier Tracking Number].[All Sales Order Details]" allUniqueName="[Sales Summary Order Details].[Carrier Tracking Number].[All Sales Order Details]" dimensionUniqueName="[Sales Summary Order Details]" displayFolder="" count="0" unbalanced="0"/>
    <cacheHierarchy uniqueName="[Sales Summary Order Details].[Customer PO Number]" caption="Customer PO Number" attribute="1" defaultMemberUniqueName="[Sales Summary Order Details].[Customer PO Number].[All Sales Order Details]" allUniqueName="[Sales Summary Order Details].[Customer PO Number].[All Sales Order Details]" dimensionUniqueName="[Sales Summary Order Details]" displayFolder="" count="0" unbalanced="0"/>
    <cacheHierarchy uniqueName="[Sales Summary Order Details].[Sales Order Line]" caption="Sales Order Line" attribute="1" defaultMemberUniqueName="[Sales Summary Order Details].[Sales Order Line].[All Sales Order Details]" allUniqueName="[Sales Summary Order Details].[Sales Order Line].[All Sales Order Details]" dimensionUniqueName="[Sales Summary Order Details]" displayFolder="" count="0" unbalanced="0"/>
    <cacheHierarchy uniqueName="[Sales Summary Order Details].[Sales Order Number]" caption="Sales Order Number" attribute="1" defaultMemberUniqueName="[Sales Summary Order Details].[Sales Order Number].[All Sales Order Details]" allUniqueName="[Sales Summary Order Details].[Sales Order Number].[All Sales Order Details]" dimensionUniqueName="[Sales Summary Order Details]" displayFolder="" count="0" unbalanced="0"/>
    <cacheHierarchy uniqueName="[Sales Summary Order Details].[Sales Orders]" caption="Sales Orders" defaultMemberUniqueName="[Sales Summary Order Details].[Sales Orders].[All]" allUniqueName="[Sales Summary Order Details].[Sales Orders].[All]" dimensionUniqueName="[Sales Summary Order Details]" displayFolder="" count="0" unbalanced="0"/>
    <cacheHierarchy uniqueName="[Sales Territory].[Sales Territory]" caption="Sales Territory" defaultMemberUniqueName="[Sales Territory].[Sales Territory].[All Sales Territories]" allUniqueName="[Sales Territory].[Sales Territory].[All Sales Territories]" dimensionUniqueName="[Sales Territory]" displayFolder="" count="0" unbalanced="0"/>
    <cacheHierarchy uniqueName="[Sales Territory].[Sales Territory Country]" caption="Sales Territory Country" attribute="1" defaultMemberUniqueName="[Sales Territory].[Sales Territory Country].[All Sales Territories]" allUniqueName="[Sales Territory].[Sales Territory Country].[All Sales Territories]" dimensionUniqueName="[Sales Territory]" displayFolder="" count="0" unbalanced="0"/>
    <cacheHierarchy uniqueName="[Sales Territory].[Sales Territory Group]" caption="Sales Territory Group" attribute="1" defaultMemberUniqueName="[Sales Territory].[Sales Territory Group].[All Sales Territories]" allUniqueName="[Sales Territory].[Sales Territory Group].[All Sales Territories]" dimensionUniqueName="[Sales Territory]" displayFolder="" count="0" unbalanced="0"/>
    <cacheHierarchy uniqueName="[Sales Territory].[Sales Territory Region]" caption="Sales Territory Region" attribute="1" keyAttribute="1" defaultMemberUniqueName="[Sales Territory].[Sales Territory Region].[All Sales Territories]" allUniqueName="[Sales Territory].[Sales Territory Region].[All Sales Territories]" dimensionUniqueName="[Sales Territory]" displayFolder="" count="0" unbalanced="0"/>
    <cacheHierarchy uniqueName="[Scenario].[Scenario]" caption="Scenario" attribute="1" keyAttribute="1" defaultMemberUniqueName="[Scenario].[Scenario].&amp;[1]" dimensionUniqueName="[Scenario]" displayFolder="" count="1" unbalanced="0"/>
    <cacheHierarchy uniqueName="[Ship Date].[Calendar]" caption="Ship Date.Calendar" time="1" defaultMemberUniqueName="[Ship Date].[Calendar].[All Periods]" allUniqueName="[Ship Date].[Calendar].[All Periods]" dimensionUniqueName="[Ship Date]" displayFolder="Calendar" count="0" unbalanced="0"/>
    <cacheHierarchy uniqueName="[Ship Date].[Calendar Quarter of Year]" caption="Ship Date.Calendar Quarter of Year" attribute="1" time="1" defaultMemberUniqueName="[Ship Date].[Calendar Quarter of Year].[All Periods]" allUniqueName="[Ship Date].[Calendar Quarter of Year].[All Periods]" dimensionUniqueName="[Ship Date]" displayFolder="Calendar" count="0" unbalanced="0"/>
    <cacheHierarchy uniqueName="[Ship Date].[Calendar Semester of Year]" caption="Ship Date.Calendar Semester of Year" attribute="1" time="1" defaultMemberUniqueName="[Ship Date].[Calendar Semester of Year].[All Periods]" allUniqueName="[Ship Date].[Calendar Semester of Year].[All Periods]" dimensionUniqueName="[Ship Date]" displayFolder="Calendar" count="0" unbalanced="0"/>
    <cacheHierarchy uniqueName="[Ship Date].[Calendar Week of Year]" caption="Ship Date.Calendar Week of Year" attribute="1" time="1" defaultMemberUniqueName="[Ship Date].[Calendar Week of Year].[All Periods]" allUniqueName="[Ship Date].[Calendar Week of Year].[All Periods]" dimensionUniqueName="[Ship Date]" displayFolder="Calendar" count="0" unbalanced="0"/>
    <cacheHierarchy uniqueName="[Ship Date].[Calendar Weeks]" caption="Ship Date.Calendar Weeks" time="1" defaultMemberUniqueName="[Ship Date].[Calendar Weeks].[All Periods]" allUniqueName="[Ship Date].[Calendar Weeks].[All Periods]" dimensionUniqueName="[Ship Date]" displayFolder="Calendar" count="0" unbalanced="0"/>
    <cacheHierarchy uniqueName="[Ship Date].[Calendar Year]" caption="Ship Date.Calendar Year" attribute="1" time="1" defaultMemberUniqueName="[Ship Date].[Calendar Year].[All Periods]" allUniqueName="[Ship Date].[Calendar Year].[All Periods]" dimensionUniqueName="[Ship Date]" displayFolder="Calendar" count="0" unbalanced="0"/>
    <cacheHierarchy uniqueName="[Ship Date].[Date]" caption="Ship Date.Date" attribute="1" time="1" keyAttribute="1" defaultMemberUniqueName="[Ship Date].[Date].[All Periods]" allUniqueName="[Ship Date].[Date].[All Periods]" dimensionUniqueName="[Ship Date]" displayFolder="" count="0" memberValueDatatype="7" unbalanced="0"/>
    <cacheHierarchy uniqueName="[Ship Date].[Day Name]" caption="Ship Date.Day Name" attribute="1" time="1" defaultMemberUniqueName="[Ship Date].[Day Name].[All Periods]" allUniqueName="[Ship Date].[Day Name].[All Periods]" dimensionUniqueName="[Ship Date]" displayFolder="" count="0" unbalanced="0"/>
    <cacheHierarchy uniqueName="[Ship Date].[Day of Month]" caption="Ship Date.Day of Month" attribute="1" time="1" defaultMemberUniqueName="[Ship Date].[Day of Month].[All Periods]" allUniqueName="[Ship Date].[Day of Month].[All Periods]" dimensionUniqueName="[Ship Date]" displayFolder="" count="0" unbalanced="0"/>
    <cacheHierarchy uniqueName="[Ship Date].[Day of Week]" caption="Ship Date.Day of Week" attribute="1" time="1" defaultMemberUniqueName="[Ship Date].[Day of Week].[All Periods]" allUniqueName="[Ship Date].[Day of Week].[All Periods]" dimensionUniqueName="[Ship Date]" displayFolder="" count="0" unbalanced="0"/>
    <cacheHierarchy uniqueName="[Ship Date].[Day of Year]" caption="Ship Date.Day of Year" attribute="1" time="1" defaultMemberUniqueName="[Ship Date].[Day of Year].[All Periods]" allUniqueName="[Ship Date].[Day of Year].[All Periods]" dimensionUniqueName="[Ship Date]" displayFolder="" count="0" unbalanced="0"/>
    <cacheHierarchy uniqueName="[Ship Date].[Fiscal]" caption="Ship Date.Fiscal" time="1" defaultMemberUniqueName="[Ship Date].[Fiscal].[All Periods]" allUniqueName="[Ship Date].[Fiscal].[All Periods]" dimensionUniqueName="[Ship Date]" displayFolder="Fiscal" count="0" unbalanced="0"/>
    <cacheHierarchy uniqueName="[Ship Date].[Fiscal Quarter of Year]" caption="Ship Date.Fiscal Quarter of Year" attribute="1" time="1" defaultMemberUniqueName="[Ship Date].[Fiscal Quarter of Year].[All Periods]" allUniqueName="[Ship Date].[Fiscal Quarter of Year].[All Periods]" dimensionUniqueName="[Ship Date]" displayFolder="Fiscal" count="0" unbalanced="0"/>
    <cacheHierarchy uniqueName="[Ship Date].[Fiscal Semester of Year]" caption="Ship Date.Fiscal Semester of Year" attribute="1" time="1" defaultMemberUniqueName="[Ship Date].[Fiscal Semester of Year].[All Periods]" allUniqueName="[Ship Date].[Fiscal Semester of Year].[All Periods]" dimensionUniqueName="[Ship Date]" displayFolder="Fiscal" count="0" unbalanced="0"/>
    <cacheHierarchy uniqueName="[Ship Date].[Fiscal Week of Year]" caption="Ship Date.Fiscal Week of Year" attribute="1" time="1" defaultMemberUniqueName="[Ship Date].[Fiscal Week of Year].[All Periods]" allUniqueName="[Ship Date].[Fiscal Week of Year].[All Periods]" dimensionUniqueName="[Ship Date]" displayFolder="Fiscal" count="0" unbalanced="0"/>
    <cacheHierarchy uniqueName="[Ship Date].[Fiscal Weeks]" caption="Ship Date.Fiscal Weeks" time="1" defaultMemberUniqueName="[Ship Date].[Fiscal Weeks].[All Periods]" allUniqueName="[Ship Date].[Fiscal Weeks].[All Periods]" dimensionUniqueName="[Ship Date]" displayFolder="Fiscal" count="0" unbalanced="0"/>
    <cacheHierarchy uniqueName="[Ship Date].[Fiscal Year]" caption="Ship Date.Fiscal Year" attribute="1" time="1" defaultMemberUniqueName="[Ship Date].[Fiscal Year].[All Periods]" allUniqueName="[Ship Date].[Fiscal Year].[All Periods]" dimensionUniqueName="[Ship Date]" displayFolder="Fiscal" count="0" unbalanced="0"/>
    <cacheHierarchy uniqueName="[Ship Date].[Month of Year]" caption="Ship Date.Month of Year" attribute="1" time="1" defaultMemberUniqueName="[Ship Date].[Month of Year].[All Periods]" allUniqueName="[Ship Date].[Month of Year].[All Periods]" dimensionUniqueName="[Ship Date]" displayFolder="" count="0" unbalanced="0"/>
    <cacheHierarchy uniqueName="[Source Currency].[Source Currency]" caption="Source Currency" attribute="1" defaultMemberUniqueName="[Source Currency].[Source Currency].[All Source Currencies]" allUniqueName="[Source Currency].[Source Currency].[All Source Currencies]" dimensionUniqueName="[Source Currency]" displayFolder="" count="0" unbalanced="0"/>
    <cacheHierarchy uniqueName="[Source Currency].[Source Currency Code]" caption="Source Currency Code" attribute="1" keyAttribute="1" defaultMemberUniqueName="[Source Currency].[Source Currency Code].[All Source Currencies]" allUniqueName="[Source Currency].[Source Currency Code].[All Source Currencies]" dimensionUniqueName="[Source Currency]" displayFolder="" count="0" unbalanced="0"/>
    <cacheHierarchy uniqueName="[Warehouse].[Channels]" caption="Channels" defaultMemberUniqueName="[Warehouse].[Channels].[All]" allUniqueName="[Warehouse].[Channels].[All]" dimensionUniqueName="[Warehouse]" displayFolder="" count="0" unbalanced="0"/>
    <cacheHierarchy uniqueName="[Warehouse].[Global Inventory]" caption="Global Inventory" defaultMemberUniqueName="[Warehouse].[Global Inventory].[All]" allUniqueName="[Warehouse].[Global Inventory].[All]" dimensionUniqueName="[Warehouse]" displayFolder="" count="0" unbalanced="0"/>
    <cacheHierarchy uniqueName="[Warehouse].[Regions]" caption="Regions" defaultMemberUniqueName="[Warehouse].[Regions].[All]" allUniqueName="[Warehouse].[Regions].[All]" dimensionUniqueName="[Warehouse]" displayFolder="" count="0" unbalanced="0"/>
    <cacheHierarchy uniqueName="[Account].[Account]" caption="Account" attribute="1" keyAttribute="1" defaultMemberUniqueName="[Account].[Account].[All Accounts]" allUniqueName="[Account].[Account].[All Accounts]" dimensionUniqueName="[Account]" displayFolder="" count="0" unbalanced="0" hidden="1"/>
    <cacheHierarchy uniqueName="[Date].[Calendar Quarter]" caption="Date.Calendar Quarter" attribute="1" time="1" defaultMemberUniqueName="[Date].[Calendar Quarter].[All Periods]" allUniqueName="[Date].[Calendar Quarter].[All Periods]" dimensionUniqueName="[Date]" displayFolder="Calendar" count="0" unbalanced="0" hidden="1"/>
    <cacheHierarchy uniqueName="[Date].[Calendar Semester]" caption="Date.Calendar Semester" attribute="1" time="1" defaultMemberUniqueName="[Date].[Calendar Semester].[All Periods]" allUniqueName="[Date].[Calendar Semester].[All Periods]" dimensionUniqueName="[Date]" displayFolder="Calendar" count="0" unbalanced="0" hidden="1"/>
    <cacheHierarchy uniqueName="[Date].[Calendar Week]" caption="Date.Calendar Week" attribute="1" time="1" defaultMemberUniqueName="[Date].[Calendar Week].[All Periods]" allUniqueName="[Date].[Calendar Week].[All Periods]" dimensionUniqueName="[Date]" displayFolder="Calendar" count="0" unbalanced="0" hidden="1"/>
    <cacheHierarchy uniqueName="[Date].[Fiscal Quarter]" caption="Date.Fiscal Quarter" attribute="1" time="1" defaultMemberUniqueName="[Date].[Fiscal Quarter].[All Periods]" allUniqueName="[Date].[Fiscal Quarter].[All Periods]" dimensionUniqueName="[Date]" displayFolder="Fiscal" count="0" unbalanced="0" hidden="1"/>
    <cacheHierarchy uniqueName="[Date].[Fiscal Semester]" caption="Date.Fiscal Semester" attribute="1" time="1" defaultMemberUniqueName="[Date].[Fiscal Semester].[All Periods]" allUniqueName="[Date].[Fiscal Semester].[All Periods]" dimensionUniqueName="[Date]" displayFolder="Fiscal" count="0" unbalanced="0" hidden="1"/>
    <cacheHierarchy uniqueName="[Date].[Fiscal Week]" caption="Date.Fiscal Week" attribute="1" time="1" defaultMemberUniqueName="[Date].[Fiscal Week].[All Periods]" allUniqueName="[Date].[Fiscal Week].[All Periods]" dimensionUniqueName="[Date]" displayFolder="Fiscal" count="0" unbalanced="0" hidden="1"/>
    <cacheHierarchy uniqueName="[Date].[Month Name]" caption="Date.Month Name" attribute="1" time="1" defaultMemberUniqueName="[Date].[Month Name].[All Periods]" allUniqueName="[Date].[Month Name].[All Periods]" dimensionUniqueName="[Date]" displayFolder="" count="0" unbalanced="0" hidden="1"/>
    <cacheHierarchy uniqueName="[Delivery Date].[Calendar Quarter]" caption="Delivery Date.Calendar Quarter" attribute="1" time="1" defaultMemberUniqueName="[Delivery Date].[Calendar Quarter].[All Periods]" allUniqueName="[Delivery Date].[Calendar Quarter].[All Periods]" dimensionUniqueName="[Delivery Date]" displayFolder="Calendar" count="0" unbalanced="0" hidden="1"/>
    <cacheHierarchy uniqueName="[Delivery Date].[Calendar Semester]" caption="Delivery Date.Calendar Semester" attribute="1" time="1" defaultMemberUniqueName="[Delivery Date].[Calendar Semester].[All Periods]" allUniqueName="[Delivery Date].[Calendar Semester].[All Periods]" dimensionUniqueName="[Delivery Date]" displayFolder="Calendar" count="0" unbalanced="0" hidden="1"/>
    <cacheHierarchy uniqueName="[Delivery Date].[Calendar Week]" caption="Delivery Date.Calendar Week" attribute="1" time="1" defaultMemberUniqueName="[Delivery Date].[Calendar Week].[All Periods]" allUniqueName="[Delivery Date].[Calendar Week].[All Periods]" dimensionUniqueName="[Delivery Date]" displayFolder="Calendar" count="0" unbalanced="0" hidden="1"/>
    <cacheHierarchy uniqueName="[Delivery Date].[Fiscal Quarter]" caption="Delivery Date.Fiscal Quarter" attribute="1" time="1" defaultMemberUniqueName="[Delivery Date].[Fiscal Quarter].[All Periods]" allUniqueName="[Delivery Date].[Fiscal Quarter].[All Periods]" dimensionUniqueName="[Delivery Date]" displayFolder="Fiscal" count="0" unbalanced="0" hidden="1"/>
    <cacheHierarchy uniqueName="[Delivery Date].[Fiscal Semester]" caption="Delivery Date.Fiscal Semester" attribute="1" time="1" defaultMemberUniqueName="[Delivery Date].[Fiscal Semester].[All Periods]" allUniqueName="[Delivery Date].[Fiscal Semester].[All Periods]" dimensionUniqueName="[Delivery Date]" displayFolder="Fiscal" count="0" unbalanced="0" hidden="1"/>
    <cacheHierarchy uniqueName="[Delivery Date].[Fiscal Week]" caption="Delivery Date.Fiscal Week" attribute="1" time="1" defaultMemberUniqueName="[Delivery Date].[Fiscal Week].[All Periods]" allUniqueName="[Delivery Date].[Fiscal Week].[All Periods]" dimensionUniqueName="[Delivery Date]" displayFolder="Fiscal" count="0" unbalanced="0" hidden="1"/>
    <cacheHierarchy uniqueName="[Delivery Date].[Month Name]" caption="Delivery Date.Month Name" attribute="1" time="1" defaultMemberUniqueName="[Delivery Date].[Month Name].[All Periods]" allUniqueName="[Delivery Date].[Month Name].[All Periods]" dimensionUniqueName="[Delivery Date]" displayFolder="" count="0" unbalanced="0" hidden="1"/>
    <cacheHierarchy uniqueName="[Department].[Department]" caption="Department" attribute="1" keyAttribute="1" defaultMemberUniqueName="[Department].[Department].[All Departments]" allUniqueName="[Department].[Department].[All Departments]" dimensionUniqueName="[Department]" displayFolder="" count="0" unbalanced="0" hidden="1"/>
    <cacheHierarchy uniqueName="[Employee].[Employee]" caption="Employee" attribute="1" keyAttribute="1" defaultMemberUniqueName="[Employee].[Employee].[All Employees]" allUniqueName="[Employee].[Employee].[All Employees]" dimensionUniqueName="[Employee]" displayFolder="" count="0" unbalanced="0" hidden="1"/>
    <cacheHierarchy uniqueName="[Employee].[Sales Territory Key]" caption="Sales Territory Key" attribute="1" defaultMemberUniqueName="[Employee].[Sales Territory Key].[All Employees]" allUniqueName="[Employee].[Sales Territory Key].[All Employees]" dimensionUniqueName="[Employee]" displayFolder="Organization" count="0" unbalanced="0" hidden="1"/>
    <cacheHierarchy uniqueName="[Geography].[Geography Key]" caption="Geography Key" attribute="1" keyAttribute="1" defaultMemberUniqueName="[Geography].[Geography Key].[All Geographies]" allUniqueName="[Geography].[Geography Key].[All Geographies]" dimensionUniqueName="[Geography]" displayFolder="" count="0" unbalanced="0" hidden="1"/>
    <cacheHierarchy uniqueName="[Internet Sales Order Details].[Internet Sales Order]" caption="Internet Sales Order" attribute="1" keyAttribute="1" defaultMemberUniqueName="[Internet Sales Order Details].[Internet Sales Order].[All Internet Sales Orders]" allUniqueName="[Internet Sales Order Details].[Internet Sales Order].[All Internet Sales Orders]" dimensionUniqueName="[Internet Sales Order Details]" displayFolder="" count="0" unbalanced="0" hidden="1"/>
    <cacheHierarchy uniqueName="[Item].[Color]" caption="Color" attribute="1" defaultMemberUniqueName="[Item].[Color].[All]" allUniqueName="[Item].[Color].[All]" dimensionUniqueName="[Item]" displayFolder="" count="0" unbalanced="0" hidden="1"/>
    <cacheHierarchy uniqueName="[Item].[Days To Manufacture]" caption="Days To Manufacture" attribute="1" defaultMemberUniqueName="[Item].[Days To Manufacture].[All]" allUniqueName="[Item].[Days To Manufacture].[All]" dimensionUniqueName="[Item]" displayFolder="" count="0" unbalanced="0" hidden="1"/>
    <cacheHierarchy uniqueName="[Item].[Item]" caption="Item" attribute="1" keyAttribute="1" defaultMemberUniqueName="[Item].[Item].[All]" allUniqueName="[Item].[Item].[All]" dimensionUniqueName="[Item]" displayFolder="" count="0" unbalanced="0" hidden="1"/>
    <cacheHierarchy uniqueName="[Item].[Item Description]" caption="Item Description" attribute="1" defaultMemberUniqueName="[Item].[Item Description].[All]" allUniqueName="[Item].[Item Description].[All]" dimensionUniqueName="[Item]" displayFolder="" count="0" unbalanced="0" hidden="1"/>
    <cacheHierarchy uniqueName="[Item].[Safety Stock Level]" caption="Safety Stock Level" attribute="1" defaultMemberUniqueName="[Item].[Safety Stock Level].[All]" allUniqueName="[Item].[Safety Stock Level].[All]" dimensionUniqueName="[Item]" displayFolder="" count="0" unbalanced="0" hidden="1"/>
    <cacheHierarchy uniqueName="[Item].[Size]" caption="Size" attribute="1" defaultMemberUniqueName="[Item].[Size].[All]" allUniqueName="[Item].[Size].[All]" dimensionUniqueName="[Item]" displayFolder="" count="0" unbalanced="0" hidden="1"/>
    <cacheHierarchy uniqueName="[Item].[Status]" caption="Status" attribute="1" defaultMemberUniqueName="[Item].[Status].[All]" allUniqueName="[Item].[Status].[All]" dimensionUniqueName="[Item]" displayFolder="" count="0" unbalanced="0" hidden="1"/>
    <cacheHierarchy uniqueName="[Item].[Style]" caption="Style" attribute="1" defaultMemberUniqueName="[Item].[Style].[All]" allUniqueName="[Item].[Style].[All]" dimensionUniqueName="[Item]" displayFolder="" count="0" unbalanced="0" hidden="1"/>
    <cacheHierarchy uniqueName="[Item].[Weight]" caption="Weight" attribute="1" defaultMemberUniqueName="[Item].[Weight].[All]" allUniqueName="[Item].[Weight].[All]" dimensionUniqueName="[Item]" displayFolder="" count="0" unbalanced="0" hidden="1"/>
    <cacheHierarchy uniqueName="[Organization].[Organization]" caption="Organization" attribute="1" keyAttribute="1" defaultMemberUniqueName="[Organization].[Organization].[All Organizations]" allUniqueName="[Organization].[Organization].[All Organizations]" dimensionUniqueName="[Organization]" displayFolder="" count="0" unbalanced="0" hidden="1"/>
    <cacheHierarchy uniqueName="[Reseller].[Geography Key]" caption="Geography Key" attribute="1" defaultMemberUniqueName="[Reseller].[Geography Key].[All Resellers]" allUniqueName="[Reseller].[Geography Key].[All Resellers]" dimensionUniqueName="[Reseller]" displayFolder="" count="0" unbalanced="0" hidden="1"/>
    <cacheHierarchy uniqueName="[Reseller Sales Order Details].[Reseller Sales Order]" caption="Reseller Sales Order" attribute="1" keyAttribute="1" defaultMemberUniqueName="[Reseller Sales Order Details].[Reseller Sales Order].[All Reseller Sales Orders]" allUniqueName="[Reseller Sales Order Details].[Reseller Sales Order].[All Reseller Sales Orders]" dimensionUniqueName="[Reseller Sales Order Details]" displayFolder="" count="0" unbalanced="0" hidden="1"/>
    <cacheHierarchy uniqueName="[Sales Summary Order Details].[Sales Order]" caption="Sales Order" attribute="1" keyAttribute="1" defaultMemberUniqueName="[Sales Summary Order Details].[Sales Order].[All Sales Order Details]" allUniqueName="[Sales Summary Order Details].[Sales Order].[All Sales Order Details]" dimensionUniqueName="[Sales Summary Order Details]" displayFolder="" count="0" unbalanced="0" hidden="1"/>
    <cacheHierarchy uniqueName="[Ship Date].[Calendar Quarter]" caption="Ship Date.Calendar Quarter" attribute="1" time="1" defaultMemberUniqueName="[Ship Date].[Calendar Quarter].[All Periods]" allUniqueName="[Ship Date].[Calendar Quarter].[All Periods]" dimensionUniqueName="[Ship Date]" displayFolder="Calendar" count="0" unbalanced="0" hidden="1"/>
    <cacheHierarchy uniqueName="[Ship Date].[Calendar Semester]" caption="Ship Date.Calendar Semester" attribute="1" time="1" defaultMemberUniqueName="[Ship Date].[Calendar Semester].[All Periods]" allUniqueName="[Ship Date].[Calendar Semester].[All Periods]" dimensionUniqueName="[Ship Date]" displayFolder="Calendar" count="0" unbalanced="0" hidden="1"/>
    <cacheHierarchy uniqueName="[Ship Date].[Calendar Week]" caption="Ship Date.Calendar Week" attribute="1" time="1" defaultMemberUniqueName="[Ship Date].[Calendar Week].[All Periods]" allUniqueName="[Ship Date].[Calendar Week].[All Periods]" dimensionUniqueName="[Ship Date]" displayFolder="Calendar" count="0" unbalanced="0" hidden="1"/>
    <cacheHierarchy uniqueName="[Ship Date].[Fiscal Quarter]" caption="Ship Date.Fiscal Quarter" attribute="1" time="1" defaultMemberUniqueName="[Ship Date].[Fiscal Quarter].[All Periods]" allUniqueName="[Ship Date].[Fiscal Quarter].[All Periods]" dimensionUniqueName="[Ship Date]" displayFolder="Fiscal" count="0" unbalanced="0" hidden="1"/>
    <cacheHierarchy uniqueName="[Ship Date].[Fiscal Semester]" caption="Ship Date.Fiscal Semester" attribute="1" time="1" defaultMemberUniqueName="[Ship Date].[Fiscal Semester].[All Periods]" allUniqueName="[Ship Date].[Fiscal Semester].[All Periods]" dimensionUniqueName="[Ship Date]" displayFolder="Fiscal" count="0" unbalanced="0" hidden="1"/>
    <cacheHierarchy uniqueName="[Ship Date].[Fiscal Week]" caption="Ship Date.Fiscal Week" attribute="1" time="1" defaultMemberUniqueName="[Ship Date].[Fiscal Week].[All Periods]" allUniqueName="[Ship Date].[Fiscal Week].[All Periods]" dimensionUniqueName="[Ship Date]" displayFolder="Fiscal" count="0" unbalanced="0" hidden="1"/>
    <cacheHierarchy uniqueName="[Ship Date].[Month Name]" caption="Ship Date.Month Name" attribute="1" time="1" defaultMemberUniqueName="[Ship Date].[Month Name].[All Periods]" allUniqueName="[Ship Date].[Month Name].[All Periods]" dimensionUniqueName="[Ship Date]" displayFolder="" count="0" unbalanced="0" hidden="1"/>
    <cacheHierarchy uniqueName="[Warehouse].[Channel]" caption="Channel" attribute="1" defaultMemberUniqueName="[Warehouse].[Channel].[All]" allUniqueName="[Warehouse].[Channel].[All]" dimensionUniqueName="[Warehouse]" displayFolder="" count="0" unbalanced="0" hidden="1"/>
    <cacheHierarchy uniqueName="[Warehouse].[Channel Alt]" caption="Channel Alt" attribute="1" defaultMemberUniqueName="[Warehouse].[Channel Alt].[All]" allUniqueName="[Warehouse].[Channel Alt].[All]" dimensionUniqueName="[Warehouse]" displayFolder="" count="0" unbalanced="0" hidden="1"/>
    <cacheHierarchy uniqueName="[Warehouse].[Channel Region]" caption="Channel Region" attribute="1" defaultMemberUniqueName="[Warehouse].[Channel Region].[All]" allUniqueName="[Warehouse].[Channel Region].[All]" dimensionUniqueName="[Warehouse]" displayFolder="" count="0" unbalanced="0" hidden="1"/>
    <cacheHierarchy uniqueName="[Warehouse].[Region]" caption="Region" attribute="1" defaultMemberUniqueName="[Warehouse].[Region].[All]" allUniqueName="[Warehouse].[Region].[All]" dimensionUniqueName="[Warehouse]" displayFolder="" count="0" unbalanced="0" hidden="1"/>
    <cacheHierarchy uniqueName="[Warehouse].[Warehouse]" caption="Warehouse" attribute="1" keyAttribute="1" defaultMemberUniqueName="[Warehouse].[Warehouse].[All]" allUniqueName="[Warehouse].[Warehouse].[All]" dimensionUniqueName="[Warehouse]" displayFolder="" count="0" unbalanced="0" hidden="1"/>
    <cacheHierarchy uniqueName="[Measures].[Internet Sales Amount]" caption="Internet Sales Amount" measure="1" displayFolder="" measureGroup="Internet Sales" count="0"/>
    <cacheHierarchy uniqueName="[Measures].[Internet Order Quantity]" caption="Internet Order Quantity" measure="1" displayFolder="" measureGroup="Internet Sales" count="0"/>
    <cacheHierarchy uniqueName="[Measures].[Internet Extended Amount]" caption="Internet Extended Amount" measure="1" displayFolder="" measureGroup="Internet Sales" count="0"/>
    <cacheHierarchy uniqueName="[Measures].[Internet Tax Amount]" caption="Internet Tax Amount" measure="1" displayFolder="" measureGroup="Internet Sales" count="0"/>
    <cacheHierarchy uniqueName="[Measures].[Internet Freight Cost]" caption="Internet Freight Cost" measure="1" displayFolder="" measureGroup="Internet Sales" count="0"/>
    <cacheHierarchy uniqueName="[Measures].[Internet Total Product Cost]" caption="Internet Total Product Cost" measure="1" displayFolder="" measureGroup="Internet Sales" count="0"/>
    <cacheHierarchy uniqueName="[Measures].[Internet Standard Product Cost]" caption="Internet Standard Product Cost" measure="1" displayFolder="" measureGroup="Internet Sales" count="0"/>
    <cacheHierarchy uniqueName="[Measures].[Internet Order Count]" caption="Internet Order Count" measure="1" displayFolder="" measureGroup="Internet Orders" count="0"/>
    <cacheHierarchy uniqueName="[Measures].[Customer Count]" caption="Customer Count" measure="1" displayFolder="" measureGroup="Internet Customers" count="0"/>
    <cacheHierarchy uniqueName="[Measures].[Reseller Sales Amount]" caption="Reseller Sales Amount" measure="1" displayFolder="" measureGroup="Reseller Sales" count="0"/>
    <cacheHierarchy uniqueName="[Measures].[Reseller Order Quantity]" caption="Reseller Order Quantity" measure="1" displayFolder="" measureGroup="Reseller Sales" count="0"/>
    <cacheHierarchy uniqueName="[Measures].[Reseller Extended Amount]" caption="Reseller Extended Amount" measure="1" displayFolder="" measureGroup="Reseller Sales" count="0"/>
    <cacheHierarchy uniqueName="[Measures].[Reseller Tax Amount]" caption="Reseller Tax Amount" measure="1" displayFolder="" measureGroup="Reseller Sales" count="0"/>
    <cacheHierarchy uniqueName="[Measures].[Reseller Freight Cost]" caption="Reseller Freight Cost" measure="1" displayFolder="" measureGroup="Reseller Sales" count="0"/>
    <cacheHierarchy uniqueName="[Measures].[Discount Amount]" caption="Discount Amount" measure="1" displayFolder="" measureGroup="Reseller Sales" count="0"/>
    <cacheHierarchy uniqueName="[Measures].[Reseller Total Product Cost]" caption="Reseller Total Product Cost" measure="1" displayFolder="" measureGroup="Reseller Sales" count="0"/>
    <cacheHierarchy uniqueName="[Measures].[Reseller Standard Product Cost]" caption="Reseller Standard Product Cost" measure="1" displayFolder="" measureGroup="Reseller Sales" count="0"/>
    <cacheHierarchy uniqueName="[Measures].[Reseller Order Count]" caption="Reseller Order Count" measure="1" displayFolder="" measureGroup="Reseller Orders" count="0"/>
    <cacheHierarchy uniqueName="[Measures].[Order Quantity]" caption="Order Quantity" measure="1" displayFolder="" measureGroup="Sales Summary" count="0"/>
    <cacheHierarchy uniqueName="[Measures].[Extended Amount]" caption="Extended Amount" measure="1" displayFolder="" measureGroup="Sales Summary" count="0"/>
    <cacheHierarchy uniqueName="[Measures].[Standard Product Cost]" caption="Standard Product Cost" measure="1" displayFolder="" measureGroup="Sales Summary" count="0"/>
    <cacheHierarchy uniqueName="[Measures].[Total Product Cost]" caption="Total Product Cost" measure="1" displayFolder="" measureGroup="Sales Summary" count="0"/>
    <cacheHierarchy uniqueName="[Measures].[Sales Amount]" caption="Sales Amount" measure="1" displayFolder="" measureGroup="Sales Summary" count="0"/>
    <cacheHierarchy uniqueName="[Measures].[Tax Amount]" caption="Tax Amount" measure="1" displayFolder="" measureGroup="Sales Summary" count="0"/>
    <cacheHierarchy uniqueName="[Measures].[Freight Cost]" caption="Freight Cost" measure="1" displayFolder="" measureGroup="Sales Summary" count="0"/>
    <cacheHierarchy uniqueName="[Measures].[Order Count]" caption="Order Count" measure="1" displayFolder="" measureGroup="Sales Orders" count="0"/>
    <cacheHierarchy uniqueName="[Measures].[Amount Quota]" caption="Amount Quota" measure="1" displayFolder="" measureGroup="Sales Targets" count="0"/>
    <cacheHierarchy uniqueName="[Measures].[Unit Quota]" caption="Unit Quota" measure="1" displayFolder="" measureGroup="Sales Targets" count="0"/>
    <cacheHierarchy uniqueName="[Measures].[Amount]" caption="Amount" measure="1" displayFolder="" measureGroup="Financial Reporting" count="0"/>
    <cacheHierarchy uniqueName="[Measures].[Average Rate]" caption="Average Rate" measure="1" displayFolder="" measureGroup="Exchange Rates" count="0"/>
    <cacheHierarchy uniqueName="[Measures].[End of Day Rate]" caption="End of Day Rate" measure="1" displayFolder="" measureGroup="Exchange Rates" count="0"/>
    <cacheHierarchy uniqueName="[Measures].[On Hand Value]" caption="On Hand Value" measure="1" displayFolder="" measureGroup="Inventory" count="0"/>
    <cacheHierarchy uniqueName="[Measures].[On Hand]" caption="On Hand" measure="1" displayFolder="" measureGroup="Inventory" count="0"/>
    <cacheHierarchy uniqueName="[Measures].[Internet Gross Profit]" caption="Internet Gross Profit" measure="1" displayFolder="" measureGroup="Internet Sales" count="0"/>
    <cacheHierarchy uniqueName="[Measures].[Amount Per Unit Quota]" caption="Amount Per Unit Quota" measure="1" displayFolder="" measureGroup="Sales Targets" count="0"/>
    <cacheHierarchy uniqueName="[Measures].[Amount Per Day]" caption="Amount Per Day" measure="1" displayFolder="" measureGroup="Sales Targets" count="0"/>
    <cacheHierarchy uniqueName="[Measures].[Internet Gross Profit Margin]" caption="Internet Gross Profit Margin" measure="1" displayFolder="" measureGroup="Internet Sales" count="0"/>
    <cacheHierarchy uniqueName="[Measures].[Internet Average Unit Price]" caption="Internet Average Unit Price" measure="1" displayFolder="" measureGroup="Internet Sales" count="0"/>
    <cacheHierarchy uniqueName="[Measures].[Internet Average Sales Amount]" caption="Internet Average Sales Amount" measure="1" displayFolder="" measureGroup="Internet Sales" count="0"/>
    <cacheHierarchy uniqueName="[Measures].[Internet Ratio to All Products]" caption="Internet Ratio to All Products" measure="1" displayFolder="" measureGroup="Internet Sales" count="0"/>
    <cacheHierarchy uniqueName="[Measures].[Internet Ratio to Parent Product]" caption="Internet Ratio to Parent Product" measure="1" displayFolder="" measureGroup="Internet Sales" count="0"/>
    <cacheHierarchy uniqueName="[Measures].[Growth in Customer Base]" caption="Growth in Customer Base" measure="1" displayFolder="" measureGroup="Internet Sales" count="0"/>
    <cacheHierarchy uniqueName="[Measures].[Reseller Gross Profit]" caption="Reseller Gross Profit" measure="1" displayFolder="" measureGroup="Reseller Sales" count="0"/>
    <cacheHierarchy uniqueName="[Measures].[Reseller Gross Profit Margin]" caption="Reseller Gross Profit Margin" measure="1" displayFolder="" measureGroup="Reseller Sales" count="0"/>
    <cacheHierarchy uniqueName="[Measures].[Reseller Average Unit Price]" caption="Reseller Average Unit Price" measure="1" displayFolder="" measureGroup="Reseller Sales" count="0"/>
    <cacheHierarchy uniqueName="[Measures].[Reseller Average Sales Amount]" caption="Reseller Average Sales Amount" measure="1" displayFolder="" measureGroup="Reseller Sales" count="0"/>
    <cacheHierarchy uniqueName="[Measures].[Reseller Ratio to All Products]" caption="Reseller Ratio to All Products" measure="1" displayFolder="" measureGroup="Reseller Sales" count="0"/>
    <cacheHierarchy uniqueName="[Measures].[Reseller Ratio to Parent Product]" caption="Reseller Ratio to Parent Product" measure="1" displayFolder="" measureGroup="Reseller Sales" count="0"/>
    <cacheHierarchy uniqueName="[Measures].[Discount Percentage]" caption="Discount Percentage" measure="1" displayFolder="" measureGroup="Reseller Sales" count="0"/>
    <cacheHierarchy uniqueName="[Measures].[Average Unit Price]" caption="Average Unit Price" measure="1" displayFolder="" measureGroup="Sales Summary" count="0"/>
    <cacheHierarchy uniqueName="[Measures].[Average Sales Amount]" caption="Average Sales Amount" measure="1" displayFolder="" measureGroup="Sales Summary" count="0"/>
    <cacheHierarchy uniqueName="[Measures].[Gross Profit]" caption="Gross Profit" measure="1" displayFolder="" measureGroup="Sales Summary" count="0"/>
    <cacheHierarchy uniqueName="[Measures].[Gross Profit Margin]" caption="Gross Profit Margin" measure="1" displayFolder="" measureGroup="Sales Summary" count="0"/>
    <cacheHierarchy uniqueName="[Measures].[Expense to Revenue Ratio]" caption="Expense to Revenue Ratio" measure="1" displayFolder="" measureGroup="Sales Summary" count="0"/>
    <cacheHierarchy uniqueName="[Measures].[Ratio to All Products]" caption="Ratio to All Products" measure="1" displayFolder="" measureGroup="Sales Summary" count="0"/>
    <cacheHierarchy uniqueName="[Measures].[Ratio to Parent Product]" caption="Ratio to Parent Product" measure="1" displayFolder="" measureGroup="Sales Summary" count="0"/>
    <cacheHierarchy uniqueName="[Measures].[Internet Unit Price]" caption="Internet Unit Price" measure="1" displayFolder="" measureGroup="Internet Sales" count="0" hidden="1"/>
    <cacheHierarchy uniqueName="[Measures].[Internet Transaction Count]" caption="Internet Transaction Count" measure="1" displayFolder="" measureGroup="Internet Sales" count="0" hidden="1"/>
    <cacheHierarchy uniqueName="[Measures].[Sales Reason Count]" caption="Sales Reason Count" measure="1" displayFolder="" measureGroup="Sales Reasons" count="0" hidden="1"/>
    <cacheHierarchy uniqueName="[Measures].[Reseller Unit Price]" caption="Reseller Unit Price" measure="1" displayFolder="" measureGroup="Reseller Sales" count="0" hidden="1"/>
    <cacheHierarchy uniqueName="[Measures].[Unit Price Discount Percent]" caption="Unit Price Discount Percent" measure="1" displayFolder="" measureGroup="Reseller Sales" count="0" hidden="1"/>
    <cacheHierarchy uniqueName="[Measures].[Reseller Transaction Count]" caption="Reseller Transaction Count" measure="1" displayFolder="" measureGroup="Reseller Sales" count="0" hidden="1"/>
    <cacheHierarchy uniqueName="[Measures].[Unit Price]" caption="Unit Price" measure="1" displayFolder="" measureGroup="Sales Summary" count="0" hidden="1"/>
    <cacheHierarchy uniqueName="[Measures].[Transaction Count]" caption="Transaction Count" measure="1" displayFolder="" measureGroup="Sales Summary" count="0" hidden="1"/>
    <cacheHierarchy uniqueName="[Measures].[Growth in Customer Base Goal]" caption="Growth in Customer Base Goal" measure="1" displayFolder="" count="0" hidden="1"/>
    <cacheHierarchy uniqueName="[Measures].[Growth in Customer Base Status]" caption="Growth in Customer Base Status" measure="1" displayFolder="" count="0" hidden="1"/>
    <cacheHierarchy uniqueName="[Measures].[Growth in Customer Base Trend]" caption="Growth in Customer Base Trend" measure="1" displayFolder="" count="0" hidden="1"/>
    <cacheHierarchy uniqueName="[Measures].[Net Income Value]" caption="Net Income Value" measure="1" displayFolder="" count="0" hidden="1"/>
    <cacheHierarchy uniqueName="[Measures].[Net Income Goal]" caption="Net Income Goal" measure="1" displayFolder="" count="0" hidden="1"/>
    <cacheHierarchy uniqueName="[Measures].[Net Income Status]" caption="Net Income Status" measure="1" displayFolder="" count="0" hidden="1"/>
    <cacheHierarchy uniqueName="[Measures].[Net Income Trend]" caption="Net Income Trend" measure="1" displayFolder="" count="0" hidden="1"/>
    <cacheHierarchy uniqueName="[Measures].[Operating Profit Value]" caption="Operating Profit Value" measure="1" displayFolder="" count="0" hidden="1"/>
    <cacheHierarchy uniqueName="[Measures].[Operating Profit Goal]" caption="Operating Profit Goal" measure="1" displayFolder="" count="0" hidden="1"/>
    <cacheHierarchy uniqueName="[Measures].[Operating Profit Status]" caption="Operating Profit Status" measure="1" displayFolder="" count="0" hidden="1"/>
    <cacheHierarchy uniqueName="[Measures].[Operating Profit Trend]" caption="Operating Profit Trend" measure="1" displayFolder="" count="0" hidden="1"/>
    <cacheHierarchy uniqueName="[Measures].[Operating Expenses Value]" caption="Operating Expenses Value" measure="1" displayFolder="" count="0" hidden="1"/>
    <cacheHierarchy uniqueName="[Measures].[Operating Expenses Goal]" caption="Operating Expenses Goal" measure="1" displayFolder="" count="0" hidden="1"/>
    <cacheHierarchy uniqueName="[Measures].[Operating Expenses Status]" caption="Operating Expenses Status" measure="1" displayFolder="" count="0" hidden="1"/>
    <cacheHierarchy uniqueName="[Measures].[Operating Expenses Trend]" caption="Operating Expenses Trend" measure="1" displayFolder="" count="0" hidden="1"/>
    <cacheHierarchy uniqueName="[Measures].[Financial Gross Margin Value]" caption="Financial Gross Margin Value" measure="1" displayFolder="" count="0" hidden="1"/>
    <cacheHierarchy uniqueName="[Measures].[Financial Gross Margin Goal]" caption="Financial Gross Margin Goal" measure="1" displayFolder="" count="0" hidden="1"/>
    <cacheHierarchy uniqueName="[Measures].[Financial Gross Margin Status]" caption="Financial Gross Margin Status" measure="1" displayFolder="" count="0" hidden="1"/>
    <cacheHierarchy uniqueName="[Measures].[Financial Gross Margin Trend]" caption="Financial Gross Margin Trend" measure="1" displayFolder="" count="0" hidden="1"/>
    <cacheHierarchy uniqueName="[Measures].[Return on Assets Value]" caption="Return on Assets Value" measure="1" displayFolder="" count="0" hidden="1"/>
    <cacheHierarchy uniqueName="[Measures].[Return on Assets Goal]" caption="Return on Assets Goal" measure="1" displayFolder="" count="0" hidden="1"/>
    <cacheHierarchy uniqueName="[Measures].[Return on Assets Status]" caption="Return on Assets Status" measure="1" displayFolder="" count="0" hidden="1"/>
    <cacheHierarchy uniqueName="[Measures].[Return on Assets Trend]" caption="Return on Assets Trend" measure="1" displayFolder="" count="0" hidden="1"/>
    <cacheHierarchy uniqueName="[Measures].[Product Gross Profit Margin Goal]" caption="Product Gross Profit Margin Goal" measure="1" displayFolder="" count="0" hidden="1"/>
    <cacheHierarchy uniqueName="[Measures].[Product Gross Profit Margin Status]" caption="Product Gross Profit Margin Status" measure="1" displayFolder="" count="0" hidden="1"/>
    <cacheHierarchy uniqueName="[Measures].[Product Gross Profit Margin Trend]" caption="Product Gross Profit Margin Trend" measure="1" displayFolder="" count="0" hidden="1"/>
    <cacheHierarchy uniqueName="[Measures].[Financial Variance Value]" caption="Financial Variance Value" measure="1" displayFolder="" count="0" hidden="1"/>
    <cacheHierarchy uniqueName="[Measures].[Financial Variance Goal]" caption="Financial Variance Goal" measure="1" displayFolder="" count="0" hidden="1"/>
    <cacheHierarchy uniqueName="[Measures].[Financial Variance Status]" caption="Financial Variance Status" measure="1" displayFolder="" count="0" hidden="1"/>
    <cacheHierarchy uniqueName="[Measures].[Financial Variance Trend]" caption="Financial Variance Trend" measure="1" displayFolder="" count="0" hidden="1"/>
    <cacheHierarchy uniqueName="[Measures].[Expense to Revenue Ratio Goal]" caption="Expense to Revenue Ratio Goal" measure="1" displayFolder="" count="0" hidden="1"/>
    <cacheHierarchy uniqueName="[Measures].[Expense to Revenue Ratio Status]" caption="Expense to Revenue Ratio Status" measure="1" displayFolder="" count="0" hidden="1"/>
    <cacheHierarchy uniqueName="[Measures].[Expense to Revenue Ratio Trend]" caption="Expense to Revenue Ratio Trend" measure="1" displayFolder="" count="0" hidden="1"/>
    <cacheHierarchy uniqueName="[Measures].[Revenue Goal]" caption="Revenue Goal" measure="1" displayFolder="" count="0" hidden="1"/>
    <cacheHierarchy uniqueName="[Measures].[Revenue Status]" caption="Revenue Status" measure="1" displayFolder="" count="0" hidden="1"/>
    <cacheHierarchy uniqueName="[Measures].[Revenue Trend]" caption="Revenue Trend" measure="1" displayFolder="" count="0" hidden="1"/>
    <cacheHierarchy uniqueName="[Measures].[Channel Revenue Goal]" caption="Channel Revenue Goal" measure="1" displayFolder="" count="0" hidden="1"/>
    <cacheHierarchy uniqueName="[Measures].[Channel Revenue Status]" caption="Channel Revenue Status" measure="1" displayFolder="" count="0" hidden="1"/>
    <cacheHierarchy uniqueName="[Measures].[Channel Revenue Trend]" caption="Channel Revenue Trend" measure="1" displayFolder="" count="0" hidden="1"/>
    <cacheHierarchy uniqueName="[Measures].[Internet Revenue Goal]" caption="Internet Revenue Goal" measure="1" displayFolder="" count="0" hidden="1"/>
    <cacheHierarchy uniqueName="[Measures].[Internet Revenue Status]" caption="Internet Revenue Status" measure="1" displayFolder="" count="0" hidden="1"/>
    <cacheHierarchy uniqueName="[Measures].[Internet Revenue Trend]" caption="Internet Revenue Trend" measure="1" displayFolder="" count="0" hidden="1"/>
    <cacheHierarchy uniqueName="[Measures].[Decrease Inventory Value Value]" caption="Decrease Inventory Value Value" measure="1" displayFolder="" count="0" hidden="1"/>
    <cacheHierarchy uniqueName="[Measures].[Decrease Inventory Value Trend]" caption="Decrease Inventory Value Trend" measure="1" displayFolder="" count="0" hidden="1"/>
    <cacheHierarchy uniqueName="[Measures].[Increase Throughput Value]" caption="Increase Throughput Value" measure="1" displayFolder="" count="0" hidden="1"/>
    <cacheHierarchy uniqueName="[Measures].[Increase Throughput Status]" caption="Increase Throughput Status" measure="1" displayFolder="" count="0" hidden="1"/>
    <cacheHierarchy uniqueName="[Negative Margin Products]" caption="Negative Margin Products" set="1" displayFolder="Sets" count="0" unbalanced="0" unbalancedGroup="0"/>
    <cacheHierarchy uniqueName="[Top 50 Customers]" caption="Top 50 Customers" set="1" displayFolder="Sets" count="0" unbalanced="0" unbalancedGroup="0"/>
    <cacheHierarchy uniqueName="[Top 25 Selling Products]" caption="Top 25 Selling Products" set="1" displayFolder="Sets" count="0" unbalanced="0" unbalancedGroup="0"/>
    <cacheHierarchy uniqueName="[New Product Models FY 2006]" caption="New Product Models FY 2006" set="1" displayFolder="Sets" count="0" unbalanced="0" unbalancedGroup="0"/>
    <cacheHierarchy uniqueName="[New Product Models FY 2007]" caption="New Product Models FY 2007" set="1" displayFolder="Sets" count="0" unbalanced="0" unbalancedGroup="0"/>
    <cacheHierarchy uniqueName="[New Product Models FY 2008]" caption="New Product Models FY 2008" set="1" displayFolder="Sets" count="0" unbalanced="0" unbalancedGroup="0"/>
    <cacheHierarchy uniqueName="[Long Lead Products]" caption="Long Lead Products" set="1" displayFolder="Sets" count="0" unbalanced="0" unbalancedGroup="0"/>
    <cacheHierarchy uniqueName="[Core Product Group]" caption="Core Product Group" set="1" displayFolder="Sets" count="0" unbalanced="0" unbalancedGroup="0"/>
    <cacheHierarchy uniqueName="[Large Resellers]" caption="Large Resellers" set="1" displayFolder="Sets" count="0" unbalanced="0" unbalancedGroup="0"/>
    <cacheHierarchy uniqueName="[High Discount Promotions]" caption="High Discount Promotions" set="1" displayFolder="Sets" count="0" unbalanced="0" unbalancedGroup="0"/>
    <cacheHierarchy uniqueName="[Summary P&amp;L]" caption="Summary P&amp;L" set="1" displayFolder="Sets" count="0" unbalanced="0" unbalancedGroup="0"/>
  </cacheHierarchies>
  <kpis count="14">
    <kpi uniqueName="Growth in Customer Base" caption="Growth in Customer Base" displayFolder="Customer Perspective\Expand Customer Base" measureGroup="Internet Sales" parent="" value="[Measures].[Growth in Customer Base]" goal="[Measures].[Growth in Customer Base Goal]" status="[Measures].[Growth in Customer Base Status]" trend="[Measures].[Growth in Customer Base Trend]" weight=""/>
    <kpi uniqueName="Net Income" caption="Net Income" displayFolder="Financial Perspective\Maintain Overall Margins" measureGroup="Financial Reporting" parent="" value="[Measures].[Net Income Value]" goal="[Measures].[Net Income Goal]" status="[Measures].[Net Income Status]" trend="[Measures].[Net Income Trend]" weight=""/>
    <kpi uniqueName="Operating Profit" caption="Operating Profit" displayFolder="Financial Perspective\Maintain Overall Margins" measureGroup="Financial Reporting" parent="" value="[Measures].[Operating Profit Value]" goal="[Measures].[Operating Profit Goal]" status="[Measures].[Operating Profit Status]" trend="[Measures].[Operating Profit Trend]" weight=""/>
    <kpi uniqueName="Operating Expenses" caption="Operating Expenses" displayFolder="Financial Perspective\Maintain Overall Margins" measureGroup="Financial Reporting" parent="" value="[Measures].[Operating Expenses Value]" goal="[Measures].[Operating Expenses Goal]" status="[Measures].[Operating Expenses Status]" trend="[Measures].[Operating Expenses Trend]" weight=""/>
    <kpi uniqueName="Financial Gross Margin" caption="Financial Gross Margin" displayFolder="Financial Perspective\Maintain Overall Margins" measureGroup="Financial Reporting" parent="" value="[Measures].[Financial Gross Margin Value]" goal="[Measures].[Financial Gross Margin Goal]" status="[Measures].[Financial Gross Margin Status]" trend="[Measures].[Financial Gross Margin Trend]" weight=""/>
    <kpi uniqueName="Return on Assets" caption="Return on Assets" displayFolder="Financial Perspective\Grow Revenue" measureGroup="Financial Reporting" parent="" value="[Measures].[Return on Assets Value]" goal="[Measures].[Return on Assets Goal]" status="[Measures].[Return on Assets Status]" trend="[Measures].[Return on Assets Trend]" weight=""/>
    <kpi uniqueName="Product Gross Profit Margin" caption="Product Gross Profit Margin" displayFolder="Financial Perspective\Maintain Overall Margins" measureGroup="Sales Summary" parent="" value="[Measures].[Gross Profit Margin]" goal="[Measures].[Product Gross Profit Margin Goal]" status="[Measures].[Product Gross Profit Margin Status]" trend="[Measures].[Product Gross Profit Margin Trend]" weight=""/>
    <kpi uniqueName="Financial Variance" caption="Financial Variance" displayFolder="Financial Perspective\Grow Revenue" measureGroup="Financial Reporting" parent="" value="[Measures].[Financial Variance Value]" goal="[Measures].[Financial Variance Goal]" status="[Measures].[Financial Variance Status]" trend="[Measures].[Financial Variance Trend]" weight=""/>
    <kpi uniqueName="Expense to Revenue Ratio" caption="Expense to Revenue Ratio" displayFolder="Internal Perspective\Increase Operational Efficiency" measureGroup="Sales Summary" parent="" value="[Measures].[Expense to Revenue Ratio]" goal="[Measures].[Expense to Revenue Ratio Goal]" status="[Measures].[Expense to Revenue Ratio Status]" trend="[Measures].[Expense to Revenue Ratio Trend]" weight=""/>
    <kpi uniqueName="Revenue" caption="Revenue" displayFolder="Financial Perspective\Grow Revenue" measureGroup="Sales Summary" parent="" value="[Measures].[Sales Amount]" goal="[Measures].[Revenue Goal]" status="[Measures].[Revenue Status]" trend="[Measures].[Revenue Trend]" weight=""/>
    <kpi uniqueName="Channel Revenue" caption="Channel Revenue" displayFolder="Financial Perspective\Grow Revenue" measureGroup="Reseller Sales" parent="" value="[Measures].[Reseller Sales Amount]" goal="[Measures].[Channel Revenue Goal]" status="[Measures].[Channel Revenue Status]" trend="[Measures].[Channel Revenue Trend]" weight=""/>
    <kpi uniqueName="Internet Revenue" caption="Internet Revenue" displayFolder="Financial Perspective\Grow Revenue" measureGroup="Internet Sales" parent="" value="[Measures].[Internet Sales Amount]" goal="[Measures].[Internet Revenue Goal]" status="[Measures].[Internet Revenue Status]" trend="[Measures].[Internet Revenue Trend]" weight=""/>
    <kpi uniqueName="Decrease Inventory Value" caption="Decrease Inventory Value" displayFolder="Manage Inventory" parent="" value="[Measures].[Decrease Inventory Value Value]" goal="" status="" trend="[Measures].[Decrease Inventory Value Trend]" weight=""/>
    <kpi uniqueName="Increase Throughput" caption="Increase Throughput" displayFolder="Manage Inventory" parent="" value="[Measures].[Increase Throughput Value]" goal="" status="[Measures].[Increase Throughput Status]" trend="" weight=""/>
  </kpis>
  <extLst>
    <ext xmlns:x14="http://schemas.microsoft.com/office/spreadsheetml/2009/9/main" uri="{725AE2AE-9491-48be-B2B4-4EB974FC3084}">
      <x14:pivotCacheDefinition slicerData="1" pivotCacheId="14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Author" refreshedDate="41557.39429502315" backgroundQuery="1" createdVersion="3" refreshedVersion="5" minRefreshableVersion="3" recordCount="0" supportSubquery="1" supportAdvancedDrill="1">
  <cacheSource type="external" connectionId="1">
    <extLst>
      <ext xmlns:x14="http://schemas.microsoft.com/office/spreadsheetml/2009/9/main" uri="{F057638F-6D5F-4e77-A914-E7F072B9BCA8}">
        <x14:sourceConnection name="fin"/>
      </ext>
    </extLst>
  </cacheSource>
  <cacheFields count="0"/>
  <cacheHierarchies count="344">
    <cacheHierarchy uniqueName="[Account].[Account Number]" caption="Account Number" attribute="1" defaultMemberUniqueName="[Account].[Account Number].[All Accounts]" allUniqueName="[Account].[Account Number].[All Accounts]" dimensionUniqueName="[Account]" displayFolder="" count="0" unbalanced="0"/>
    <cacheHierarchy uniqueName="[Account].[Account Type]" caption="Account Type" attribute="1" defaultMemberUniqueName="[Account].[Account Type].[All Accounts]" allUniqueName="[Account].[Account Type].[All Accounts]" dimensionUniqueName="[Account]" displayFolder="" count="0" unbalanced="0"/>
    <cacheHierarchy uniqueName="[Account].[Accounts]" caption="Accounts" defaultMemberUniqueName="[Account].[Accounts].&amp;[47]" dimensionUniqueName="[Account]" displayFolder="" count="0" unbalanced="1"/>
    <cacheHierarchy uniqueName="[Customer].[City]" caption="City" attribute="1" defaultMemberUniqueName="[Customer].[City].[All Customers]" allUniqueName="[Customer].[City].[All Customers]" dimensionUniqueName="[Customer]" displayFolder="Location" count="0" unbalanced="0"/>
    <cacheHierarchy uniqueName="[Customer].[Commute Distance]" caption="Commute Distance" attribute="1" defaultMemberUniqueName="[Customer].[Commute Distance].[All Customers]" allUniqueName="[Customer].[Commute Distance].[All Customers]" dimensionUniqueName="[Customer]" displayFolder="Demographic" count="0" unbalanced="0"/>
    <cacheHierarchy uniqueName="[Customer].[Country]" caption="Country" attribute="1" defaultMemberUniqueName="[Customer].[Country].[All Customers]" allUniqueName="[Customer].[Country].[All Customers]" dimensionUniqueName="[Customer]" displayFolder="Location" count="0" unbalanced="0"/>
    <cacheHierarchy uniqueName="[Customer].[Customer]" caption="Customer" attribute="1" keyAttribute="1" defaultMemberUniqueName="[Customer].[Customer].[All Customers]" allUniqueName="[Customer].[Customer].[All Customers]" dimensionUniqueName="[Customer]" displayFolder="" count="0" unbalanced="0"/>
    <cacheHierarchy uniqueName="[Customer].[Customer Geography]" caption="Customer Geography" defaultMemberUniqueName="[Customer].[Customer Geography].[All Customers]" allUniqueName="[Customer].[Customer Geography].[All Customers]" dimensionUniqueName="[Customer]" displayFolder="" count="0" unbalanced="0"/>
    <cacheHierarchy uniqueName="[Customer].[Education]" caption="Education" attribute="1" defaultMemberUniqueName="[Customer].[Education].[All Customers]" allUniqueName="[Customer].[Education].[All Customers]" dimensionUniqueName="[Customer]" displayFolder="Demographic" count="0" unbalanced="0"/>
    <cacheHierarchy uniqueName="[Customer].[Gender]" caption="Gender" attribute="1" defaultMemberUniqueName="[Customer].[Gender].[All Customers]" allUniqueName="[Customer].[Gender].[All Customers]" dimensionUniqueName="[Customer]" displayFolder="Demographic" count="0" unbalanced="0"/>
    <cacheHierarchy uniqueName="[Customer].[Home Owner]" caption="Home Owner" attribute="1" defaultMemberUniqueName="[Customer].[Home Owner].[All Customers]" allUniqueName="[Customer].[Home Owner].[All Customers]" dimensionUniqueName="[Customer]" displayFolder="Demographic" count="0" unbalanced="0"/>
    <cacheHierarchy uniqueName="[Customer].[Marital Status]" caption="Marital Status" attribute="1" defaultMemberUniqueName="[Customer].[Marital Status].[All Customers]" allUniqueName="[Customer].[Marital Status].[All Customers]" dimensionUniqueName="[Customer]" displayFolder="Demographic" count="0" unbalanced="0"/>
    <cacheHierarchy uniqueName="[Customer].[Number of Cars Owned]" caption="Number of Cars Owned" attribute="1" defaultMemberUniqueName="[Customer].[Number of Cars Owned].[All Customers]" allUniqueName="[Customer].[Number of Cars Owned].[All Customers]" dimensionUniqueName="[Customer]" displayFolder="Demographic" count="0" unbalanced="0"/>
    <cacheHierarchy uniqueName="[Customer].[Number of Children At Home]" caption="Number of Children At Home" attribute="1" defaultMemberUniqueName="[Customer].[Number of Children At Home].[All Customers]" allUniqueName="[Customer].[Number of Children At Home].[All Customers]" dimensionUniqueName="[Customer]" displayFolder="Demographic" count="0" unbalanced="0"/>
    <cacheHierarchy uniqueName="[Customer].[Occupation]" caption="Occupation" attribute="1" defaultMemberUniqueName="[Customer].[Occupation].[All Customers]" allUniqueName="[Customer].[Occupation].[All Customers]" dimensionUniqueName="[Customer]" displayFolder="Demographic" count="0" unbalanced="0"/>
    <cacheHierarchy uniqueName="[Customer].[Postal Code]" caption="Postal Code" attribute="1" defaultMemberUniqueName="[Customer].[Postal Code].[All Customers]" allUniqueName="[Customer].[Postal Code].[All Customers]" dimensionUniqueName="[Customer]" displayFolder="Location" count="0" unbalanced="0"/>
    <cacheHierarchy uniqueName="[Customer].[State-Province]" caption="State-Province" attribute="1" defaultMemberUniqueName="[Customer].[State-Province].[All Customers]" allUniqueName="[Customer].[State-Province].[All Customers]" dimensionUniqueName="[Customer]" displayFolder="Location" count="0" unbalanced="0"/>
    <cacheHierarchy uniqueName="[Customer].[Total Children]" caption="Total Children" attribute="1" defaultMemberUniqueName="[Customer].[Total Children].[All Customers]" allUniqueName="[Customer].[Total Children].[All Customers]" dimensionUniqueName="[Customer]" displayFolder="Demographic" count="0" unbalanced="0"/>
    <cacheHierarchy uniqueName="[Customer].[Yearly Income]" caption="Yearly Income" attribute="1" defaultMemberUniqueName="[Customer].[Yearly Income].[All Customers]" allUniqueName="[Customer].[Yearly Income].[All Customers]" dimensionUniqueName="[Customer]" displayFolder="Demographic" count="0" unbalanced="0"/>
    <cacheHierarchy uniqueName="[Date].[Calendar]" caption="Date.Calendar" time="1" defaultMemberUniqueName="[Date].[Calendar].[All Periods]" allUniqueName="[Date].[Calendar].[All Periods]" dimensionUniqueName="[Date]" displayFolder="Calendar" count="0" unbalanced="0"/>
    <cacheHierarchy uniqueName="[Date].[Calendar Quarter of Year]" caption="Date.Calendar Quarter of Year" attribute="1" time="1" defaultMemberUniqueName="[Date].[Calendar Quarter of Year].[All Periods]" allUniqueName="[Date].[Calendar Quarter of Year].[All Periods]" dimensionUniqueName="[Date]" displayFolder="Calendar" count="0" unbalanced="0"/>
    <cacheHierarchy uniqueName="[Date].[Calendar Semester of Year]" caption="Date.Calendar Semester of Year" attribute="1" time="1" defaultMemberUniqueName="[Date].[Calendar Semester of Year].[All Periods]" allUniqueName="[Date].[Calendar Semester of Year].[All Periods]" dimensionUniqueName="[Date]" displayFolder="Calendar" count="0" unbalanced="0"/>
    <cacheHierarchy uniqueName="[Date].[Calendar Week of Year]" caption="Date.Calendar Week of Year" attribute="1" time="1" defaultMemberUniqueName="[Date].[Calendar Week of Year].[All Periods]" allUniqueName="[Date].[Calendar Week of Year].[All Periods]" dimensionUniqueName="[Date]" displayFolder="Calendar" count="0" unbalanced="0"/>
    <cacheHierarchy uniqueName="[Date].[Calendar Weeks]" caption="Date.Calendar Weeks" time="1" defaultMemberUniqueName="[Date].[Calendar Weeks].[All Periods]" allUniqueName="[Date].[Calendar Weeks].[All Periods]" dimensionUniqueName="[Date]" displayFolder="Calendar" count="0" unbalanced="0"/>
    <cacheHierarchy uniqueName="[Date].[Calendar Year]" caption="Date.Calendar Year" attribute="1" time="1" defaultMemberUniqueName="[Date].[Calendar Year].[All Periods]" allUniqueName="[Date].[Calendar Year].[All Periods]" dimensionUniqueName="[Date]" displayFolder="Calendar" count="0" unbalanced="0"/>
    <cacheHierarchy uniqueName="[Date].[Date]" caption="Date.Date" attribute="1" time="1" keyAttribute="1" defaultMemberUniqueName="[Date].[Date].[All Periods]" allUniqueName="[Date].[Date].[All Periods]" dimensionUniqueName="[Date]" displayFolder="" count="0" memberValueDatatype="7" unbalanced="0"/>
    <cacheHierarchy uniqueName="[Date].[Day Name]" caption="Date.Day Name" attribute="1" time="1" defaultMemberUniqueName="[Date].[Day Name].[All Periods]" allUniqueName="[Date].[Day Name].[All Periods]" dimensionUniqueName="[Date]" displayFolder="" count="0" unbalanced="0"/>
    <cacheHierarchy uniqueName="[Date].[Day of Month]" caption="Date.Day of Month" attribute="1" time="1" defaultMemberUniqueName="[Date].[Day of Month].[All Periods]" allUniqueName="[Date].[Day of Month].[All Periods]" dimensionUniqueName="[Date]" displayFolder="" count="0" unbalanced="0"/>
    <cacheHierarchy uniqueName="[Date].[Day of Week]" caption="Date.Day of Week" attribute="1" time="1" defaultMemberUniqueName="[Date].[Day of Week].[All Periods]" allUniqueName="[Date].[Day of Week].[All Periods]" dimensionUniqueName="[Date]" displayFolder="" count="0" unbalanced="0"/>
    <cacheHierarchy uniqueName="[Date].[Day of Year]" caption="Date.Day of Year" attribute="1" time="1" defaultMemberUniqueName="[Date].[Day of Year].[All Periods]" allUniqueName="[Date].[Day of Year].[All Periods]" dimensionUniqueName="[Date]" displayFolder="" count="0" unbalanced="0"/>
    <cacheHierarchy uniqueName="[Date].[Fiscal]" caption="Date.Fiscal" time="1" defaultMemberUniqueName="[Date].[Fiscal].[All Periods]" allUniqueName="[Date].[Fiscal].[All Periods]" dimensionUniqueName="[Date]" displayFolder="Fiscal" count="0" unbalanced="0"/>
    <cacheHierarchy uniqueName="[Date].[Fiscal Quarter of Year]" caption="Date.Fiscal Quarter of Year" attribute="1" time="1" defaultMemberUniqueName="[Date].[Fiscal Quarter of Year].[All Periods]" allUniqueName="[Date].[Fiscal Quarter of Year].[All Periods]" dimensionUniqueName="[Date]" displayFolder="Fiscal" count="0" unbalanced="0"/>
    <cacheHierarchy uniqueName="[Date].[Fiscal Semester of Year]" caption="Date.Fiscal Semester of Year" attribute="1" time="1" defaultMemberUniqueName="[Date].[Fiscal Semester of Year].[All Periods]" allUniqueName="[Date].[Fiscal Semester of Year].[All Periods]" dimensionUniqueName="[Date]" displayFolder="Fiscal" count="0" unbalanced="0"/>
    <cacheHierarchy uniqueName="[Date].[Fiscal Week of Year]" caption="Date.Fiscal Week of Year" attribute="1" time="1" defaultMemberUniqueName="[Date].[Fiscal Week of Year].[All Periods]" allUniqueName="[Date].[Fiscal Week of Year].[All Periods]" dimensionUniqueName="[Date]" displayFolder="Fiscal" count="0" unbalanced="0"/>
    <cacheHierarchy uniqueName="[Date].[Fiscal Weeks]" caption="Date.Fiscal Weeks" time="1" defaultMemberUniqueName="[Date].[Fiscal Weeks].[All Periods]" allUniqueName="[Date].[Fiscal Weeks].[All Periods]" dimensionUniqueName="[Date]" displayFolder="Fiscal" count="0" unbalanced="0"/>
    <cacheHierarchy uniqueName="[Date].[Fiscal Year]" caption="Date.Fiscal Year" attribute="1" time="1" defaultMemberUniqueName="[Date].[Fiscal Year].[All Periods]" allUniqueName="[Date].[Fiscal Year].[All Periods]" dimensionUniqueName="[Date]" displayFolder="Fiscal" count="0" unbalanced="0"/>
    <cacheHierarchy uniqueName="[Date].[Month of Year]" caption="Date.Month of Year" attribute="1" time="1" defaultMemberUniqueName="[Date].[Month of Year].[All Periods]" allUniqueName="[Date].[Month of Year].[All Periods]" dimensionUniqueName="[Date]" displayFolder="" count="0" unbalanced="0"/>
    <cacheHierarchy uniqueName="[Delivery Date].[Calendar]" caption="Delivery Date.Calendar" time="1" defaultMemberUniqueName="[Delivery Date].[Calendar].[All Periods]" allUniqueName="[Delivery Date].[Calendar].[All Periods]" dimensionUniqueName="[Delivery Date]" displayFolder="Calendar" count="0" unbalanced="0"/>
    <cacheHierarchy uniqueName="[Delivery Date].[Calendar Quarter of Year]" caption="Delivery Date.Calendar Quarter of Year" attribute="1" time="1" defaultMemberUniqueName="[Delivery Date].[Calendar Quarter of Year].[All Periods]" allUniqueName="[Delivery Date].[Calendar Quarter of Year].[All Periods]" dimensionUniqueName="[Delivery Date]" displayFolder="Calendar" count="0" unbalanced="0"/>
    <cacheHierarchy uniqueName="[Delivery Date].[Calendar Semester of Year]" caption="Delivery Date.Calendar Semester of Year" attribute="1" time="1" defaultMemberUniqueName="[Delivery Date].[Calendar Semester of Year].[All Periods]" allUniqueName="[Delivery Date].[Calendar Semester of Year].[All Periods]" dimensionUniqueName="[Delivery Date]" displayFolder="Calendar" count="0" unbalanced="0"/>
    <cacheHierarchy uniqueName="[Delivery Date].[Calendar Week of Year]" caption="Delivery Date.Calendar Week of Year" attribute="1" time="1" defaultMemberUniqueName="[Delivery Date].[Calendar Week of Year].[All Periods]" allUniqueName="[Delivery Date].[Calendar Week of Year].[All Periods]" dimensionUniqueName="[Delivery Date]" displayFolder="Calendar" count="0" unbalanced="0"/>
    <cacheHierarchy uniqueName="[Delivery Date].[Calendar Weeks]" caption="Delivery Date.Calendar Weeks" time="1" defaultMemberUniqueName="[Delivery Date].[Calendar Weeks].[All Periods]" allUniqueName="[Delivery Date].[Calendar Weeks].[All Periods]" dimensionUniqueName="[Delivery Date]" displayFolder="Calendar" count="0" unbalanced="0"/>
    <cacheHierarchy uniqueName="[Delivery Date].[Calendar Year]" caption="Delivery Date.Calendar Year" attribute="1" time="1" defaultMemberUniqueName="[Delivery Date].[Calendar Year].[All Periods]" allUniqueName="[Delivery Date].[Calendar Year].[All Periods]" dimensionUniqueName="[Delivery Date]" displayFolder="Calendar" count="0" unbalanced="0"/>
    <cacheHierarchy uniqueName="[Delivery Date].[Date]" caption="Delivery Date.Date" attribute="1" time="1" keyAttribute="1" defaultMemberUniqueName="[Delivery Date].[Date].[All Periods]" allUniqueName="[Delivery Date].[Date].[All Periods]" dimensionUniqueName="[Delivery Date]" displayFolder="" count="0" memberValueDatatype="7" unbalanced="0"/>
    <cacheHierarchy uniqueName="[Delivery Date].[Day Name]" caption="Delivery Date.Day Name" attribute="1" time="1" defaultMemberUniqueName="[Delivery Date].[Day Name].[All Periods]" allUniqueName="[Delivery Date].[Day Name].[All Periods]" dimensionUniqueName="[Delivery Date]" displayFolder="" count="0" unbalanced="0"/>
    <cacheHierarchy uniqueName="[Delivery Date].[Day of Month]" caption="Delivery Date.Day of Month" attribute="1" time="1" defaultMemberUniqueName="[Delivery Date].[Day of Month].[All Periods]" allUniqueName="[Delivery Date].[Day of Month].[All Periods]" dimensionUniqueName="[Delivery Date]" displayFolder="" count="0" unbalanced="0"/>
    <cacheHierarchy uniqueName="[Delivery Date].[Day of Week]" caption="Delivery Date.Day of Week" attribute="1" time="1" defaultMemberUniqueName="[Delivery Date].[Day of Week].[All Periods]" allUniqueName="[Delivery Date].[Day of Week].[All Periods]" dimensionUniqueName="[Delivery Date]" displayFolder="" count="0" unbalanced="0"/>
    <cacheHierarchy uniqueName="[Delivery Date].[Day of Year]" caption="Delivery Date.Day of Year" attribute="1" time="1" defaultMemberUniqueName="[Delivery Date].[Day of Year].[All Periods]" allUniqueName="[Delivery Date].[Day of Year].[All Periods]" dimensionUniqueName="[Delivery Date]" displayFolder="" count="0" unbalanced="0"/>
    <cacheHierarchy uniqueName="[Delivery Date].[Fiscal]" caption="Delivery Date.Fiscal" time="1" defaultMemberUniqueName="[Delivery Date].[Fiscal].[All Periods]" allUniqueName="[Delivery Date].[Fiscal].[All Periods]" dimensionUniqueName="[Delivery Date]" displayFolder="Fiscal" count="0" unbalanced="0"/>
    <cacheHierarchy uniqueName="[Delivery Date].[Fiscal Quarter of Year]" caption="Delivery Date.Fiscal Quarter of Year" attribute="1" time="1" defaultMemberUniqueName="[Delivery Date].[Fiscal Quarter of Year].[All Periods]" allUniqueName="[Delivery Date].[Fiscal Quarter of Year].[All Periods]" dimensionUniqueName="[Delivery Date]" displayFolder="Fiscal" count="0" unbalanced="0"/>
    <cacheHierarchy uniqueName="[Delivery Date].[Fiscal Semester of Year]" caption="Delivery Date.Fiscal Semester of Year" attribute="1" time="1" defaultMemberUniqueName="[Delivery Date].[Fiscal Semester of Year].[All Periods]" allUniqueName="[Delivery Date].[Fiscal Semester of Year].[All Periods]" dimensionUniqueName="[Delivery Date]" displayFolder="Fiscal" count="0" unbalanced="0"/>
    <cacheHierarchy uniqueName="[Delivery Date].[Fiscal Week of Year]" caption="Delivery Date.Fiscal Week of Year" attribute="1" time="1" defaultMemberUniqueName="[Delivery Date].[Fiscal Week of Year].[All Periods]" allUniqueName="[Delivery Date].[Fiscal Week of Year].[All Periods]" dimensionUniqueName="[Delivery Date]" displayFolder="Fiscal" count="0" unbalanced="0"/>
    <cacheHierarchy uniqueName="[Delivery Date].[Fiscal Weeks]" caption="Delivery Date.Fiscal Weeks" time="1" defaultMemberUniqueName="[Delivery Date].[Fiscal Weeks].[All Periods]" allUniqueName="[Delivery Date].[Fiscal Weeks].[All Periods]" dimensionUniqueName="[Delivery Date]" displayFolder="Fiscal" count="0" unbalanced="0"/>
    <cacheHierarchy uniqueName="[Delivery Date].[Fiscal Year]" caption="Delivery Date.Fiscal Year" attribute="1" time="1" defaultMemberUniqueName="[Delivery Date].[Fiscal Year].[All Periods]" allUniqueName="[Delivery Date].[Fiscal Year].[All Periods]" dimensionUniqueName="[Delivery Date]" displayFolder="Fiscal" count="0" unbalanced="0"/>
    <cacheHierarchy uniqueName="[Delivery Date].[Month of Year]" caption="Delivery Date.Month of Year" attribute="1" time="1" defaultMemberUniqueName="[Delivery Date].[Month of Year].[All Periods]" allUniqueName="[Delivery Date].[Month of Year].[All Periods]" dimensionUniqueName="[Delivery Date]" displayFolder="" count="0" unbalanced="0"/>
    <cacheHierarchy uniqueName="[Department].[Departments]" caption="Departments" defaultMemberUniqueName="[Department].[Departments].&amp;[1]" dimensionUniqueName="[Department]" displayFolder="" count="3" unbalanced="1"/>
    <cacheHierarchy uniqueName="[Destination Currency].[Destination Currency]" caption="Destination Currency" attribute="1" defaultMemberUniqueName="[Destination Currency].[Destination Currency].&amp;[US Dollar]" dimensionUniqueName="[Destination Currency]" displayFolder="" count="0" unbalanced="0"/>
    <cacheHierarchy uniqueName="[Destination Currency].[Destination Currency Code]" caption="Destination Currency Code" attribute="1" keyAttribute="1" defaultMemberUniqueName="[Destination Currency].[Destination Currency Code].[All Destination Currencies]" allUniqueName="[Destination Currency].[Destination Currency Code].[All Destination Currencies]" dimensionUniqueName="[Destination Currency]" displayFolder="" count="0" unbalanced="0"/>
    <cacheHierarchy uniqueName="[Employee].[Base Rate]" caption="Base Rate" attribute="1" defaultMemberUniqueName="[Employee].[Base Rate].[All Employees]" allUniqueName="[Employee].[Base Rate].[All Employees]" dimensionUniqueName="[Employee]" displayFolder="Demographic" count="0" unbalanced="0"/>
    <cacheHierarchy uniqueName="[Employee].[Department Name]" caption="Department Name" attribute="1" defaultMemberUniqueName="[Employee].[Department Name].[All Employees]" allUniqueName="[Employee].[Department Name].[All Employees]" dimensionUniqueName="[Employee]" displayFolder="Organization" count="0" unbalanced="0"/>
    <cacheHierarchy uniqueName="[Employee].[Employee Department]" caption="Employee Department" defaultMemberUniqueName="[Employee].[Employee Department].[All Employees]" allUniqueName="[Employee].[Employee Department].[All Employees]" dimensionUniqueName="[Employee]" displayFolder="" count="0" unbalanced="0"/>
    <cacheHierarchy uniqueName="[Employee].[Employees]" caption="Employees" defaultMemberUniqueName="[Employee].[Employees].[All Employees]" allUniqueName="[Employee].[Employees].[All Employees]" dimensionUniqueName="[Employee]" displayFolder="" count="0" unbalanced="1"/>
    <cacheHierarchy uniqueName="[Employee].[End Date]" caption="End Date" attribute="1" defaultMemberUniqueName="[Employee].[End Date].[All Employees]" allUniqueName="[Employee].[End Date].[All Employees]" dimensionUniqueName="[Employee]" displayFolder="History" count="0" unbalanced="0"/>
    <cacheHierarchy uniqueName="[Employee].[Gender]" caption="Gender" attribute="1" defaultMemberUniqueName="[Employee].[Gender].[All Employees]" allUniqueName="[Employee].[Gender].[All Employees]" dimensionUniqueName="[Employee]" displayFolder="Demographic" count="0" unbalanced="0"/>
    <cacheHierarchy uniqueName="[Employee].[Hire Date]" caption="Hire Date" attribute="1" defaultMemberUniqueName="[Employee].[Hire Date].[All Employees]" allUniqueName="[Employee].[Hire Date].[All Employees]" dimensionUniqueName="[Employee]" displayFolder="History" count="0" unbalanced="0"/>
    <cacheHierarchy uniqueName="[Employee].[Hire Year]" caption="Hire Year" attribute="1" defaultMemberUniqueName="[Employee].[Hire Year].[All Employees]" allUniqueName="[Employee].[Hire Year].[All Employees]" dimensionUniqueName="[Employee]" displayFolder="History" count="0" unbalanced="0"/>
    <cacheHierarchy uniqueName="[Employee].[Marital Status]" caption="Marital Status" attribute="1" defaultMemberUniqueName="[Employee].[Marital Status].[All Employees]" allUniqueName="[Employee].[Marital Status].[All Employees]" dimensionUniqueName="[Employee]" displayFolder="Demographic" count="0" unbalanced="0"/>
    <cacheHierarchy uniqueName="[Employee].[Pay Frequency]" caption="Pay Frequency" attribute="1" defaultMemberUniqueName="[Employee].[Pay Frequency].[All Employees]" allUniqueName="[Employee].[Pay Frequency].[All Employees]" dimensionUniqueName="[Employee]" displayFolder="Organization" count="0" unbalanced="0"/>
    <cacheHierarchy uniqueName="[Employee].[Phone]" caption="Phone" attribute="1" defaultMemberUniqueName="[Employee].[Phone].[All Employees]" allUniqueName="[Employee].[Phone].[All Employees]" dimensionUniqueName="[Employee]" displayFolder="Contacts" count="0" unbalanced="0"/>
    <cacheHierarchy uniqueName="[Employee].[Salaried Flag]" caption="Salaried Flag" attribute="1" defaultMemberUniqueName="[Employee].[Salaried Flag].[All Employees]" allUniqueName="[Employee].[Salaried Flag].[All Employees]" dimensionUniqueName="[Employee]" displayFolder="Organization" count="0" unbalanced="0"/>
    <cacheHierarchy uniqueName="[Employee].[Sales Person Flag]" caption="Sales Person Flag" attribute="1" defaultMemberUniqueName="[Employee].[Sales Person Flag].[All Employees]" allUniqueName="[Employee].[Sales Person Flag].[All Employees]" dimensionUniqueName="[Employee]" displayFolder="Organization" count="0" unbalanced="0"/>
    <cacheHierarchy uniqueName="[Employee].[Sick Leave Hours]" caption="Sick Leave Hours" attribute="1" defaultMemberUniqueName="[Employee].[Sick Leave Hours].[All Employees]" allUniqueName="[Employee].[Sick Leave Hours].[All Employees]" dimensionUniqueName="[Employee]" displayFolder="Organization" count="0" unbalanced="0"/>
    <cacheHierarchy uniqueName="[Employee].[Start Date]" caption="Start Date" attribute="1" defaultMemberUniqueName="[Employee].[Start Date].[All Employees]" allUniqueName="[Employee].[Start Date].[All Employees]" dimensionUniqueName="[Employee]" displayFolder="History" count="0" unbalanced="0"/>
    <cacheHierarchy uniqueName="[Employee].[Status]" caption="Status" attribute="1" defaultMemberUniqueName="[Employee].[Status].[All Employees]" allUniqueName="[Employee].[Status].[All Employees]" dimensionUniqueName="[Employee]" displayFolder="Organization" count="0" unbalanced="0"/>
    <cacheHierarchy uniqueName="[Employee].[Title]" caption="Title" attribute="1" defaultMemberUniqueName="[Employee].[Title].[All Employees]" allUniqueName="[Employee].[Title].[All Employees]" dimensionUniqueName="[Employee]" displayFolder="Organization" count="0" unbalanced="0"/>
    <cacheHierarchy uniqueName="[Employee].[Vacation Hours]" caption="Vacation Hours" attribute="1" defaultMemberUniqueName="[Employee].[Vacation Hours].[All Employees]" allUniqueName="[Employee].[Vacation Hours].[All Employees]" dimensionUniqueName="[Employee]" displayFolder="Organization" count="0" unbalanced="0"/>
    <cacheHierarchy uniqueName="[Geography].[City]" caption="City" attribute="1" defaultMemberUniqueName="[Geography].[City].[All Geographies]" allUniqueName="[Geography].[City].[All Geographies]" dimensionUniqueName="[Geography]" displayFolder="" count="0" unbalanced="0"/>
    <cacheHierarchy uniqueName="[Geography].[Country]" caption="Country" attribute="1" defaultMemberUniqueName="[Geography].[Country].[All Geographies]" allUniqueName="[Geography].[Country].[All Geographies]" dimensionUniqueName="[Geography]" displayFolder="" count="0" unbalanced="0"/>
    <cacheHierarchy uniqueName="[Geography].[Geography]" caption="Geography" defaultMemberUniqueName="[Geography].[Geography].[All Geographies]" allUniqueName="[Geography].[Geography].[All Geographies]" dimensionUniqueName="[Geography]" displayFolder="" count="0" unbalanced="0"/>
    <cacheHierarchy uniqueName="[Geography].[Postal Code]" caption="Postal Code" attribute="1" defaultMemberUniqueName="[Geography].[Postal Code].[All Geographies]" allUniqueName="[Geography].[Postal Code].[All Geographies]" dimensionUniqueName="[Geography]" displayFolder="" count="0" unbalanced="0"/>
    <cacheHierarchy uniqueName="[Geography].[State-Province]" caption="State-Province" attribute="1" defaultMemberUniqueName="[Geography].[State-Province].[All Geographies]" allUniqueName="[Geography].[State-Province].[All Geographies]" dimensionUniqueName="[Geography]" displayFolder="" count="0" unbalanced="0"/>
    <cacheHierarchy uniqueName="[Internet Sales Order Details].[Internet Sales Orders]" caption="Internet Sales Orders" defaultMemberUniqueName="[Internet Sales Order Details].[Internet Sales Orders].[All]" allUniqueName="[Internet Sales Order Details].[Internet Sales Orders].[All]" dimensionUniqueName="[Internet Sales Order Details]" displayFolder="" count="0" unbalanced="0"/>
    <cacheHierarchy uniqueName="[Internet Sales Order Details].[Sales Order Line]" caption="Sales Order Line" attribute="1" defaultMemberUniqueName="[Internet Sales Order Details].[Sales Order Line].[All Internet Sales Orders]" allUniqueName="[Internet Sales Order Details].[Sales Order Line].[All Internet Sales Orders]" dimensionUniqueName="[Internet Sales Order Details]" displayFolder="" count="0" unbalanced="0"/>
    <cacheHierarchy uniqueName="[Internet Sales Order Details].[Sales Order Number]" caption="Sales Order Number" attribute="1" defaultMemberUniqueName="[Internet Sales Order Details].[Sales Order Number].[All Internet Sales Orders]" allUniqueName="[Internet Sales Order Details].[Sales Order Number].[All Internet Sales Orders]" dimensionUniqueName="[Internet Sales Order Details]" displayFolder="" count="0" unbalanced="0"/>
    <cacheHierarchy uniqueName="[Item].[By Color]" caption="By Color" defaultMemberUniqueName="[Item].[By Color].[All]" allUniqueName="[Item].[By Color].[All]" dimensionUniqueName="[Item]" displayFolder="" count="0" unbalanced="0"/>
    <cacheHierarchy uniqueName="[Item].[By Size]" caption="By Size" defaultMemberUniqueName="[Item].[By Size].[All]" allUniqueName="[Item].[By Size].[All]" dimensionUniqueName="[Item]" displayFolder="" count="0" unbalanced="0"/>
    <cacheHierarchy uniqueName="[Item].[By Style]" caption="By Style" defaultMemberUniqueName="[Item].[By Style].[All]" allUniqueName="[Item].[By Style].[All]" dimensionUniqueName="[Item]" displayFolder="" count="0" unbalanced="0"/>
    <cacheHierarchy uniqueName="[Item Status].[Status]" caption="Status" attribute="1" keyAttribute="1" defaultMemberUniqueName="[Item Status].[Status].[All Status]" allUniqueName="[Item Status].[Status].[All Status]" dimensionUniqueName="[Item Status]" displayFolder="" count="0" unbalanced="0"/>
    <cacheHierarchy uniqueName="[Organization].[Currency Code]" caption="Currency Code" attribute="1" defaultMemberUniqueName="[Organization].[Currency Code].[All Organizations]" allUniqueName="[Organization].[Currency Code].[All Organizations]" dimensionUniqueName="[Organization]" displayFolder="" count="0" unbalanced="0"/>
    <cacheHierarchy uniqueName="[Organization].[Organizations]" caption="Organizations" defaultMemberUniqueName="[Organization].[Organizations].&amp;[1]" dimensionUniqueName="[Organization]" displayFolder="" count="0" unbalanced="1"/>
    <cacheHierarchy uniqueName="[Product].[Category]" caption="Category" attribute="1" defaultMemberUniqueName="[Product].[Category].[All Products]" allUniqueName="[Product].[Category].[All Products]" dimensionUniqueName="[Product]" displayFolder="" count="0" unbalanced="0"/>
    <cacheHierarchy uniqueName="[Product].[Class]" caption="Class" attribute="1" defaultMemberUniqueName="[Product].[Class].[All Products]" allUniqueName="[Product].[Class].[All Products]" dimensionUniqueName="[Product]" displayFolder="Stocking" count="0" unbalanced="0"/>
    <cacheHierarchy uniqueName="[Product].[Color]" caption="Color" attribute="1" defaultMemberUniqueName="[Product].[Color].[All Products]" allUniqueName="[Product].[Color].[All Products]" dimensionUniqueName="[Product]" displayFolder="Stocking" count="0" unbalanced="0"/>
    <cacheHierarchy uniqueName="[Product].[Days to Manufacture]" caption="Days to Manufacture" attribute="1" defaultMemberUniqueName="[Product].[Days to Manufacture].[All Products]" allUniqueName="[Product].[Days to Manufacture].[All Products]" dimensionUniqueName="[Product]" displayFolder="Stocking" count="0" unbalanced="0"/>
    <cacheHierarchy uniqueName="[Product].[Dealer Price]" caption="Dealer Price" attribute="1" defaultMemberUniqueName="[Product].[Dealer Price].[All Products]" allUniqueName="[Product].[Dealer Price].[All Products]" dimensionUniqueName="[Product]" displayFolder="Financial" count="0" unbalanced="0"/>
    <cacheHierarchy uniqueName="[Product].[End Date]" caption="End Date" attribute="1" defaultMemberUniqueName="[Product].[End Date].[All Products]" allUniqueName="[Product].[End Date].[All Products]" dimensionUniqueName="[Product]" displayFolder="History" count="0" unbalanced="0"/>
    <cacheHierarchy uniqueName="[Product].[Large Photo]" caption="Large Photo" attribute="1" defaultMemberUniqueName="[Product].[Large Photo].[All Products]" allUniqueName="[Product].[Large Photo].[All Products]" dimensionUniqueName="[Product]" displayFolder="" count="0" unbalanced="0"/>
    <cacheHierarchy uniqueName="[Product].[List Price]" caption="List Price" attribute="1" defaultMemberUniqueName="[Product].[List Price].[All Products]" allUniqueName="[Product].[List Price].[All Products]" dimensionUniqueName="[Product]" displayFolder="Financial" count="0" unbalanced="0"/>
    <cacheHierarchy uniqueName="[Product].[Model Name]" caption="Model Name" attribute="1" defaultMemberUniqueName="[Product].[Model Name].[All Products]" allUniqueName="[Product].[Model Name].[All Products]" dimensionUniqueName="[Product]" displayFolder="" count="0" unbalanced="0"/>
    <cacheHierarchy uniqueName="[Product].[Product]" caption="Product" attribute="1" keyAttribute="1" defaultMemberUniqueName="[Product].[Product].[All Products]" allUniqueName="[Product].[Product].[All Products]" dimensionUniqueName="[Product]" displayFolder="" count="0" unbalanced="0"/>
    <cacheHierarchy uniqueName="[Product].[Product Categories]" caption="Product Categories" defaultMemberUniqueName="[Product].[Product Categories].[All Products]" allUniqueName="[Product].[Product Categories].[All Products]" dimensionUniqueName="[Product]" displayFolder="" count="0" unbalanced="0"/>
    <cacheHierarchy uniqueName="[Product].[Product Line]" caption="Product Line" attribute="1" defaultMemberUniqueName="[Product].[Product Line].[All Products]" allUniqueName="[Product].[Product Line].[All Products]" dimensionUniqueName="[Product]" displayFolder="" count="0" unbalanced="0"/>
    <cacheHierarchy uniqueName="[Product].[Product Model Lines]" caption="Product Model Lines" defaultMemberUniqueName="[Product].[Product Model Lines].[All Products]" allUniqueName="[Product].[Product Model Lines].[All Products]" dimensionUniqueName="[Product]" displayFolder="" count="0" unbalanced="0"/>
    <cacheHierarchy uniqueName="[Product].[Reorder Point]" caption="Reorder Point" attribute="1" defaultMemberUniqueName="[Product].[Reorder Point].[All Products]" allUniqueName="[Product].[Reorder Point].[All Products]" dimensionUniqueName="[Product]" displayFolder="Stocking" count="0" unbalanced="0"/>
    <cacheHierarchy uniqueName="[Product].[Safety Stock Level]" caption="Safety Stock Level" attribute="1" defaultMemberUniqueName="[Product].[Safety Stock Level].[All Products]" allUniqueName="[Product].[Safety Stock Level].[All Products]" dimensionUniqueName="[Product]" displayFolder="Stocking" count="0" unbalanced="0"/>
    <cacheHierarchy uniqueName="[Product].[Size]" caption="Size" attribute="1" defaultMemberUniqueName="[Product].[Size].[All Products]" allUniqueName="[Product].[Size].[All Products]" dimensionUniqueName="[Product]" displayFolder="Stocking" count="0" unbalanced="0"/>
    <cacheHierarchy uniqueName="[Product].[Size Range]" caption="Size Range" attribute="1" defaultMemberUniqueName="[Product].[Size Range].[All Products]" allUniqueName="[Product].[Size Range].[All Products]" dimensionUniqueName="[Product]" displayFolder="Stocking" count="0" unbalanced="0"/>
    <cacheHierarchy uniqueName="[Product].[Standard Cost]" caption="Standard Cost" attribute="1" defaultMemberUniqueName="[Product].[Standard Cost].[All Products]" allUniqueName="[Product].[Standard Cost].[All Products]" dimensionUniqueName="[Product]" displayFolder="Financial" count="0" unbalanced="0"/>
    <cacheHierarchy uniqueName="[Product].[Start Date]" caption="Start Date" attribute="1" defaultMemberUniqueName="[Product].[Start Date].[All Products]" allUniqueName="[Product].[Start Date].[All Products]" dimensionUniqueName="[Product]" displayFolder="History" count="0" unbalanced="0"/>
    <cacheHierarchy uniqueName="[Product].[Status]" caption="Status" attribute="1" defaultMemberUniqueName="[Product].[Status].[All Products]" allUniqueName="[Product].[Status].[All Products]" dimensionUniqueName="[Product]" displayFolder="History" count="0" unbalanced="0"/>
    <cacheHierarchy uniqueName="[Product].[Stock Level]" caption="Stock Level" defaultMemberUniqueName="[Product].[Stock Level].[All Products]" allUniqueName="[Product].[Stock Level].[All Products]" dimensionUniqueName="[Product]" displayFolder="Stocking" count="0" unbalanced="0"/>
    <cacheHierarchy uniqueName="[Product].[Style]" caption="Style" attribute="1" defaultMemberUniqueName="[Product].[Style].[All Products]" allUniqueName="[Product].[Style].[All Products]" dimensionUniqueName="[Product]" displayFolder="" count="0" unbalanced="0"/>
    <cacheHierarchy uniqueName="[Product].[Subcategory]" caption="Subcategory" attribute="1" defaultMemberUniqueName="[Product].[Subcategory].[All Products]" allUniqueName="[Product].[Subcategory].[All Products]" dimensionUniqueName="[Product]" displayFolder="" count="0" unbalanced="0"/>
    <cacheHierarchy uniqueName="[Product].[Weight]" caption="Weight" attribute="1" defaultMemberUniqueName="[Product].[Weight].[All Products]" allUniqueName="[Product].[Weight].[All Products]" dimensionUniqueName="[Product]" displayFolder="Stocking" count="0" unbalanced="0"/>
    <cacheHierarchy uniqueName="[Promotion].[Discount Percent]" caption="Discount Percent" attribute="1" defaultMemberUniqueName="[Promotion].[Discount Percent].[All Promotions]" allUniqueName="[Promotion].[Discount Percent].[All Promotions]" dimensionUniqueName="[Promotion]" displayFolder="" count="0" unbalanced="0"/>
    <cacheHierarchy uniqueName="[Promotion].[End Date]" caption="End Date" attribute="1" defaultMemberUniqueName="[Promotion].[End Date].[All Promotions]" allUniqueName="[Promotion].[End Date].[All Promotions]" dimensionUniqueName="[Promotion]" displayFolder="" count="0" unbalanced="0"/>
    <cacheHierarchy uniqueName="[Promotion].[Max Quantity]" caption="Max Quantity" attribute="1" defaultMemberUniqueName="[Promotion].[Max Quantity].[All Promotions]" allUniqueName="[Promotion].[Max Quantity].[All Promotions]" dimensionUniqueName="[Promotion]" displayFolder="" count="0" unbalanced="0"/>
    <cacheHierarchy uniqueName="[Promotion].[Min Quantity]" caption="Min Quantity" attribute="1" defaultMemberUniqueName="[Promotion].[Min Quantity].[All Promotions]" allUniqueName="[Promotion].[Min Quantity].[All Promotions]" dimensionUniqueName="[Promotion]" displayFolder="" count="0" unbalanced="0"/>
    <cacheHierarchy uniqueName="[Promotion].[Promotion]" caption="Promotion" attribute="1" keyAttribute="1" defaultMemberUniqueName="[Promotion].[Promotion].[All Promotions]" allUniqueName="[Promotion].[Promotion].[All Promotions]" dimensionUniqueName="[Promotion]" displayFolder="" count="0" unbalanced="0"/>
    <cacheHierarchy uniqueName="[Promotion].[Promotion Category]" caption="Promotion Category" attribute="1" defaultMemberUniqueName="[Promotion].[Promotion Category].[All Promotions]" allUniqueName="[Promotion].[Promotion Category].[All Promotions]" dimensionUniqueName="[Promotion]" displayFolder="" count="0" unbalanced="0"/>
    <cacheHierarchy uniqueName="[Promotion].[Promotion Type]" caption="Promotion Type" attribute="1" defaultMemberUniqueName="[Promotion].[Promotion Type].[All Promotions]" allUniqueName="[Promotion].[Promotion Type].[All Promotions]" dimensionUniqueName="[Promotion]" displayFolder="" count="0" unbalanced="0"/>
    <cacheHierarchy uniqueName="[Promotion].[Promotions]" caption="Promotions" defaultMemberUniqueName="[Promotion].[Promotions].[All Promotions]" allUniqueName="[Promotion].[Promotions].[All Promotions]" dimensionUniqueName="[Promotion]" displayFolder="" count="0" unbalanced="0"/>
    <cacheHierarchy uniqueName="[Promotion].[Start Date]" caption="Start Date" attribute="1" defaultMemberUniqueName="[Promotion].[Start Date].[All Promotions]" allUniqueName="[Promotion].[Start Date].[All Promotions]" dimensionUniqueName="[Promotion]" displayFolder="" count="0" unbalanced="0"/>
    <cacheHierarchy uniqueName="[Reseller].[Annual Revenue]" caption="Annual Revenue" attribute="1" defaultMemberUniqueName="[Reseller].[Annual Revenue].[All Resellers]" allUniqueName="[Reseller].[Annual Revenue].[All Resellers]" dimensionUniqueName="[Reseller]" displayFolder="Sales Data" count="0" unbalanced="0"/>
    <cacheHierarchy uniqueName="[Reseller].[Annual Sales]" caption="Annual Sales" attribute="1" defaultMemberUniqueName="[Reseller].[Annual Sales].[All Resellers]" allUniqueName="[Reseller].[Annual Sales].[All Resellers]" dimensionUniqueName="[Reseller]" displayFolder="Sales Data" count="0" unbalanced="0"/>
    <cacheHierarchy uniqueName="[Reseller].[Bank Name]" caption="Bank Name" attribute="1" defaultMemberUniqueName="[Reseller].[Bank Name].[All Resellers]" allUniqueName="[Reseller].[Bank Name].[All Resellers]" dimensionUniqueName="[Reseller]" displayFolder="Order Data" count="0" unbalanced="0"/>
    <cacheHierarchy uniqueName="[Reseller].[Business Type]" caption="Business Type" attribute="1" defaultMemberUniqueName="[Reseller].[Business Type].[All Resellers]" allUniqueName="[Reseller].[Business Type].[All Resellers]" dimensionUniqueName="[Reseller]" displayFolder="" count="0" unbalanced="0"/>
    <cacheHierarchy uniqueName="[Reseller].[Number of Employees]" caption="Number of Employees" attribute="1" defaultMemberUniqueName="[Reseller].[Number of Employees].[All Resellers]" allUniqueName="[Reseller].[Number of Employees].[All Resellers]" dimensionUniqueName="[Reseller]" displayFolder="" count="0" unbalanced="0"/>
    <cacheHierarchy uniqueName="[Reseller].[Order Frequency]" caption="Order Frequency" attribute="1" defaultMemberUniqueName="[Reseller].[Order Frequency].[All Resellers]" allUniqueName="[Reseller].[Order Frequency].[All Resellers]" dimensionUniqueName="[Reseller]" displayFolder="Order Data" count="0" unbalanced="0"/>
    <cacheHierarchy uniqueName="[Reseller].[Order Month]" caption="Order Month" attribute="1" defaultMemberUniqueName="[Reseller].[Order Month].[All Resellers]" allUniqueName="[Reseller].[Order Month].[All Resellers]" dimensionUniqueName="[Reseller]" displayFolder="Order Data" count="0" unbalanced="0"/>
    <cacheHierarchy uniqueName="[Reseller].[Product Line]" caption="Product Line" attribute="1" defaultMemberUniqueName="[Reseller].[Product Line].[All Resellers]" allUniqueName="[Reseller].[Product Line].[All Resellers]" dimensionUniqueName="[Reseller]" displayFolder="" count="0" unbalanced="0"/>
    <cacheHierarchy uniqueName="[Reseller].[Reseller]" caption="Reseller" attribute="1" keyAttribute="1" defaultMemberUniqueName="[Reseller].[Reseller].[All Resellers]" allUniqueName="[Reseller].[Reseller].[All Resellers]" dimensionUniqueName="[Reseller]" displayFolder="" count="0" unbalanced="0"/>
    <cacheHierarchy uniqueName="[Reseller].[Reseller Bank]" caption="Reseller Bank" defaultMemberUniqueName="[Reseller].[Reseller Bank].[All Resellers]" allUniqueName="[Reseller].[Reseller Bank].[All Resellers]" dimensionUniqueName="[Reseller]" displayFolder="Order Data" count="0" unbalanced="0"/>
    <cacheHierarchy uniqueName="[Reseller].[Reseller Order Frequency]" caption="Reseller Order Frequency" defaultMemberUniqueName="[Reseller].[Reseller Order Frequency].[All Resellers]" allUniqueName="[Reseller].[Reseller Order Frequency].[All Resellers]" dimensionUniqueName="[Reseller]" displayFolder="Order Data" count="0" unbalanced="0"/>
    <cacheHierarchy uniqueName="[Reseller].[Reseller Order Month]" caption="Reseller Order Month" defaultMemberUniqueName="[Reseller].[Reseller Order Month].[All Resellers]" allUniqueName="[Reseller].[Reseller Order Month].[All Resellers]" dimensionUniqueName="[Reseller]" displayFolder="Order Data" count="0" unbalanced="0"/>
    <cacheHierarchy uniqueName="[Reseller].[Reseller Type]" caption="Reseller Type" defaultMemberUniqueName="[Reseller].[Reseller Type].[All Resellers]" allUniqueName="[Reseller].[Reseller Type].[All Resellers]" dimensionUniqueName="[Reseller]" displayFolder="" count="0" unbalanced="0"/>
    <cacheHierarchy uniqueName="[Reseller Sales Order Details].[Carrier Tracking Number]" caption="Carrier Tracking Number" attribute="1" defaultMemberUniqueName="[Reseller Sales Order Details].[Carrier Tracking Number].[All Reseller Sales Orders]" allUniqueName="[Reseller Sales Order Details].[Carrier Tracking Number].[All Reseller Sales Orders]" dimensionUniqueName="[Reseller Sales Order Details]" displayFolder="" count="0" unbalanced="0"/>
    <cacheHierarchy uniqueName="[Reseller Sales Order Details].[Customer PO Number]" caption="Customer PO Number" attribute="1" defaultMemberUniqueName="[Reseller Sales Order Details].[Customer PO Number].[All Reseller Sales Orders]" allUniqueName="[Reseller Sales Order Details].[Customer PO Number].[All Reseller Sales Orders]" dimensionUniqueName="[Reseller Sales Order Details]" displayFolder="" count="0" unbalanced="0"/>
    <cacheHierarchy uniqueName="[Reseller Sales Order Details].[Reseller Sales Orders]" caption="Reseller Sales Orders" defaultMemberUniqueName="[Reseller Sales Order Details].[Reseller Sales Orders].[All]" allUniqueName="[Reseller Sales Order Details].[Reseller Sales Orders].[All]" dimensionUniqueName="[Reseller Sales Order Details]" displayFolder="" count="0" unbalanced="0"/>
    <cacheHierarchy uniqueName="[Reseller Sales Order Details].[Sales Order Line]" caption="Sales Order Line" attribute="1" defaultMemberUniqueName="[Reseller Sales Order Details].[Sales Order Line].[All Reseller Sales Orders]" allUniqueName="[Reseller Sales Order Details].[Sales Order Line].[All Reseller Sales Orders]" dimensionUniqueName="[Reseller Sales Order Details]" displayFolder="" count="0" unbalanced="0"/>
    <cacheHierarchy uniqueName="[Reseller Sales Order Details].[Sales Order Number]" caption="Sales Order Number" attribute="1" defaultMemberUniqueName="[Reseller Sales Order Details].[Sales Order Number].[All Reseller Sales Orders]" allUniqueName="[Reseller Sales Order Details].[Sales Order Number].[All Reseller Sales Orders]" dimensionUniqueName="[Reseller Sales Order Details]" displayFolder="" count="0" unbalanced="0"/>
    <cacheHierarchy uniqueName="[Sales Channel].[Sales Channel]" caption="Sales Channel" attribute="1" keyAttribute="1" defaultMemberUniqueName="[Sales Channel].[Sales Channel].[All Sales Channels]" allUniqueName="[Sales Channel].[Sales Channel].[All Sales Channels]" dimensionUniqueName="[Sales Channel]" displayFolder="" count="0" unbalanced="0"/>
    <cacheHierarchy uniqueName="[Sales Reason].[Sales Reason]" caption="Sales Reason" attribute="1" keyAttribute="1" defaultMemberUniqueName="[Sales Reason].[Sales Reason].[All Sales Reasons]" allUniqueName="[Sales Reason].[Sales Reason].[All Sales Reasons]" dimensionUniqueName="[Sales Reason]" displayFolder="" count="0" unbalanced="0"/>
    <cacheHierarchy uniqueName="[Sales Reason].[Sales Reason Type]" caption="Sales Reason Type" attribute="1" defaultMemberUniqueName="[Sales Reason].[Sales Reason Type].[All Sales Reasons]" allUniqueName="[Sales Reason].[Sales Reason Type].[All Sales Reasons]" dimensionUniqueName="[Sales Reason]" displayFolder="" count="0" unbalanced="0"/>
    <cacheHierarchy uniqueName="[Sales Reason].[Sales Reasons]" caption="Sales Reasons" defaultMemberUniqueName="[Sales Reason].[Sales Reasons].[All Sales Reasons]" allUniqueName="[Sales Reason].[Sales Reasons].[All Sales Reasons]" dimensionUniqueName="[Sales Reason]" displayFolder="" count="0" unbalanced="0"/>
    <cacheHierarchy uniqueName="[Sales Summary Order Details].[Carrier Tracking Number]" caption="Carrier Tracking Number" attribute="1" defaultMemberUniqueName="[Sales Summary Order Details].[Carrier Tracking Number].[All Sales Order Details]" allUniqueName="[Sales Summary Order Details].[Carrier Tracking Number].[All Sales Order Details]" dimensionUniqueName="[Sales Summary Order Details]" displayFolder="" count="0" unbalanced="0"/>
    <cacheHierarchy uniqueName="[Sales Summary Order Details].[Customer PO Number]" caption="Customer PO Number" attribute="1" defaultMemberUniqueName="[Sales Summary Order Details].[Customer PO Number].[All Sales Order Details]" allUniqueName="[Sales Summary Order Details].[Customer PO Number].[All Sales Order Details]" dimensionUniqueName="[Sales Summary Order Details]" displayFolder="" count="0" unbalanced="0"/>
    <cacheHierarchy uniqueName="[Sales Summary Order Details].[Sales Order Line]" caption="Sales Order Line" attribute="1" defaultMemberUniqueName="[Sales Summary Order Details].[Sales Order Line].[All Sales Order Details]" allUniqueName="[Sales Summary Order Details].[Sales Order Line].[All Sales Order Details]" dimensionUniqueName="[Sales Summary Order Details]" displayFolder="" count="0" unbalanced="0"/>
    <cacheHierarchy uniqueName="[Sales Summary Order Details].[Sales Order Number]" caption="Sales Order Number" attribute="1" defaultMemberUniqueName="[Sales Summary Order Details].[Sales Order Number].[All Sales Order Details]" allUniqueName="[Sales Summary Order Details].[Sales Order Number].[All Sales Order Details]" dimensionUniqueName="[Sales Summary Order Details]" displayFolder="" count="0" unbalanced="0"/>
    <cacheHierarchy uniqueName="[Sales Summary Order Details].[Sales Orders]" caption="Sales Orders" defaultMemberUniqueName="[Sales Summary Order Details].[Sales Orders].[All]" allUniqueName="[Sales Summary Order Details].[Sales Orders].[All]" dimensionUniqueName="[Sales Summary Order Details]" displayFolder="" count="0" unbalanced="0"/>
    <cacheHierarchy uniqueName="[Sales Territory].[Sales Territory]" caption="Sales Territory" defaultMemberUniqueName="[Sales Territory].[Sales Territory].[All Sales Territories]" allUniqueName="[Sales Territory].[Sales Territory].[All Sales Territories]" dimensionUniqueName="[Sales Territory]" displayFolder="" count="0" unbalanced="0"/>
    <cacheHierarchy uniqueName="[Sales Territory].[Sales Territory Country]" caption="Sales Territory Country" attribute="1" defaultMemberUniqueName="[Sales Territory].[Sales Territory Country].[All Sales Territories]" allUniqueName="[Sales Territory].[Sales Territory Country].[All Sales Territories]" dimensionUniqueName="[Sales Territory]" displayFolder="" count="0" unbalanced="0"/>
    <cacheHierarchy uniqueName="[Sales Territory].[Sales Territory Group]" caption="Sales Territory Group" attribute="1" defaultMemberUniqueName="[Sales Territory].[Sales Territory Group].[All Sales Territories]" allUniqueName="[Sales Territory].[Sales Territory Group].[All Sales Territories]" dimensionUniqueName="[Sales Territory]" displayFolder="" count="0" unbalanced="0"/>
    <cacheHierarchy uniqueName="[Sales Territory].[Sales Territory Region]" caption="Sales Territory Region" attribute="1" keyAttribute="1" defaultMemberUniqueName="[Sales Territory].[Sales Territory Region].[All Sales Territories]" allUniqueName="[Sales Territory].[Sales Territory Region].[All Sales Territories]" dimensionUniqueName="[Sales Territory]" displayFolder="" count="0" unbalanced="0"/>
    <cacheHierarchy uniqueName="[Scenario].[Scenario]" caption="Scenario" attribute="1" keyAttribute="1" defaultMemberUniqueName="[Scenario].[Scenario].&amp;[1]" dimensionUniqueName="[Scenario]" displayFolder="" count="0" unbalanced="0"/>
    <cacheHierarchy uniqueName="[Ship Date].[Calendar]" caption="Ship Date.Calendar" time="1" defaultMemberUniqueName="[Ship Date].[Calendar].[All Periods]" allUniqueName="[Ship Date].[Calendar].[All Periods]" dimensionUniqueName="[Ship Date]" displayFolder="Calendar" count="0" unbalanced="0"/>
    <cacheHierarchy uniqueName="[Ship Date].[Calendar Quarter of Year]" caption="Ship Date.Calendar Quarter of Year" attribute="1" time="1" defaultMemberUniqueName="[Ship Date].[Calendar Quarter of Year].[All Periods]" allUniqueName="[Ship Date].[Calendar Quarter of Year].[All Periods]" dimensionUniqueName="[Ship Date]" displayFolder="Calendar" count="0" unbalanced="0"/>
    <cacheHierarchy uniqueName="[Ship Date].[Calendar Semester of Year]" caption="Ship Date.Calendar Semester of Year" attribute="1" time="1" defaultMemberUniqueName="[Ship Date].[Calendar Semester of Year].[All Periods]" allUniqueName="[Ship Date].[Calendar Semester of Year].[All Periods]" dimensionUniqueName="[Ship Date]" displayFolder="Calendar" count="0" unbalanced="0"/>
    <cacheHierarchy uniqueName="[Ship Date].[Calendar Week of Year]" caption="Ship Date.Calendar Week of Year" attribute="1" time="1" defaultMemberUniqueName="[Ship Date].[Calendar Week of Year].[All Periods]" allUniqueName="[Ship Date].[Calendar Week of Year].[All Periods]" dimensionUniqueName="[Ship Date]" displayFolder="Calendar" count="0" unbalanced="0"/>
    <cacheHierarchy uniqueName="[Ship Date].[Calendar Weeks]" caption="Ship Date.Calendar Weeks" time="1" defaultMemberUniqueName="[Ship Date].[Calendar Weeks].[All Periods]" allUniqueName="[Ship Date].[Calendar Weeks].[All Periods]" dimensionUniqueName="[Ship Date]" displayFolder="Calendar" count="0" unbalanced="0"/>
    <cacheHierarchy uniqueName="[Ship Date].[Calendar Year]" caption="Ship Date.Calendar Year" attribute="1" time="1" defaultMemberUniqueName="[Ship Date].[Calendar Year].[All Periods]" allUniqueName="[Ship Date].[Calendar Year].[All Periods]" dimensionUniqueName="[Ship Date]" displayFolder="Calendar" count="0" unbalanced="0"/>
    <cacheHierarchy uniqueName="[Ship Date].[Date]" caption="Ship Date.Date" attribute="1" time="1" keyAttribute="1" defaultMemberUniqueName="[Ship Date].[Date].[All Periods]" allUniqueName="[Ship Date].[Date].[All Periods]" dimensionUniqueName="[Ship Date]" displayFolder="" count="0" memberValueDatatype="7" unbalanced="0"/>
    <cacheHierarchy uniqueName="[Ship Date].[Day Name]" caption="Ship Date.Day Name" attribute="1" time="1" defaultMemberUniqueName="[Ship Date].[Day Name].[All Periods]" allUniqueName="[Ship Date].[Day Name].[All Periods]" dimensionUniqueName="[Ship Date]" displayFolder="" count="0" unbalanced="0"/>
    <cacheHierarchy uniqueName="[Ship Date].[Day of Month]" caption="Ship Date.Day of Month" attribute="1" time="1" defaultMemberUniqueName="[Ship Date].[Day of Month].[All Periods]" allUniqueName="[Ship Date].[Day of Month].[All Periods]" dimensionUniqueName="[Ship Date]" displayFolder="" count="0" unbalanced="0"/>
    <cacheHierarchy uniqueName="[Ship Date].[Day of Week]" caption="Ship Date.Day of Week" attribute="1" time="1" defaultMemberUniqueName="[Ship Date].[Day of Week].[All Periods]" allUniqueName="[Ship Date].[Day of Week].[All Periods]" dimensionUniqueName="[Ship Date]" displayFolder="" count="0" unbalanced="0"/>
    <cacheHierarchy uniqueName="[Ship Date].[Day of Year]" caption="Ship Date.Day of Year" attribute="1" time="1" defaultMemberUniqueName="[Ship Date].[Day of Year].[All Periods]" allUniqueName="[Ship Date].[Day of Year].[All Periods]" dimensionUniqueName="[Ship Date]" displayFolder="" count="0" unbalanced="0"/>
    <cacheHierarchy uniqueName="[Ship Date].[Fiscal]" caption="Ship Date.Fiscal" time="1" defaultMemberUniqueName="[Ship Date].[Fiscal].[All Periods]" allUniqueName="[Ship Date].[Fiscal].[All Periods]" dimensionUniqueName="[Ship Date]" displayFolder="Fiscal" count="0" unbalanced="0"/>
    <cacheHierarchy uniqueName="[Ship Date].[Fiscal Quarter of Year]" caption="Ship Date.Fiscal Quarter of Year" attribute="1" time="1" defaultMemberUniqueName="[Ship Date].[Fiscal Quarter of Year].[All Periods]" allUniqueName="[Ship Date].[Fiscal Quarter of Year].[All Periods]" dimensionUniqueName="[Ship Date]" displayFolder="Fiscal" count="0" unbalanced="0"/>
    <cacheHierarchy uniqueName="[Ship Date].[Fiscal Semester of Year]" caption="Ship Date.Fiscal Semester of Year" attribute="1" time="1" defaultMemberUniqueName="[Ship Date].[Fiscal Semester of Year].[All Periods]" allUniqueName="[Ship Date].[Fiscal Semester of Year].[All Periods]" dimensionUniqueName="[Ship Date]" displayFolder="Fiscal" count="0" unbalanced="0"/>
    <cacheHierarchy uniqueName="[Ship Date].[Fiscal Week of Year]" caption="Ship Date.Fiscal Week of Year" attribute="1" time="1" defaultMemberUniqueName="[Ship Date].[Fiscal Week of Year].[All Periods]" allUniqueName="[Ship Date].[Fiscal Week of Year].[All Periods]" dimensionUniqueName="[Ship Date]" displayFolder="Fiscal" count="0" unbalanced="0"/>
    <cacheHierarchy uniqueName="[Ship Date].[Fiscal Weeks]" caption="Ship Date.Fiscal Weeks" time="1" defaultMemberUniqueName="[Ship Date].[Fiscal Weeks].[All Periods]" allUniqueName="[Ship Date].[Fiscal Weeks].[All Periods]" dimensionUniqueName="[Ship Date]" displayFolder="Fiscal" count="0" unbalanced="0"/>
    <cacheHierarchy uniqueName="[Ship Date].[Fiscal Year]" caption="Ship Date.Fiscal Year" attribute="1" time="1" defaultMemberUniqueName="[Ship Date].[Fiscal Year].[All Periods]" allUniqueName="[Ship Date].[Fiscal Year].[All Periods]" dimensionUniqueName="[Ship Date]" displayFolder="Fiscal" count="0" unbalanced="0"/>
    <cacheHierarchy uniqueName="[Ship Date].[Month of Year]" caption="Ship Date.Month of Year" attribute="1" time="1" defaultMemberUniqueName="[Ship Date].[Month of Year].[All Periods]" allUniqueName="[Ship Date].[Month of Year].[All Periods]" dimensionUniqueName="[Ship Date]" displayFolder="" count="0" unbalanced="0"/>
    <cacheHierarchy uniqueName="[Source Currency].[Source Currency]" caption="Source Currency" attribute="1" defaultMemberUniqueName="[Source Currency].[Source Currency].[All Source Currencies]" allUniqueName="[Source Currency].[Source Currency].[All Source Currencies]" dimensionUniqueName="[Source Currency]" displayFolder="" count="0" unbalanced="0"/>
    <cacheHierarchy uniqueName="[Source Currency].[Source Currency Code]" caption="Source Currency Code" attribute="1" keyAttribute="1" defaultMemberUniqueName="[Source Currency].[Source Currency Code].[All Source Currencies]" allUniqueName="[Source Currency].[Source Currency Code].[All Source Currencies]" dimensionUniqueName="[Source Currency]" displayFolder="" count="0" unbalanced="0"/>
    <cacheHierarchy uniqueName="[Warehouse].[Channels]" caption="Channels" defaultMemberUniqueName="[Warehouse].[Channels].[All]" allUniqueName="[Warehouse].[Channels].[All]" dimensionUniqueName="[Warehouse]" displayFolder="" count="0" unbalanced="0"/>
    <cacheHierarchy uniqueName="[Warehouse].[Global Inventory]" caption="Global Inventory" defaultMemberUniqueName="[Warehouse].[Global Inventory].[All]" allUniqueName="[Warehouse].[Global Inventory].[All]" dimensionUniqueName="[Warehouse]" displayFolder="" count="0" unbalanced="0"/>
    <cacheHierarchy uniqueName="[Warehouse].[Regions]" caption="Regions" defaultMemberUniqueName="[Warehouse].[Regions].[All]" allUniqueName="[Warehouse].[Regions].[All]" dimensionUniqueName="[Warehouse]" displayFolder="" count="0" unbalanced="0"/>
    <cacheHierarchy uniqueName="[Account].[Account]" caption="Account" attribute="1" keyAttribute="1" defaultMemberUniqueName="[Account].[Account].[All Accounts]" allUniqueName="[Account].[Account].[All Accounts]" dimensionUniqueName="[Account]" displayFolder="" count="0" unbalanced="0" hidden="1"/>
    <cacheHierarchy uniqueName="[Date].[Calendar Quarter]" caption="Date.Calendar Quarter" attribute="1" time="1" defaultMemberUniqueName="[Date].[Calendar Quarter].[All Periods]" allUniqueName="[Date].[Calendar Quarter].[All Periods]" dimensionUniqueName="[Date]" displayFolder="Calendar" count="0" unbalanced="0" hidden="1"/>
    <cacheHierarchy uniqueName="[Date].[Calendar Semester]" caption="Date.Calendar Semester" attribute="1" time="1" defaultMemberUniqueName="[Date].[Calendar Semester].[All Periods]" allUniqueName="[Date].[Calendar Semester].[All Periods]" dimensionUniqueName="[Date]" displayFolder="Calendar" count="0" unbalanced="0" hidden="1"/>
    <cacheHierarchy uniqueName="[Date].[Calendar Week]" caption="Date.Calendar Week" attribute="1" time="1" defaultMemberUniqueName="[Date].[Calendar Week].[All Periods]" allUniqueName="[Date].[Calendar Week].[All Periods]" dimensionUniqueName="[Date]" displayFolder="Calendar" count="0" unbalanced="0" hidden="1"/>
    <cacheHierarchy uniqueName="[Date].[Fiscal Quarter]" caption="Date.Fiscal Quarter" attribute="1" time="1" defaultMemberUniqueName="[Date].[Fiscal Quarter].[All Periods]" allUniqueName="[Date].[Fiscal Quarter].[All Periods]" dimensionUniqueName="[Date]" displayFolder="Fiscal" count="0" unbalanced="0" hidden="1"/>
    <cacheHierarchy uniqueName="[Date].[Fiscal Semester]" caption="Date.Fiscal Semester" attribute="1" time="1" defaultMemberUniqueName="[Date].[Fiscal Semester].[All Periods]" allUniqueName="[Date].[Fiscal Semester].[All Periods]" dimensionUniqueName="[Date]" displayFolder="Fiscal" count="0" unbalanced="0" hidden="1"/>
    <cacheHierarchy uniqueName="[Date].[Fiscal Week]" caption="Date.Fiscal Week" attribute="1" time="1" defaultMemberUniqueName="[Date].[Fiscal Week].[All Periods]" allUniqueName="[Date].[Fiscal Week].[All Periods]" dimensionUniqueName="[Date]" displayFolder="Fiscal" count="0" unbalanced="0" hidden="1"/>
    <cacheHierarchy uniqueName="[Date].[Month Name]" caption="Date.Month Name" attribute="1" time="1" defaultMemberUniqueName="[Date].[Month Name].[All Periods]" allUniqueName="[Date].[Month Name].[All Periods]" dimensionUniqueName="[Date]" displayFolder="" count="0" unbalanced="0" hidden="1"/>
    <cacheHierarchy uniqueName="[Delivery Date].[Calendar Quarter]" caption="Delivery Date.Calendar Quarter" attribute="1" time="1" defaultMemberUniqueName="[Delivery Date].[Calendar Quarter].[All Periods]" allUniqueName="[Delivery Date].[Calendar Quarter].[All Periods]" dimensionUniqueName="[Delivery Date]" displayFolder="Calendar" count="0" unbalanced="0" hidden="1"/>
    <cacheHierarchy uniqueName="[Delivery Date].[Calendar Semester]" caption="Delivery Date.Calendar Semester" attribute="1" time="1" defaultMemberUniqueName="[Delivery Date].[Calendar Semester].[All Periods]" allUniqueName="[Delivery Date].[Calendar Semester].[All Periods]" dimensionUniqueName="[Delivery Date]" displayFolder="Calendar" count="0" unbalanced="0" hidden="1"/>
    <cacheHierarchy uniqueName="[Delivery Date].[Calendar Week]" caption="Delivery Date.Calendar Week" attribute="1" time="1" defaultMemberUniqueName="[Delivery Date].[Calendar Week].[All Periods]" allUniqueName="[Delivery Date].[Calendar Week].[All Periods]" dimensionUniqueName="[Delivery Date]" displayFolder="Calendar" count="0" unbalanced="0" hidden="1"/>
    <cacheHierarchy uniqueName="[Delivery Date].[Fiscal Quarter]" caption="Delivery Date.Fiscal Quarter" attribute="1" time="1" defaultMemberUniqueName="[Delivery Date].[Fiscal Quarter].[All Periods]" allUniqueName="[Delivery Date].[Fiscal Quarter].[All Periods]" dimensionUniqueName="[Delivery Date]" displayFolder="Fiscal" count="0" unbalanced="0" hidden="1"/>
    <cacheHierarchy uniqueName="[Delivery Date].[Fiscal Semester]" caption="Delivery Date.Fiscal Semester" attribute="1" time="1" defaultMemberUniqueName="[Delivery Date].[Fiscal Semester].[All Periods]" allUniqueName="[Delivery Date].[Fiscal Semester].[All Periods]" dimensionUniqueName="[Delivery Date]" displayFolder="Fiscal" count="0" unbalanced="0" hidden="1"/>
    <cacheHierarchy uniqueName="[Delivery Date].[Fiscal Week]" caption="Delivery Date.Fiscal Week" attribute="1" time="1" defaultMemberUniqueName="[Delivery Date].[Fiscal Week].[All Periods]" allUniqueName="[Delivery Date].[Fiscal Week].[All Periods]" dimensionUniqueName="[Delivery Date]" displayFolder="Fiscal" count="0" unbalanced="0" hidden="1"/>
    <cacheHierarchy uniqueName="[Delivery Date].[Month Name]" caption="Delivery Date.Month Name" attribute="1" time="1" defaultMemberUniqueName="[Delivery Date].[Month Name].[All Periods]" allUniqueName="[Delivery Date].[Month Name].[All Periods]" dimensionUniqueName="[Delivery Date]" displayFolder="" count="0" unbalanced="0" hidden="1"/>
    <cacheHierarchy uniqueName="[Department].[Department]" caption="Department" attribute="1" keyAttribute="1" defaultMemberUniqueName="[Department].[Department].[All Departments]" allUniqueName="[Department].[Department].[All Departments]" dimensionUniqueName="[Department]" displayFolder="" count="0" unbalanced="0" hidden="1"/>
    <cacheHierarchy uniqueName="[Employee].[Employee]" caption="Employee" attribute="1" keyAttribute="1" defaultMemberUniqueName="[Employee].[Employee].[All Employees]" allUniqueName="[Employee].[Employee].[All Employees]" dimensionUniqueName="[Employee]" displayFolder="" count="0" unbalanced="0" hidden="1"/>
    <cacheHierarchy uniqueName="[Employee].[Sales Territory Key]" caption="Sales Territory Key" attribute="1" defaultMemberUniqueName="[Employee].[Sales Territory Key].[All Employees]" allUniqueName="[Employee].[Sales Territory Key].[All Employees]" dimensionUniqueName="[Employee]" displayFolder="Organization" count="0" unbalanced="0" hidden="1"/>
    <cacheHierarchy uniqueName="[Geography].[Geography Key]" caption="Geography Key" attribute="1" keyAttribute="1" defaultMemberUniqueName="[Geography].[Geography Key].[All Geographies]" allUniqueName="[Geography].[Geography Key].[All Geographies]" dimensionUniqueName="[Geography]" displayFolder="" count="0" unbalanced="0" hidden="1"/>
    <cacheHierarchy uniqueName="[Internet Sales Order Details].[Internet Sales Order]" caption="Internet Sales Order" attribute="1" keyAttribute="1" defaultMemberUniqueName="[Internet Sales Order Details].[Internet Sales Order].[All Internet Sales Orders]" allUniqueName="[Internet Sales Order Details].[Internet Sales Order].[All Internet Sales Orders]" dimensionUniqueName="[Internet Sales Order Details]" displayFolder="" count="0" unbalanced="0" hidden="1"/>
    <cacheHierarchy uniqueName="[Item].[Color]" caption="Color" attribute="1" defaultMemberUniqueName="[Item].[Color].[All]" allUniqueName="[Item].[Color].[All]" dimensionUniqueName="[Item]" displayFolder="" count="0" unbalanced="0" hidden="1"/>
    <cacheHierarchy uniqueName="[Item].[Days To Manufacture]" caption="Days To Manufacture" attribute="1" defaultMemberUniqueName="[Item].[Days To Manufacture].[All]" allUniqueName="[Item].[Days To Manufacture].[All]" dimensionUniqueName="[Item]" displayFolder="" count="0" unbalanced="0" hidden="1"/>
    <cacheHierarchy uniqueName="[Item].[Item]" caption="Item" attribute="1" keyAttribute="1" defaultMemberUniqueName="[Item].[Item].[All]" allUniqueName="[Item].[Item].[All]" dimensionUniqueName="[Item]" displayFolder="" count="0" unbalanced="0" hidden="1"/>
    <cacheHierarchy uniqueName="[Item].[Item Description]" caption="Item Description" attribute="1" defaultMemberUniqueName="[Item].[Item Description].[All]" allUniqueName="[Item].[Item Description].[All]" dimensionUniqueName="[Item]" displayFolder="" count="0" unbalanced="0" hidden="1"/>
    <cacheHierarchy uniqueName="[Item].[Safety Stock Level]" caption="Safety Stock Level" attribute="1" defaultMemberUniqueName="[Item].[Safety Stock Level].[All]" allUniqueName="[Item].[Safety Stock Level].[All]" dimensionUniqueName="[Item]" displayFolder="" count="0" unbalanced="0" hidden="1"/>
    <cacheHierarchy uniqueName="[Item].[Size]" caption="Size" attribute="1" defaultMemberUniqueName="[Item].[Size].[All]" allUniqueName="[Item].[Size].[All]" dimensionUniqueName="[Item]" displayFolder="" count="0" unbalanced="0" hidden="1"/>
    <cacheHierarchy uniqueName="[Item].[Status]" caption="Status" attribute="1" defaultMemberUniqueName="[Item].[Status].[All]" allUniqueName="[Item].[Status].[All]" dimensionUniqueName="[Item]" displayFolder="" count="0" unbalanced="0" hidden="1"/>
    <cacheHierarchy uniqueName="[Item].[Style]" caption="Style" attribute="1" defaultMemberUniqueName="[Item].[Style].[All]" allUniqueName="[Item].[Style].[All]" dimensionUniqueName="[Item]" displayFolder="" count="0" unbalanced="0" hidden="1"/>
    <cacheHierarchy uniqueName="[Item].[Weight]" caption="Weight" attribute="1" defaultMemberUniqueName="[Item].[Weight].[All]" allUniqueName="[Item].[Weight].[All]" dimensionUniqueName="[Item]" displayFolder="" count="0" unbalanced="0" hidden="1"/>
    <cacheHierarchy uniqueName="[Organization].[Organization]" caption="Organization" attribute="1" keyAttribute="1" defaultMemberUniqueName="[Organization].[Organization].[All Organizations]" allUniqueName="[Organization].[Organization].[All Organizations]" dimensionUniqueName="[Organization]" displayFolder="" count="0" unbalanced="0" hidden="1"/>
    <cacheHierarchy uniqueName="[Reseller].[Geography Key]" caption="Geography Key" attribute="1" defaultMemberUniqueName="[Reseller].[Geography Key].[All Resellers]" allUniqueName="[Reseller].[Geography Key].[All Resellers]" dimensionUniqueName="[Reseller]" displayFolder="" count="0" unbalanced="0" hidden="1"/>
    <cacheHierarchy uniqueName="[Reseller Sales Order Details].[Reseller Sales Order]" caption="Reseller Sales Order" attribute="1" keyAttribute="1" defaultMemberUniqueName="[Reseller Sales Order Details].[Reseller Sales Order].[All Reseller Sales Orders]" allUniqueName="[Reseller Sales Order Details].[Reseller Sales Order].[All Reseller Sales Orders]" dimensionUniqueName="[Reseller Sales Order Details]" displayFolder="" count="0" unbalanced="0" hidden="1"/>
    <cacheHierarchy uniqueName="[Sales Summary Order Details].[Sales Order]" caption="Sales Order" attribute="1" keyAttribute="1" defaultMemberUniqueName="[Sales Summary Order Details].[Sales Order].[All Sales Order Details]" allUniqueName="[Sales Summary Order Details].[Sales Order].[All Sales Order Details]" dimensionUniqueName="[Sales Summary Order Details]" displayFolder="" count="0" unbalanced="0" hidden="1"/>
    <cacheHierarchy uniqueName="[Ship Date].[Calendar Quarter]" caption="Ship Date.Calendar Quarter" attribute="1" time="1" defaultMemberUniqueName="[Ship Date].[Calendar Quarter].[All Periods]" allUniqueName="[Ship Date].[Calendar Quarter].[All Periods]" dimensionUniqueName="[Ship Date]" displayFolder="Calendar" count="0" unbalanced="0" hidden="1"/>
    <cacheHierarchy uniqueName="[Ship Date].[Calendar Semester]" caption="Ship Date.Calendar Semester" attribute="1" time="1" defaultMemberUniqueName="[Ship Date].[Calendar Semester].[All Periods]" allUniqueName="[Ship Date].[Calendar Semester].[All Periods]" dimensionUniqueName="[Ship Date]" displayFolder="Calendar" count="0" unbalanced="0" hidden="1"/>
    <cacheHierarchy uniqueName="[Ship Date].[Calendar Week]" caption="Ship Date.Calendar Week" attribute="1" time="1" defaultMemberUniqueName="[Ship Date].[Calendar Week].[All Periods]" allUniqueName="[Ship Date].[Calendar Week].[All Periods]" dimensionUniqueName="[Ship Date]" displayFolder="Calendar" count="0" unbalanced="0" hidden="1"/>
    <cacheHierarchy uniqueName="[Ship Date].[Fiscal Quarter]" caption="Ship Date.Fiscal Quarter" attribute="1" time="1" defaultMemberUniqueName="[Ship Date].[Fiscal Quarter].[All Periods]" allUniqueName="[Ship Date].[Fiscal Quarter].[All Periods]" dimensionUniqueName="[Ship Date]" displayFolder="Fiscal" count="0" unbalanced="0" hidden="1"/>
    <cacheHierarchy uniqueName="[Ship Date].[Fiscal Semester]" caption="Ship Date.Fiscal Semester" attribute="1" time="1" defaultMemberUniqueName="[Ship Date].[Fiscal Semester].[All Periods]" allUniqueName="[Ship Date].[Fiscal Semester].[All Periods]" dimensionUniqueName="[Ship Date]" displayFolder="Fiscal" count="0" unbalanced="0" hidden="1"/>
    <cacheHierarchy uniqueName="[Ship Date].[Fiscal Week]" caption="Ship Date.Fiscal Week" attribute="1" time="1" defaultMemberUniqueName="[Ship Date].[Fiscal Week].[All Periods]" allUniqueName="[Ship Date].[Fiscal Week].[All Periods]" dimensionUniqueName="[Ship Date]" displayFolder="Fiscal" count="0" unbalanced="0" hidden="1"/>
    <cacheHierarchy uniqueName="[Ship Date].[Month Name]" caption="Ship Date.Month Name" attribute="1" time="1" defaultMemberUniqueName="[Ship Date].[Month Name].[All Periods]" allUniqueName="[Ship Date].[Month Name].[All Periods]" dimensionUniqueName="[Ship Date]" displayFolder="" count="0" unbalanced="0" hidden="1"/>
    <cacheHierarchy uniqueName="[Warehouse].[Channel]" caption="Channel" attribute="1" defaultMemberUniqueName="[Warehouse].[Channel].[All]" allUniqueName="[Warehouse].[Channel].[All]" dimensionUniqueName="[Warehouse]" displayFolder="" count="0" unbalanced="0" hidden="1"/>
    <cacheHierarchy uniqueName="[Warehouse].[Channel Alt]" caption="Channel Alt" attribute="1" defaultMemberUniqueName="[Warehouse].[Channel Alt].[All]" allUniqueName="[Warehouse].[Channel Alt].[All]" dimensionUniqueName="[Warehouse]" displayFolder="" count="0" unbalanced="0" hidden="1"/>
    <cacheHierarchy uniqueName="[Warehouse].[Channel Region]" caption="Channel Region" attribute="1" defaultMemberUniqueName="[Warehouse].[Channel Region].[All]" allUniqueName="[Warehouse].[Channel Region].[All]" dimensionUniqueName="[Warehouse]" displayFolder="" count="0" unbalanced="0" hidden="1"/>
    <cacheHierarchy uniqueName="[Warehouse].[Region]" caption="Region" attribute="1" defaultMemberUniqueName="[Warehouse].[Region].[All]" allUniqueName="[Warehouse].[Region].[All]" dimensionUniqueName="[Warehouse]" displayFolder="" count="0" unbalanced="0" hidden="1"/>
    <cacheHierarchy uniqueName="[Warehouse].[Warehouse]" caption="Warehouse" attribute="1" keyAttribute="1" defaultMemberUniqueName="[Warehouse].[Warehouse].[All]" allUniqueName="[Warehouse].[Warehouse].[All]" dimensionUniqueName="[Warehouse]" displayFolder="" count="0" unbalanced="0" hidden="1"/>
    <cacheHierarchy uniqueName="[Measures].[Internet Sales Amount]" caption="Internet Sales Amount" measure="1" displayFolder="" measureGroup="Internet Sales" count="0"/>
    <cacheHierarchy uniqueName="[Measures].[Internet Order Quantity]" caption="Internet Order Quantity" measure="1" displayFolder="" measureGroup="Internet Sales" count="0"/>
    <cacheHierarchy uniqueName="[Measures].[Internet Extended Amount]" caption="Internet Extended Amount" measure="1" displayFolder="" measureGroup="Internet Sales" count="0"/>
    <cacheHierarchy uniqueName="[Measures].[Internet Tax Amount]" caption="Internet Tax Amount" measure="1" displayFolder="" measureGroup="Internet Sales" count="0"/>
    <cacheHierarchy uniqueName="[Measures].[Internet Freight Cost]" caption="Internet Freight Cost" measure="1" displayFolder="" measureGroup="Internet Sales" count="0"/>
    <cacheHierarchy uniqueName="[Measures].[Internet Total Product Cost]" caption="Internet Total Product Cost" measure="1" displayFolder="" measureGroup="Internet Sales" count="0"/>
    <cacheHierarchy uniqueName="[Measures].[Internet Standard Product Cost]" caption="Internet Standard Product Cost" measure="1" displayFolder="" measureGroup="Internet Sales" count="0"/>
    <cacheHierarchy uniqueName="[Measures].[Internet Order Count]" caption="Internet Order Count" measure="1" displayFolder="" measureGroup="Internet Orders" count="0"/>
    <cacheHierarchy uniqueName="[Measures].[Customer Count]" caption="Customer Count" measure="1" displayFolder="" measureGroup="Internet Customers" count="0"/>
    <cacheHierarchy uniqueName="[Measures].[Reseller Sales Amount]" caption="Reseller Sales Amount" measure="1" displayFolder="" measureGroup="Reseller Sales" count="0"/>
    <cacheHierarchy uniqueName="[Measures].[Reseller Order Quantity]" caption="Reseller Order Quantity" measure="1" displayFolder="" measureGroup="Reseller Sales" count="0"/>
    <cacheHierarchy uniqueName="[Measures].[Reseller Extended Amount]" caption="Reseller Extended Amount" measure="1" displayFolder="" measureGroup="Reseller Sales" count="0"/>
    <cacheHierarchy uniqueName="[Measures].[Reseller Tax Amount]" caption="Reseller Tax Amount" measure="1" displayFolder="" measureGroup="Reseller Sales" count="0"/>
    <cacheHierarchy uniqueName="[Measures].[Reseller Freight Cost]" caption="Reseller Freight Cost" measure="1" displayFolder="" measureGroup="Reseller Sales" count="0"/>
    <cacheHierarchy uniqueName="[Measures].[Discount Amount]" caption="Discount Amount" measure="1" displayFolder="" measureGroup="Reseller Sales" count="0"/>
    <cacheHierarchy uniqueName="[Measures].[Reseller Total Product Cost]" caption="Reseller Total Product Cost" measure="1" displayFolder="" measureGroup="Reseller Sales" count="0"/>
    <cacheHierarchy uniqueName="[Measures].[Reseller Standard Product Cost]" caption="Reseller Standard Product Cost" measure="1" displayFolder="" measureGroup="Reseller Sales" count="0"/>
    <cacheHierarchy uniqueName="[Measures].[Reseller Order Count]" caption="Reseller Order Count" measure="1" displayFolder="" measureGroup="Reseller Orders" count="0"/>
    <cacheHierarchy uniqueName="[Measures].[Order Quantity]" caption="Order Quantity" measure="1" displayFolder="" measureGroup="Sales Summary" count="0"/>
    <cacheHierarchy uniqueName="[Measures].[Extended Amount]" caption="Extended Amount" measure="1" displayFolder="" measureGroup="Sales Summary" count="0"/>
    <cacheHierarchy uniqueName="[Measures].[Standard Product Cost]" caption="Standard Product Cost" measure="1" displayFolder="" measureGroup="Sales Summary" count="0"/>
    <cacheHierarchy uniqueName="[Measures].[Total Product Cost]" caption="Total Product Cost" measure="1" displayFolder="" measureGroup="Sales Summary" count="0"/>
    <cacheHierarchy uniqueName="[Measures].[Sales Amount]" caption="Sales Amount" measure="1" displayFolder="" measureGroup="Sales Summary" count="0"/>
    <cacheHierarchy uniqueName="[Measures].[Tax Amount]" caption="Tax Amount" measure="1" displayFolder="" measureGroup="Sales Summary" count="0"/>
    <cacheHierarchy uniqueName="[Measures].[Freight Cost]" caption="Freight Cost" measure="1" displayFolder="" measureGroup="Sales Summary" count="0"/>
    <cacheHierarchy uniqueName="[Measures].[Order Count]" caption="Order Count" measure="1" displayFolder="" measureGroup="Sales Orders" count="0"/>
    <cacheHierarchy uniqueName="[Measures].[Amount Quota]" caption="Amount Quota" measure="1" displayFolder="" measureGroup="Sales Targets" count="0"/>
    <cacheHierarchy uniqueName="[Measures].[Unit Quota]" caption="Unit Quota" measure="1" displayFolder="" measureGroup="Sales Targets" count="0"/>
    <cacheHierarchy uniqueName="[Measures].[Amount]" caption="Amount" measure="1" displayFolder="" measureGroup="Financial Reporting" count="0"/>
    <cacheHierarchy uniqueName="[Measures].[Average Rate]" caption="Average Rate" measure="1" displayFolder="" measureGroup="Exchange Rates" count="0"/>
    <cacheHierarchy uniqueName="[Measures].[End of Day Rate]" caption="End of Day Rate" measure="1" displayFolder="" measureGroup="Exchange Rates" count="0"/>
    <cacheHierarchy uniqueName="[Measures].[On Hand Value]" caption="On Hand Value" measure="1" displayFolder="" measureGroup="Inventory" count="0"/>
    <cacheHierarchy uniqueName="[Measures].[On Hand]" caption="On Hand" measure="1" displayFolder="" measureGroup="Inventory" count="0"/>
    <cacheHierarchy uniqueName="[Measures].[Internet Gross Profit]" caption="Internet Gross Profit" measure="1" displayFolder="" measureGroup="Internet Sales" count="0"/>
    <cacheHierarchy uniqueName="[Measures].[Amount Per Unit Quota]" caption="Amount Per Unit Quota" measure="1" displayFolder="" measureGroup="Sales Targets" count="0"/>
    <cacheHierarchy uniqueName="[Measures].[Amount Per Day]" caption="Amount Per Day" measure="1" displayFolder="" measureGroup="Sales Targets" count="0"/>
    <cacheHierarchy uniqueName="[Measures].[Internet Gross Profit Margin]" caption="Internet Gross Profit Margin" measure="1" displayFolder="" measureGroup="Internet Sales" count="0"/>
    <cacheHierarchy uniqueName="[Measures].[Internet Average Unit Price]" caption="Internet Average Unit Price" measure="1" displayFolder="" measureGroup="Internet Sales" count="0"/>
    <cacheHierarchy uniqueName="[Measures].[Internet Average Sales Amount]" caption="Internet Average Sales Amount" measure="1" displayFolder="" measureGroup="Internet Sales" count="0"/>
    <cacheHierarchy uniqueName="[Measures].[Internet Ratio to All Products]" caption="Internet Ratio to All Products" measure="1" displayFolder="" measureGroup="Internet Sales" count="0"/>
    <cacheHierarchy uniqueName="[Measures].[Internet Ratio to Parent Product]" caption="Internet Ratio to Parent Product" measure="1" displayFolder="" measureGroup="Internet Sales" count="0"/>
    <cacheHierarchy uniqueName="[Measures].[Growth in Customer Base]" caption="Growth in Customer Base" measure="1" displayFolder="" measureGroup="Internet Sales" count="0"/>
    <cacheHierarchy uniqueName="[Measures].[Reseller Gross Profit]" caption="Reseller Gross Profit" measure="1" displayFolder="" measureGroup="Reseller Sales" count="0"/>
    <cacheHierarchy uniqueName="[Measures].[Reseller Gross Profit Margin]" caption="Reseller Gross Profit Margin" measure="1" displayFolder="" measureGroup="Reseller Sales" count="0"/>
    <cacheHierarchy uniqueName="[Measures].[Reseller Average Unit Price]" caption="Reseller Average Unit Price" measure="1" displayFolder="" measureGroup="Reseller Sales" count="0"/>
    <cacheHierarchy uniqueName="[Measures].[Reseller Average Sales Amount]" caption="Reseller Average Sales Amount" measure="1" displayFolder="" measureGroup="Reseller Sales" count="0"/>
    <cacheHierarchy uniqueName="[Measures].[Reseller Ratio to All Products]" caption="Reseller Ratio to All Products" measure="1" displayFolder="" measureGroup="Reseller Sales" count="0"/>
    <cacheHierarchy uniqueName="[Measures].[Reseller Ratio to Parent Product]" caption="Reseller Ratio to Parent Product" measure="1" displayFolder="" measureGroup="Reseller Sales" count="0"/>
    <cacheHierarchy uniqueName="[Measures].[Discount Percentage]" caption="Discount Percentage" measure="1" displayFolder="" measureGroup="Reseller Sales" count="0"/>
    <cacheHierarchy uniqueName="[Measures].[Average Unit Price]" caption="Average Unit Price" measure="1" displayFolder="" measureGroup="Sales Summary" count="0"/>
    <cacheHierarchy uniqueName="[Measures].[Average Sales Amount]" caption="Average Sales Amount" measure="1" displayFolder="" measureGroup="Sales Summary" count="0"/>
    <cacheHierarchy uniqueName="[Measures].[Gross Profit]" caption="Gross Profit" measure="1" displayFolder="" measureGroup="Sales Summary" count="0"/>
    <cacheHierarchy uniqueName="[Measures].[Gross Profit Margin]" caption="Gross Profit Margin" measure="1" displayFolder="" measureGroup="Sales Summary" count="0"/>
    <cacheHierarchy uniqueName="[Measures].[Expense to Revenue Ratio]" caption="Expense to Revenue Ratio" measure="1" displayFolder="" measureGroup="Sales Summary" count="0"/>
    <cacheHierarchy uniqueName="[Measures].[Ratio to All Products]" caption="Ratio to All Products" measure="1" displayFolder="" measureGroup="Sales Summary" count="0"/>
    <cacheHierarchy uniqueName="[Measures].[Ratio to Parent Product]" caption="Ratio to Parent Product" measure="1" displayFolder="" measureGroup="Sales Summary" count="0"/>
    <cacheHierarchy uniqueName="[Measures].[Internet Unit Price]" caption="Internet Unit Price" measure="1" displayFolder="" measureGroup="Internet Sales" count="0" hidden="1"/>
    <cacheHierarchy uniqueName="[Measures].[Internet Transaction Count]" caption="Internet Transaction Count" measure="1" displayFolder="" measureGroup="Internet Sales" count="0" hidden="1"/>
    <cacheHierarchy uniqueName="[Measures].[Sales Reason Count]" caption="Sales Reason Count" measure="1" displayFolder="" measureGroup="Sales Reasons" count="0" hidden="1"/>
    <cacheHierarchy uniqueName="[Measures].[Reseller Unit Price]" caption="Reseller Unit Price" measure="1" displayFolder="" measureGroup="Reseller Sales" count="0" hidden="1"/>
    <cacheHierarchy uniqueName="[Measures].[Unit Price Discount Percent]" caption="Unit Price Discount Percent" measure="1" displayFolder="" measureGroup="Reseller Sales" count="0" hidden="1"/>
    <cacheHierarchy uniqueName="[Measures].[Reseller Transaction Count]" caption="Reseller Transaction Count" measure="1" displayFolder="" measureGroup="Reseller Sales" count="0" hidden="1"/>
    <cacheHierarchy uniqueName="[Measures].[Unit Price]" caption="Unit Price" measure="1" displayFolder="" measureGroup="Sales Summary" count="0" hidden="1"/>
    <cacheHierarchy uniqueName="[Measures].[Transaction Count]" caption="Transaction Count" measure="1" displayFolder="" measureGroup="Sales Summary" count="0" hidden="1"/>
    <cacheHierarchy uniqueName="[Measures].[Growth in Customer Base Goal]" caption="Growth in Customer Base Goal" measure="1" displayFolder="" count="0" hidden="1"/>
    <cacheHierarchy uniqueName="[Measures].[Growth in Customer Base Status]" caption="Growth in Customer Base Status" measure="1" displayFolder="" count="0" hidden="1"/>
    <cacheHierarchy uniqueName="[Measures].[Growth in Customer Base Trend]" caption="Growth in Customer Base Trend" measure="1" displayFolder="" count="0" hidden="1"/>
    <cacheHierarchy uniqueName="[Measures].[Net Income Value]" caption="Net Income Value" measure="1" displayFolder="" count="0" hidden="1"/>
    <cacheHierarchy uniqueName="[Measures].[Net Income Goal]" caption="Net Income Goal" measure="1" displayFolder="" count="0" hidden="1"/>
    <cacheHierarchy uniqueName="[Measures].[Net Income Status]" caption="Net Income Status" measure="1" displayFolder="" count="0" hidden="1"/>
    <cacheHierarchy uniqueName="[Measures].[Net Income Trend]" caption="Net Income Trend" measure="1" displayFolder="" count="0" hidden="1"/>
    <cacheHierarchy uniqueName="[Measures].[Operating Profit Value]" caption="Operating Profit Value" measure="1" displayFolder="" count="0" hidden="1"/>
    <cacheHierarchy uniqueName="[Measures].[Operating Profit Goal]" caption="Operating Profit Goal" measure="1" displayFolder="" count="0" hidden="1"/>
    <cacheHierarchy uniqueName="[Measures].[Operating Profit Status]" caption="Operating Profit Status" measure="1" displayFolder="" count="0" hidden="1"/>
    <cacheHierarchy uniqueName="[Measures].[Operating Profit Trend]" caption="Operating Profit Trend" measure="1" displayFolder="" count="0" hidden="1"/>
    <cacheHierarchy uniqueName="[Measures].[Operating Expenses Value]" caption="Operating Expenses Value" measure="1" displayFolder="" count="0" hidden="1"/>
    <cacheHierarchy uniqueName="[Measures].[Operating Expenses Goal]" caption="Operating Expenses Goal" measure="1" displayFolder="" count="0" hidden="1"/>
    <cacheHierarchy uniqueName="[Measures].[Operating Expenses Status]" caption="Operating Expenses Status" measure="1" displayFolder="" count="0" hidden="1"/>
    <cacheHierarchy uniqueName="[Measures].[Operating Expenses Trend]" caption="Operating Expenses Trend" measure="1" displayFolder="" count="0" hidden="1"/>
    <cacheHierarchy uniqueName="[Measures].[Financial Gross Margin Value]" caption="Financial Gross Margin Value" measure="1" displayFolder="" count="0" hidden="1"/>
    <cacheHierarchy uniqueName="[Measures].[Financial Gross Margin Goal]" caption="Financial Gross Margin Goal" measure="1" displayFolder="" count="0" hidden="1"/>
    <cacheHierarchy uniqueName="[Measures].[Financial Gross Margin Status]" caption="Financial Gross Margin Status" measure="1" displayFolder="" count="0" hidden="1"/>
    <cacheHierarchy uniqueName="[Measures].[Financial Gross Margin Trend]" caption="Financial Gross Margin Trend" measure="1" displayFolder="" count="0" hidden="1"/>
    <cacheHierarchy uniqueName="[Measures].[Return on Assets Value]" caption="Return on Assets Value" measure="1" displayFolder="" count="0" hidden="1"/>
    <cacheHierarchy uniqueName="[Measures].[Return on Assets Goal]" caption="Return on Assets Goal" measure="1" displayFolder="" count="0" hidden="1"/>
    <cacheHierarchy uniqueName="[Measures].[Return on Assets Status]" caption="Return on Assets Status" measure="1" displayFolder="" count="0" hidden="1"/>
    <cacheHierarchy uniqueName="[Measures].[Return on Assets Trend]" caption="Return on Assets Trend" measure="1" displayFolder="" count="0" hidden="1"/>
    <cacheHierarchy uniqueName="[Measures].[Product Gross Profit Margin Goal]" caption="Product Gross Profit Margin Goal" measure="1" displayFolder="" count="0" hidden="1"/>
    <cacheHierarchy uniqueName="[Measures].[Product Gross Profit Margin Status]" caption="Product Gross Profit Margin Status" measure="1" displayFolder="" count="0" hidden="1"/>
    <cacheHierarchy uniqueName="[Measures].[Product Gross Profit Margin Trend]" caption="Product Gross Profit Margin Trend" measure="1" displayFolder="" count="0" hidden="1"/>
    <cacheHierarchy uniqueName="[Measures].[Financial Variance Value]" caption="Financial Variance Value" measure="1" displayFolder="" count="0" hidden="1"/>
    <cacheHierarchy uniqueName="[Measures].[Financial Variance Goal]" caption="Financial Variance Goal" measure="1" displayFolder="" count="0" hidden="1"/>
    <cacheHierarchy uniqueName="[Measures].[Financial Variance Status]" caption="Financial Variance Status" measure="1" displayFolder="" count="0" hidden="1"/>
    <cacheHierarchy uniqueName="[Measures].[Financial Variance Trend]" caption="Financial Variance Trend" measure="1" displayFolder="" count="0" hidden="1"/>
    <cacheHierarchy uniqueName="[Measures].[Expense to Revenue Ratio Goal]" caption="Expense to Revenue Ratio Goal" measure="1" displayFolder="" count="0" hidden="1"/>
    <cacheHierarchy uniqueName="[Measures].[Expense to Revenue Ratio Status]" caption="Expense to Revenue Ratio Status" measure="1" displayFolder="" count="0" hidden="1"/>
    <cacheHierarchy uniqueName="[Measures].[Expense to Revenue Ratio Trend]" caption="Expense to Revenue Ratio Trend" measure="1" displayFolder="" count="0" hidden="1"/>
    <cacheHierarchy uniqueName="[Measures].[Revenue Goal]" caption="Revenue Goal" measure="1" displayFolder="" count="0" hidden="1"/>
    <cacheHierarchy uniqueName="[Measures].[Revenue Status]" caption="Revenue Status" measure="1" displayFolder="" count="0" hidden="1"/>
    <cacheHierarchy uniqueName="[Measures].[Revenue Trend]" caption="Revenue Trend" measure="1" displayFolder="" count="0" hidden="1"/>
    <cacheHierarchy uniqueName="[Measures].[Channel Revenue Goal]" caption="Channel Revenue Goal" measure="1" displayFolder="" count="0" hidden="1"/>
    <cacheHierarchy uniqueName="[Measures].[Channel Revenue Status]" caption="Channel Revenue Status" measure="1" displayFolder="" count="0" hidden="1"/>
    <cacheHierarchy uniqueName="[Measures].[Channel Revenue Trend]" caption="Channel Revenue Trend" measure="1" displayFolder="" count="0" hidden="1"/>
    <cacheHierarchy uniqueName="[Measures].[Internet Revenue Goal]" caption="Internet Revenue Goal" measure="1" displayFolder="" count="0" hidden="1"/>
    <cacheHierarchy uniqueName="[Measures].[Internet Revenue Status]" caption="Internet Revenue Status" measure="1" displayFolder="" count="0" hidden="1"/>
    <cacheHierarchy uniqueName="[Measures].[Internet Revenue Trend]" caption="Internet Revenue Trend" measure="1" displayFolder="" count="0" hidden="1"/>
    <cacheHierarchy uniqueName="[Measures].[Decrease Inventory Value Value]" caption="Decrease Inventory Value Value" measure="1" displayFolder="" count="0" hidden="1"/>
    <cacheHierarchy uniqueName="[Measures].[Decrease Inventory Value Trend]" caption="Decrease Inventory Value Trend" measure="1" displayFolder="" count="0" hidden="1"/>
    <cacheHierarchy uniqueName="[Measures].[Increase Throughput Value]" caption="Increase Throughput Value" measure="1" displayFolder="" count="0" hidden="1"/>
    <cacheHierarchy uniqueName="[Measures].[Increase Throughput Status]" caption="Increase Throughput Status" measure="1" displayFolder="" count="0" hidden="1"/>
    <cacheHierarchy uniqueName="[Negative Margin Products]" caption="Negative Margin Products" set="1" displayFolder="Sets" count="0" unbalanced="0" unbalancedGroup="0"/>
    <cacheHierarchy uniqueName="[Top 50 Customers]" caption="Top 50 Customers" set="1" displayFolder="Sets" count="0" unbalanced="0" unbalancedGroup="0"/>
    <cacheHierarchy uniqueName="[Top 25 Selling Products]" caption="Top 25 Selling Products" set="1" displayFolder="Sets" count="0" unbalanced="0" unbalancedGroup="0"/>
    <cacheHierarchy uniqueName="[New Product Models FY 2006]" caption="New Product Models FY 2006" set="1" displayFolder="Sets" count="0" unbalanced="0" unbalancedGroup="0"/>
    <cacheHierarchy uniqueName="[New Product Models FY 2007]" caption="New Product Models FY 2007" set="1" displayFolder="Sets" count="0" unbalanced="0" unbalancedGroup="0"/>
    <cacheHierarchy uniqueName="[New Product Models FY 2008]" caption="New Product Models FY 2008" set="1" displayFolder="Sets" count="0" unbalanced="0" unbalancedGroup="0"/>
    <cacheHierarchy uniqueName="[Long Lead Products]" caption="Long Lead Products" set="1" displayFolder="Sets" count="0" unbalanced="0" unbalancedGroup="0"/>
    <cacheHierarchy uniqueName="[Core Product Group]" caption="Core Product Group" set="1" displayFolder="Sets" count="0" unbalanced="0" unbalancedGroup="0"/>
    <cacheHierarchy uniqueName="[Large Resellers]" caption="Large Resellers" set="1" displayFolder="Sets" count="0" unbalanced="0" unbalancedGroup="0"/>
    <cacheHierarchy uniqueName="[High Discount Promotions]" caption="High Discount Promotions" set="1" displayFolder="Sets" count="0" unbalanced="0" unbalancedGroup="0"/>
    <cacheHierarchy uniqueName="[Summary P&amp;L]" caption="Summary P&amp;L" set="1" displayFolder="Sets" count="0" unbalanced="0" unbalancedGroup="0"/>
  </cacheHierarchies>
  <kpis count="14">
    <kpi uniqueName="Growth in Customer Base" caption="Growth in Customer Base" displayFolder="Customer Perspective\Expand Customer Base" measureGroup="Internet Sales" parent="" value="[Measures].[Growth in Customer Base]" goal="[Measures].[Growth in Customer Base Goal]" status="[Measures].[Growth in Customer Base Status]" trend="[Measures].[Growth in Customer Base Trend]" weight=""/>
    <kpi uniqueName="Net Income" caption="Net Income" displayFolder="Financial Perspective\Maintain Overall Margins" measureGroup="Financial Reporting" parent="" value="[Measures].[Net Income Value]" goal="[Measures].[Net Income Goal]" status="[Measures].[Net Income Status]" trend="[Measures].[Net Income Trend]" weight=""/>
    <kpi uniqueName="Operating Profit" caption="Operating Profit" displayFolder="Financial Perspective\Maintain Overall Margins" measureGroup="Financial Reporting" parent="" value="[Measures].[Operating Profit Value]" goal="[Measures].[Operating Profit Goal]" status="[Measures].[Operating Profit Status]" trend="[Measures].[Operating Profit Trend]" weight=""/>
    <kpi uniqueName="Operating Expenses" caption="Operating Expenses" displayFolder="Financial Perspective\Maintain Overall Margins" measureGroup="Financial Reporting" parent="" value="[Measures].[Operating Expenses Value]" goal="[Measures].[Operating Expenses Goal]" status="[Measures].[Operating Expenses Status]" trend="[Measures].[Operating Expenses Trend]" weight=""/>
    <kpi uniqueName="Financial Gross Margin" caption="Financial Gross Margin" displayFolder="Financial Perspective\Maintain Overall Margins" measureGroup="Financial Reporting" parent="" value="[Measures].[Financial Gross Margin Value]" goal="[Measures].[Financial Gross Margin Goal]" status="[Measures].[Financial Gross Margin Status]" trend="[Measures].[Financial Gross Margin Trend]" weight=""/>
    <kpi uniqueName="Return on Assets" caption="Return on Assets" displayFolder="Financial Perspective\Grow Revenue" measureGroup="Financial Reporting" parent="" value="[Measures].[Return on Assets Value]" goal="[Measures].[Return on Assets Goal]" status="[Measures].[Return on Assets Status]" trend="[Measures].[Return on Assets Trend]" weight=""/>
    <kpi uniqueName="Product Gross Profit Margin" caption="Product Gross Profit Margin" displayFolder="Financial Perspective\Maintain Overall Margins" measureGroup="Sales Summary" parent="" value="[Measures].[Gross Profit Margin]" goal="[Measures].[Product Gross Profit Margin Goal]" status="[Measures].[Product Gross Profit Margin Status]" trend="[Measures].[Product Gross Profit Margin Trend]" weight=""/>
    <kpi uniqueName="Financial Variance" caption="Financial Variance" displayFolder="Financial Perspective\Grow Revenue" measureGroup="Financial Reporting" parent="" value="[Measures].[Financial Variance Value]" goal="[Measures].[Financial Variance Goal]" status="[Measures].[Financial Variance Status]" trend="[Measures].[Financial Variance Trend]" weight=""/>
    <kpi uniqueName="Expense to Revenue Ratio" caption="Expense to Revenue Ratio" displayFolder="Internal Perspective\Increase Operational Efficiency" measureGroup="Sales Summary" parent="" value="[Measures].[Expense to Revenue Ratio]" goal="[Measures].[Expense to Revenue Ratio Goal]" status="[Measures].[Expense to Revenue Ratio Status]" trend="[Measures].[Expense to Revenue Ratio Trend]" weight=""/>
    <kpi uniqueName="Revenue" caption="Revenue" displayFolder="Financial Perspective\Grow Revenue" measureGroup="Sales Summary" parent="" value="[Measures].[Sales Amount]" goal="[Measures].[Revenue Goal]" status="[Measures].[Revenue Status]" trend="[Measures].[Revenue Trend]" weight=""/>
    <kpi uniqueName="Channel Revenue" caption="Channel Revenue" displayFolder="Financial Perspective\Grow Revenue" measureGroup="Reseller Sales" parent="" value="[Measures].[Reseller Sales Amount]" goal="[Measures].[Channel Revenue Goal]" status="[Measures].[Channel Revenue Status]" trend="[Measures].[Channel Revenue Trend]" weight=""/>
    <kpi uniqueName="Internet Revenue" caption="Internet Revenue" displayFolder="Financial Perspective\Grow Revenue" measureGroup="Internet Sales" parent="" value="[Measures].[Internet Sales Amount]" goal="[Measures].[Internet Revenue Goal]" status="[Measures].[Internet Revenue Status]" trend="[Measures].[Internet Revenue Trend]" weight=""/>
    <kpi uniqueName="Decrease Inventory Value" caption="Decrease Inventory Value" displayFolder="Manage Inventory" parent="" value="[Measures].[Decrease Inventory Value Value]" goal="" status="" trend="[Measures].[Decrease Inventory Value Trend]" weight=""/>
    <kpi uniqueName="Increase Throughput" caption="Increase Throughput" displayFolder="Manage Inventory" parent="" value="[Measures].[Increase Throughput Value]" goal="" status="[Measures].[Increase Throughput Status]" trend="" weight=""/>
  </kpis>
  <extLst>
    <ext xmlns:x14="http://schemas.microsoft.com/office/spreadsheetml/2009/9/main" uri="{725AE2AE-9491-48be-B2B4-4EB974FC3084}">
      <x14:pivotCacheDefinition slicerData="1" pivotCacheId="14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5" minRefreshableVersion="3" useAutoFormatting="1" subtotalHiddenItems="1" itemPrintTitles="1" createdVersion="4" indent="0" outline="1" outlineData="1" multipleFieldFilters="0" fieldListSortAscending="1">
  <location ref="B4:F30" firstHeaderRow="1" firstDataRow="2" firstDataCol="2"/>
  <pivotFields count="29">
    <pivotField axis="axisRow" allDrilled="1" showAll="0" dataSourceSort="1">
      <items count="3">
        <item s="1" c="1" x="0" d="1"/>
        <item s="1" c="1" x="1" d="1"/>
        <item t="default"/>
      </items>
    </pivotField>
    <pivotField axis="axisRow" showAll="0" dataSourceSort="1">
      <items count="6">
        <item c="1" x="0"/>
        <item c="1" x="1"/>
        <item c="1" x="2" d="1"/>
        <item c="1" x="3"/>
        <item x="4"/>
        <item t="default"/>
      </items>
    </pivotField>
    <pivotField axis="axisRow" showAll="0" dataSourceSort="1">
      <items count="4">
        <item c="1" x="0" d="1"/>
        <item c="1" x="1"/>
        <item x="2" d="1"/>
        <item t="default"/>
      </items>
    </pivotField>
    <pivotField axis="axisRow" showAll="0" dataSourceSort="1">
      <items count="11">
        <item c="1" x="0"/>
        <item c="1" x="1"/>
        <item c="1" x="2"/>
        <item c="1" x="3"/>
        <item c="1" x="4" d="1"/>
        <item x="5"/>
        <item x="6"/>
        <item x="7"/>
        <item x="8"/>
        <item x="9"/>
        <item t="default"/>
      </items>
    </pivotField>
    <pivotField axis="axisRow" showAll="0" dataSourceSort="1">
      <items count="7">
        <item x="0"/>
        <item x="1"/>
        <item x="2"/>
        <item x="3"/>
        <item x="4"/>
        <item x="5"/>
        <item t="default"/>
      </items>
    </pivotField>
    <pivotField axis="axisRow" showAll="0" dataSourceSort="1">
      <items count="1">
        <item t="default"/>
      </items>
    </pivotField>
    <pivotField showAll="0" dataSourceSort="1" defaultSubtotal="0" showPropTip="1"/>
    <pivotField axis="axisRow" showAll="0" dataSourceSort="1" defaultSubtotal="0" showPropCell="1" showPropTip="1">
      <items count="5">
        <item x="0"/>
        <item x="1"/>
        <item x="2"/>
        <item x="3"/>
        <item x="4"/>
      </items>
    </pivotField>
    <pivotField showAll="0" dataSourceSort="1" defaultSubtotal="0" showPropTip="1"/>
    <pivotField axis="axisCol" allDrilled="1" showAll="0" dataSourceSort="1">
      <items count="3">
        <item s="1" c="1" x="0"/>
        <item s="1" c="1" x="1"/>
        <item t="default"/>
      </items>
    </pivotField>
    <pivotField axis="axisCol" showAll="0" dataSourceSort="1">
      <items count="1">
        <item t="default"/>
      </items>
    </pivotField>
    <pivotField axis="axisCol" showAll="0" dataSourceSort="1">
      <items count="1">
        <item t="default"/>
      </items>
    </pivotField>
    <pivotField axis="axisCol" showAll="0" dataSourceSort="1">
      <items count="1">
        <item t="default"/>
      </items>
    </pivotField>
    <pivotField axis="axisCol" showAll="0" dataSourceSort="1">
      <items count="1">
        <item t="default"/>
      </items>
    </pivotField>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s>
  <rowFields count="6">
    <field x="0"/>
    <field x="1"/>
    <field x="2"/>
    <field x="3"/>
    <field x="4"/>
    <field x="7"/>
  </rowFields>
  <rowItems count="25">
    <i>
      <x/>
      <x v="1048832"/>
      <x v="1048832"/>
      <x v="1048832"/>
      <x v="1048832"/>
      <x/>
    </i>
    <i r="1">
      <x/>
      <x v="1048832"/>
      <x v="1048832"/>
      <x v="1048832"/>
      <x v="1"/>
    </i>
    <i r="1">
      <x v="1"/>
      <x v="1048832"/>
      <x v="1048832"/>
      <x v="1048832"/>
      <x v="2"/>
    </i>
    <i>
      <x v="1"/>
      <x v="1048832"/>
      <x v="1048832"/>
      <x v="1048832"/>
      <x v="1048832"/>
      <x/>
    </i>
    <i r="1">
      <x v="2"/>
      <x v="1048832"/>
      <x v="1048832"/>
      <x v="1048832"/>
      <x v="3"/>
    </i>
    <i r="2">
      <x/>
      <x v="1048832"/>
      <x v="1048832"/>
      <x v="4"/>
    </i>
    <i r="3">
      <x/>
      <x v="1048832"/>
      <x v="4"/>
    </i>
    <i r="3">
      <x v="1"/>
      <x v="1048832"/>
      <x v="4"/>
    </i>
    <i r="3">
      <x v="2"/>
      <x v="1048832"/>
      <x v="4"/>
    </i>
    <i r="3">
      <x v="3"/>
      <x v="1048832"/>
      <x v="4"/>
    </i>
    <i r="3">
      <x v="4"/>
      <x v="1048832"/>
      <x v="4"/>
    </i>
    <i r="4">
      <x/>
      <x v="4"/>
    </i>
    <i r="4">
      <x v="1"/>
      <x v="4"/>
    </i>
    <i r="4">
      <x v="2"/>
      <x v="4"/>
    </i>
    <i r="4">
      <x v="3"/>
      <x v="4"/>
    </i>
    <i r="4">
      <x v="4"/>
      <x v="4"/>
    </i>
    <i r="4">
      <x v="5"/>
      <x v="4"/>
    </i>
    <i r="3">
      <x v="5"/>
      <x v="1048832"/>
      <x v="4"/>
    </i>
    <i r="3">
      <x v="6"/>
      <x v="1048832"/>
      <x v="4"/>
    </i>
    <i r="3">
      <x v="7"/>
      <x v="1048832"/>
      <x v="4"/>
    </i>
    <i r="3">
      <x v="8"/>
      <x v="1048832"/>
      <x v="4"/>
    </i>
    <i r="3">
      <x v="9"/>
      <x v="1048832"/>
      <x v="4"/>
    </i>
    <i r="2">
      <x v="1"/>
      <x v="1048832"/>
      <x v="1048832"/>
      <x v="3"/>
    </i>
    <i r="1">
      <x v="3"/>
      <x v="1048832"/>
      <x v="1048832"/>
      <x v="1048832"/>
      <x v="3"/>
    </i>
    <i r="1">
      <x v="4"/>
      <x v="1048832"/>
      <x v="1048832"/>
      <x v="1048832"/>
      <x v="4"/>
    </i>
  </rowItems>
  <colFields count="1">
    <field x="9"/>
  </colFields>
  <colItems count="3">
    <i>
      <x/>
    </i>
    <i>
      <x v="1"/>
    </i>
    <i t="grand">
      <x/>
    </i>
  </colItems>
  <dataFields count="1">
    <dataField fld="28" baseField="0" baseItem="0"/>
  </dataFields>
  <pivotHierarchies count="358">
    <pivotHierarchy/>
    <pivotHierarchy/>
    <pivotHierarchy>
      <mps count="3">
        <mp field="6"/>
        <mp field="7"/>
        <mp field="8"/>
      </mps>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4">
        <mp field="14"/>
        <mp field="15"/>
        <mp field="16"/>
        <mp field="17"/>
        <mp field="18"/>
        <mp field="19"/>
        <mp field="20"/>
        <mp field="21"/>
        <mp field="22"/>
        <mp field="23"/>
        <mp field="24"/>
        <mp field="25"/>
        <mp field="26"/>
        <mp field="27"/>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pivotHierarchy/>
    <pivotHierarchy/>
    <pivotHierarchy/>
    <pivotHierarchy/>
    <pivotHierarchy/>
    <pivotHierarchy/>
    <pivotHierarchy/>
    <pivotHierarchy/>
    <pivotHierarchy/>
    <pivotHierarchy/>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Medium9" showRowHeaders="1" showColHeaders="1" showRowStripes="1" showColStripes="1" showLastColumn="1"/>
  <rowHierarchiesUsage count="1">
    <rowHierarchyUsage hierarchyUsage="2"/>
  </rowHierarchiesUsage>
  <colHierarchiesUsage count="1">
    <colHierarchyUsage hierarchyUsage="19"/>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subtotalHiddenItems="1" itemPrintTitles="1" createdVersion="4" indent="0" outline="1" outlineData="1" multipleFieldFilters="0" fieldListSortAscending="1">
  <location ref="B3:F17" firstHeaderRow="1" firstDataRow="2" firstDataCol="1"/>
  <pivotFields count="12">
    <pivotField axis="axisRow" allDrilled="1" showAll="0" dataSourceSort="1">
      <items count="2">
        <item s="1" c="1" x="0" d="1"/>
        <item t="default"/>
      </items>
    </pivotField>
    <pivotField axis="axisRow" showAll="0" dataSourceSort="1">
      <items count="4">
        <item c="1" x="0" d="1"/>
        <item c="1" x="1"/>
        <item x="2"/>
        <item t="default"/>
      </items>
    </pivotField>
    <pivotField axis="axisRow" showAll="0" dataSourceSort="1">
      <items count="3">
        <item c="1" x="0"/>
        <item c="1" x="1" d="1"/>
        <item t="default"/>
      </items>
    </pivotField>
    <pivotField axis="axisRow" showAll="0" dataSourceSort="1">
      <items count="3">
        <item c="1" x="0" d="1"/>
        <item c="1" x="1"/>
        <item t="default"/>
      </items>
    </pivotField>
    <pivotField axis="axisRow" showAll="0" dataSourceSort="1">
      <items count="4">
        <item c="1" x="0" d="1"/>
        <item x="1"/>
        <item x="2"/>
        <item t="default"/>
      </items>
    </pivotField>
    <pivotField axis="axisRow" showAll="0" dataSourceSort="1">
      <items count="3">
        <item x="0"/>
        <item x="1"/>
        <item t="default"/>
      </items>
    </pivotField>
    <pivotField showAll="0" dataSourceSort="1" defaultSubtotal="0" showPropTip="1"/>
    <pivotField showAll="0" dataSourceSort="1" defaultSubtotal="0" showPropTip="1"/>
    <pivotField showAll="0" dataSourceSort="1" defaultSubtotal="0" showPropTip="1"/>
    <pivotField dataField="1" showAll="0"/>
    <pivotField axis="axisCol" allDrilled="1" showAll="0" dataSourceSort="1" defaultAttributeDrillState="1">
      <items count="5">
        <item x="0"/>
        <item x="1"/>
        <item x="2"/>
        <item x="3"/>
        <item t="default"/>
      </items>
    </pivotField>
    <pivotField showAll="0" dataSourceSort="1" defaultSubtotal="0" showPropTip="1"/>
  </pivotFields>
  <rowFields count="6">
    <field x="0"/>
    <field x="1"/>
    <field x="2"/>
    <field x="3"/>
    <field x="4"/>
    <field x="5"/>
  </rowFields>
  <rowItems count="13">
    <i>
      <x/>
    </i>
    <i r="1">
      <x/>
    </i>
    <i r="2">
      <x/>
    </i>
    <i r="2">
      <x v="1"/>
    </i>
    <i r="3">
      <x/>
    </i>
    <i r="4">
      <x/>
    </i>
    <i r="5">
      <x/>
    </i>
    <i r="5">
      <x v="1"/>
    </i>
    <i r="4">
      <x v="1"/>
    </i>
    <i r="4">
      <x v="2"/>
    </i>
    <i r="3">
      <x v="1"/>
    </i>
    <i r="1">
      <x v="1"/>
    </i>
    <i r="1">
      <x v="2"/>
    </i>
  </rowItems>
  <colFields count="1">
    <field x="10"/>
  </colFields>
  <colItems count="4">
    <i>
      <x/>
    </i>
    <i>
      <x v="1"/>
    </i>
    <i>
      <x v="2"/>
    </i>
    <i>
      <x v="3"/>
    </i>
  </colItems>
  <dataFields count="1">
    <dataField name="Amount" fld="9" baseField="0" baseItem="0"/>
  </dataFields>
  <formats count="2">
    <format dxfId="18">
      <pivotArea field="0" type="button" dataOnly="0" labelOnly="1" outline="0" axis="axisRow" fieldPosition="0"/>
    </format>
    <format dxfId="17">
      <pivotArea dataOnly="0" labelOnly="1" fieldPosition="0">
        <references count="1">
          <reference field="10" count="0"/>
        </references>
      </pivotArea>
    </format>
  </formats>
  <pivotHierarchies count="358">
    <pivotHierarchy/>
    <pivotHierarchy/>
    <pivotHierarchy>
      <mps count="3">
        <mp field="6"/>
        <mp field="7"/>
        <mp field="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11"/>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pivotHierarchy/>
    <pivotHierarchy/>
    <pivotHierarchy/>
    <pivotHierarchy/>
    <pivotHierarchy/>
    <pivotHierarchy/>
    <pivotHierarchy/>
    <pivotHierarchy/>
    <pivotHierarchy/>
    <pivotHierarchy/>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Dark9" showRowHeaders="1" showColHeaders="1" showRowStripes="1" showColStripes="1" showLastColumn="1"/>
  <rowHierarchiesUsage count="1">
    <rowHierarchyUsage hierarchyUsage="2"/>
  </rowHierarchiesUsage>
  <colHierarchiesUsage count="1">
    <colHierarchyUsage hierarchyUsage="56"/>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5" minRefreshableVersion="3" subtotalHiddenItems="1" itemPrintTitles="1" createdVersion="4" indent="0" outline="1" outlineData="1" multipleFieldFilters="0" fieldListSortAscending="1">
  <location ref="B4:G21" firstHeaderRow="1" firstDataRow="2" firstDataCol="1" rowPageCount="1" colPageCount="1"/>
  <pivotFields count="20">
    <pivotField axis="axisRow" allDrilled="1" showAll="0">
      <items count="2">
        <item s="1" c="1" x="0" d="1"/>
        <item t="default"/>
      </items>
    </pivotField>
    <pivotField axis="axisRow" showAll="0" dataSourceSort="1">
      <items count="4">
        <item c="1" x="0" d="1"/>
        <item c="1" x="1"/>
        <item x="2"/>
        <item t="default"/>
      </items>
    </pivotField>
    <pivotField axis="axisRow" showAll="0" dataSourceSort="1">
      <items count="3">
        <item c="1" x="0" d="1"/>
        <item c="1" x="1"/>
        <item t="default"/>
      </items>
    </pivotField>
    <pivotField axis="axisRow" showAll="0" dataSourceSort="1">
      <items count="11">
        <item c="1" x="0"/>
        <item c="1" x="1"/>
        <item c="1" x="2"/>
        <item c="1" x="3"/>
        <item c="1" x="4"/>
        <item x="5"/>
        <item x="6"/>
        <item x="7"/>
        <item x="8"/>
        <item x="9"/>
        <item t="default"/>
      </items>
    </pivotField>
    <pivotField axis="axisRow" showAll="0" dataSourceSort="1">
      <items count="1">
        <item t="default"/>
      </items>
    </pivotField>
    <pivotField axis="axisRow" showAll="0" dataSourceSort="1">
      <items count="1">
        <item t="default"/>
      </items>
    </pivotField>
    <pivotField showAll="0" dataSourceSort="1" defaultSubtotal="0" showPropTip="1"/>
    <pivotField showAll="0" dataSourceSort="1" defaultSubtotal="0" showPropTip="1"/>
    <pivotField showAll="0" dataSourceSort="1" defaultSubtotal="0" showPropTip="1"/>
    <pivotField dataField="1" showAll="0"/>
    <pivotField axis="axisCol" hiddenLevel="1" allDrilled="1" showAll="0" dataSourceSort="1">
      <items count="2">
        <item c="1" x="0"/>
        <item t="default"/>
      </items>
    </pivotField>
    <pivotField axis="axisCol" allDrilled="1" showAll="0" dataSourceSort="1">
      <items count="7">
        <item s="1" x="0"/>
        <item s="1" x="1"/>
        <item s="1" x="2"/>
        <item s="1" x="3"/>
        <item s="1" x="4"/>
        <item x="5" d="1"/>
        <item t="default"/>
      </items>
    </pivotField>
    <pivotField axis="axisCol" hiddenLevel="1" showAll="0" dataSourceSort="1">
      <items count="1">
        <item t="default"/>
      </items>
    </pivotField>
    <pivotField showAll="0" dataSourceSort="1" defaultSubtotal="0" showPropTip="1"/>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s>
  <rowFields count="4">
    <field x="0"/>
    <field x="1"/>
    <field x="2"/>
    <field x="3"/>
  </rowFields>
  <rowItems count="16">
    <i>
      <x/>
    </i>
    <i r="1">
      <x/>
    </i>
    <i r="2">
      <x/>
    </i>
    <i r="3">
      <x/>
    </i>
    <i r="3">
      <x v="1"/>
    </i>
    <i r="3">
      <x v="2"/>
    </i>
    <i r="3">
      <x v="3"/>
    </i>
    <i r="3">
      <x v="4"/>
    </i>
    <i r="3">
      <x v="5"/>
    </i>
    <i r="3">
      <x v="6"/>
    </i>
    <i r="3">
      <x v="7"/>
    </i>
    <i r="3">
      <x v="8"/>
    </i>
    <i r="3">
      <x v="9"/>
    </i>
    <i r="2">
      <x v="1"/>
    </i>
    <i r="1">
      <x v="1"/>
    </i>
    <i r="1">
      <x v="2"/>
    </i>
  </rowItems>
  <colFields count="1">
    <field x="11"/>
  </colFields>
  <colItems count="5">
    <i>
      <x/>
    </i>
    <i>
      <x v="1"/>
    </i>
    <i>
      <x v="2"/>
    </i>
    <i>
      <x v="3"/>
    </i>
    <i>
      <x v="4"/>
    </i>
  </colItems>
  <pageFields count="1">
    <pageField fld="14" hier="89" name="[Organization].[Organizations].&amp;[1]" cap="AdventureWorks Cycle"/>
  </pageFields>
  <dataFields count="1">
    <dataField name="Amount" fld="9" baseField="0" baseItem="0"/>
  </dataFields>
  <formats count="6">
    <format dxfId="16">
      <pivotArea field="0" type="button" dataOnly="0" labelOnly="1" outline="0" axis="axisRow" fieldPosition="0"/>
    </format>
    <format dxfId="15">
      <pivotArea dataOnly="0" labelOnly="1" fieldPosition="0">
        <references count="1">
          <reference field="11" count="0"/>
        </references>
      </pivotArea>
    </format>
    <format dxfId="14">
      <pivotArea field="0" type="button" dataOnly="0" labelOnly="1" outline="0" axis="axisRow" fieldPosition="0"/>
    </format>
    <format dxfId="13">
      <pivotArea dataOnly="0" labelOnly="1" fieldPosition="0">
        <references count="1">
          <reference field="11" count="0"/>
        </references>
      </pivotArea>
    </format>
    <format dxfId="12">
      <pivotArea collapsedLevelsAreSubtotals="1" fieldPosition="0">
        <references count="2">
          <reference field="0" count="0"/>
          <reference field="11" count="1" selected="0">
            <x v="3"/>
          </reference>
        </references>
      </pivotArea>
    </format>
    <format dxfId="11">
      <pivotArea collapsedLevelsAreSubtotals="1" fieldPosition="0">
        <references count="2">
          <reference field="0" count="0"/>
          <reference field="11" count="1" selected="0">
            <x v="3"/>
          </reference>
        </references>
      </pivotArea>
    </format>
  </formats>
  <pivotHierarchies count="358">
    <pivotHierarchy/>
    <pivotHierarchy/>
    <pivotHierarchy>
      <mps count="3">
        <mp field="6"/>
        <mp field="7"/>
        <mp field="8"/>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1">
        <mp field="13"/>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mps count="2">
        <mp field="18"/>
        <mp field="19"/>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showInFieldList="0" dragToRow="0" dragToCol="0" dragToPage="0" dragToData="1"/>
    <pivotHierarchy/>
    <pivotHierarchy/>
    <pivotHierarchy/>
    <pivotHierarchy/>
    <pivotHierarchy/>
    <pivotHierarchy/>
    <pivotHierarchy/>
    <pivotHierarchy/>
    <pivotHierarchy/>
    <pivotHierarchy/>
    <pivotHierarchy/>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y dragToRow="0" dragToCol="0" dragToPage="0" dragOff="0"/>
  </pivotHierarchies>
  <pivotTableStyleInfo name="PivotStyleDark9" showRowHeaders="1" showColHeaders="1" showRowStripes="1" showColStripes="1" showLastColumn="1"/>
  <rowHierarchiesUsage count="1">
    <rowHierarchyUsage hierarchyUsage="2"/>
  </rowHierarchiesUsage>
  <colHierarchiesUsage count="1">
    <colHierarchyUsage hierarchyUsage="55"/>
  </colHierarchiesUsage>
  <extLst>
    <ext xmlns:x14="http://schemas.microsoft.com/office/spreadsheetml/2009/9/main" uri="{962EF5D1-5CA2-4c93-8EF4-DBF5C05439D2}">
      <x14:pivotTableDefinition xmlns:xm="http://schemas.microsoft.com/office/excel/2006/main" calculatedMembersInFilters="1" hideValuesRow="1"/>
    </ext>
  </extLst>
</pivotTableDefinition>
</file>

<file path=xl/pivotTables/pivotTable4.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5" minRefreshableVersion="3" subtotalHiddenItems="1" itemPrintTitles="1" createdVersion="4" indent="0" outline="1" outlineData="1" multipleFieldFilters="0" rowHeaderCaption="Regions" fieldListSortAscending="1">
  <location ref="B6:G24" firstHeaderRow="1" firstDataRow="2" firstDataCol="1"/>
  <pivotFields count="35">
    <pivotField axis="axisRow" allDrilled="1" showAll="0" dataSourceSort="1">
      <items count="4">
        <item c="1" x="0" d="1"/>
        <item c="1" x="1" d="1"/>
        <item c="1" x="2" d="1"/>
        <item t="default"/>
      </items>
    </pivotField>
    <pivotField axis="axisRow" showAll="0" dataSourceSort="1">
      <items count="7">
        <item c="1" x="0" d="1"/>
        <item c="1" x="1" d="1"/>
        <item c="1" x="2" d="1"/>
        <item c="1" x="3" d="1"/>
        <item c="1" x="4" d="1"/>
        <item c="1" x="5" d="1"/>
        <item t="default"/>
      </items>
    </pivotField>
    <pivotField axis="axisRow" showAll="0" dataSourceSort="1">
      <items count="8">
        <item x="0"/>
        <item x="1"/>
        <item x="2"/>
        <item x="3"/>
        <item x="4"/>
        <item x="5"/>
        <item x="6"/>
        <item t="default"/>
      </items>
    </pivotField>
    <pivotField showAll="0" dataSourceSort="1" defaultSubtotal="0" showPropTip="1"/>
    <pivotField showAll="0" dataSourceSort="1" defaultSubtotal="0" showPropTip="1"/>
    <pivotField axis="axisCol" hiddenLevel="1" allDrilled="1" showAll="0" dataSourceSort="1">
      <items count="2">
        <item s="1" c="1" x="0"/>
        <item t="default"/>
      </items>
    </pivotField>
    <pivotField axis="axisCol" hiddenLevel="1" allDrilled="1" showAll="0" dataSourceSort="1">
      <items count="3">
        <item c="1" x="0"/>
        <item c="1" x="1"/>
        <item t="default"/>
      </items>
    </pivotField>
    <pivotField axis="axisCol" allDrilled="1" showAll="0" dataSourceSort="1">
      <items count="5">
        <item c="1" x="0"/>
        <item c="1" x="1"/>
        <item c="1" x="2"/>
        <item c="1" x="3"/>
        <item t="default"/>
      </items>
    </pivotField>
    <pivotField axis="axisCol" hiddenLevel="1" showAll="0" dataSourceSort="1">
      <items count="1">
        <item t="default"/>
      </items>
    </pivotField>
    <pivotField axis="axisCol" hiddenLevel="1" allDrilled="1" showAll="0" dataSourceSort="1">
      <items count="1">
        <item t="default"/>
      </items>
    </pivotField>
    <pivotField showAll="0" dataSourceSort="1" defaultSubtotal="0" showPropTip="1"/>
    <pivotField showAll="0" dataSourceSort="1" defaultSubtotal="0" showPropTip="1"/>
    <pivotField showAll="0" dataSourceSort="1" defaultSubtotal="0"/>
    <pivotField showAll="0" dataSourceSort="1" defaultSubtotal="0" showPropTip="1"/>
    <pivotField dataField="1" showAll="0"/>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s>
  <rowFields count="3">
    <field x="0"/>
    <field x="1"/>
    <field x="2"/>
  </rowFields>
  <rowItems count="17">
    <i>
      <x/>
    </i>
    <i r="1">
      <x/>
    </i>
    <i r="1">
      <x v="1"/>
    </i>
    <i r="1">
      <x v="2"/>
    </i>
    <i r="2">
      <x/>
    </i>
    <i r="2">
      <x v="1"/>
    </i>
    <i>
      <x v="1"/>
    </i>
    <i r="1">
      <x v="3"/>
    </i>
    <i r="1">
      <x v="4"/>
    </i>
    <i r="2">
      <x v="2"/>
    </i>
    <i r="2">
      <x v="3"/>
    </i>
    <i r="2">
      <x v="4"/>
    </i>
    <i r="2">
      <x v="5"/>
    </i>
    <i r="2">
      <x v="6"/>
    </i>
    <i>
      <x v="2"/>
    </i>
    <i r="1">
      <x v="5"/>
    </i>
    <i t="grand">
      <x/>
    </i>
  </rowItems>
  <colFields count="1">
    <field x="7"/>
  </colFields>
  <colItems count="5">
    <i>
      <x/>
    </i>
    <i>
      <x v="1"/>
    </i>
    <i>
      <x v="2"/>
    </i>
    <i>
      <x v="3"/>
    </i>
    <i t="grand">
      <x/>
    </i>
  </colItems>
  <dataFields count="1">
    <dataField fld="14" baseField="0" baseItem="0"/>
  </dataFields>
  <formats count="10">
    <format dxfId="10">
      <pivotArea dataOnly="0" labelOnly="1" fieldPosition="0">
        <references count="1">
          <reference field="7" count="0"/>
        </references>
      </pivotArea>
    </format>
    <format dxfId="9">
      <pivotArea dataOnly="0" labelOnly="1" grandCol="1" outline="0" fieldPosition="0"/>
    </format>
    <format dxfId="8">
      <pivotArea dataOnly="0" labelOnly="1" fieldPosition="0">
        <references count="1">
          <reference field="7" count="0"/>
        </references>
      </pivotArea>
    </format>
    <format dxfId="7">
      <pivotArea dataOnly="0" labelOnly="1" grandCol="1" outline="0" fieldPosition="0"/>
    </format>
    <format dxfId="6">
      <pivotArea grandCol="1" outline="0" collapsedLevelsAreSubtotals="1" fieldPosition="0"/>
    </format>
    <format dxfId="5">
      <pivotArea grandCol="1" outline="0" collapsedLevelsAreSubtotals="1" fieldPosition="0"/>
    </format>
    <format dxfId="4">
      <pivotArea collapsedLevelsAreSubtotals="1" fieldPosition="0">
        <references count="2">
          <reference field="0" count="1">
            <x v="0"/>
          </reference>
          <reference field="7" count="1" selected="0">
            <x v="1"/>
          </reference>
        </references>
      </pivotArea>
    </format>
    <format dxfId="3">
      <pivotArea collapsedLevelsAreSubtotals="1" fieldPosition="0">
        <references count="2">
          <reference field="1" count="1">
            <x v="0"/>
          </reference>
          <reference field="7" count="1" selected="0">
            <x v="2"/>
          </reference>
        </references>
      </pivotArea>
    </format>
    <format dxfId="2">
      <pivotArea collapsedLevelsAreSubtotals="1" fieldPosition="0">
        <references count="2">
          <reference field="1" count="1">
            <x v="1"/>
          </reference>
          <reference field="7" count="1" selected="0">
            <x v="2"/>
          </reference>
        </references>
      </pivotArea>
    </format>
    <format dxfId="1">
      <pivotArea collapsedLevelsAreSubtotals="1" fieldPosition="0">
        <references count="2">
          <reference field="1" count="1">
            <x v="2"/>
          </reference>
          <reference field="7" count="1" selected="0">
            <x v="2"/>
          </reference>
        </references>
      </pivotArea>
    </format>
  </formats>
  <pivotHierarchies count="266">
    <pivotHierarchy multipleItemSelectionAllowed="1">
      <mps count="4">
        <mp field="10"/>
        <mp field="11"/>
        <mp field="12"/>
        <mp field="13"/>
      </mps>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7">
        <mp field="18"/>
        <mp field="19"/>
        <mp field="20"/>
        <mp field="21"/>
        <mp field="22"/>
        <mp field="23"/>
        <mp field="24"/>
        <mp field="25"/>
        <mp field="26"/>
        <mp field="27"/>
        <mp field="28"/>
        <mp field="29"/>
        <mp field="30"/>
        <mp field="31"/>
        <mp field="32"/>
        <mp field="33"/>
        <mp field="34"/>
      </mps>
      <members count="1" level="2">
        <member name="[Employee].[Employee Department].[Title].&amp;[Sales Representative]"/>
      </members>
    </pivotHierarchy>
    <pivotHierarchy/>
    <pivotHierarchy/>
    <pivotHierarchy/>
    <pivotHierarchy/>
    <pivotHierarchy/>
    <pivotHierarchy/>
    <pivotHierarchy/>
    <pivotHierarchy/>
    <pivotHierarchy/>
    <pivotHierarchy/>
    <pivotHierarchy/>
    <pivotHierarchy/>
    <pivotHierarchy/>
    <pivotHierarchy/>
    <pivotHierarchy/>
    <pivotHierarchy>
      <mps count="2">
        <mp field="3"/>
        <mp field="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9" showRowHeaders="1" showColHeaders="1" showRowStripes="0" showColStripes="1" showLastColumn="1"/>
  <rowHierarchiesUsage count="1">
    <rowHierarchyUsage hierarchyUsage="31"/>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enableEdit="1" autoApply="1" allocationMethod="weightedIncrement" hideValuesRow="1">
        <x14:pivotChanges>
          <x14:pivotChange allocationMethod="weightedIncrement">
            <x14:editValue valueType="number">210000</x14:editValue>
            <x14:tupleItems>
              <x14:tupleItem>[Date].[Calendar].[Calendar Quarter].&amp;[2007]&amp;[2]</x14:tupleItem>
              <x14:tupleItem>[Measures].[Amount Quota]</x14:tupleItem>
              <x14:tupleItem>[Sales Territory].[Sales Territory].[Group].&amp;[Europe]</x14:tupleItem>
            </x14:tupleItems>
          </x14:pivotChange>
          <x14:pivotChange allocationMethod="weightedIncrement">
            <x14:editValue valueType="number">2100000</x14:editValue>
            <x14:tupleItems>
              <x14:tupleItem>[Date].[Calendar].[Calendar Quarter].&amp;[2007]&amp;[2]</x14:tupleItem>
              <x14:tupleItem>[Measures].[Amount Quota]</x14:tupleItem>
              <x14:tupleItem>[Sales Territory].[Sales Territory].[Group].&amp;[Europe]</x14:tupleItem>
            </x14:tupleItems>
          </x14:pivotChange>
          <x14:pivotChange allocationMethod="weightedIncrement">
            <x14:editValue valueType="number">800000</x14:editValue>
            <x14:tupleItems>
              <x14:tupleItem>[Date].[Calendar].[Calendar Quarter].&amp;[2007]&amp;[3]</x14:tupleItem>
              <x14:tupleItem>[Measures].[Amount Quota]</x14:tupleItem>
              <x14:tupleItem>[Sales Territory].[Sales Territory].[Country].&amp;[Germany]</x14:tupleItem>
            </x14:tupleItems>
          </x14:pivotChange>
          <x14:pivotChange allocationMethod="weightedIncrement">
            <x14:editValue valueType="number">2200000</x14:editValue>
            <x14:tupleItems>
              <x14:tupleItem>[Date].[Calendar].[Calendar Quarter].&amp;[2007]&amp;[2]</x14:tupleItem>
              <x14:tupleItem>[Measures].[Amount Quota]</x14:tupleItem>
              <x14:tupleItem>[Sales Territory].[Sales Territory].[Group].&amp;[Europe]</x14:tupleItem>
            </x14:tupleItems>
          </x14:pivotChange>
          <x14:pivotChange allocationMethod="weightedIncrement">
            <x14:editValue valueType="number">1000000</x14:editValue>
            <x14:tupleItems>
              <x14:tupleItem>[Date].[Calendar].[Calendar Quarter].&amp;[2007]&amp;[3]</x14:tupleItem>
              <x14:tupleItem>[Measures].[Amount Quota]</x14:tupleItem>
              <x14:tupleItem>[Sales Territory].[Sales Territory].[Country].&amp;[France]</x14:tupleItem>
            </x14:tupleItems>
          </x14:pivotChange>
        </x14:pivotChanges>
      </x14:pivotTableDefinition>
    </ext>
  </extLst>
</pivotTableDefinition>
</file>

<file path=xl/pivotTables/pivotTable5.xml><?xml version="1.0" encoding="utf-8"?>
<pivotTableDefinition xmlns="http://schemas.openxmlformats.org/spreadsheetml/2006/main" name="PivotTable3" cacheId="6" dataOnRows="1" applyNumberFormats="0" applyBorderFormats="0" applyFontFormats="0" applyPatternFormats="0" applyAlignmentFormats="0" applyWidthHeightFormats="1" dataCaption="Values" updatedVersion="5" minRefreshableVersion="3" subtotalHiddenItems="1" colGrandTotals="0" itemPrintTitles="1" createdVersion="4" indent="0" outline="1" outlineData="1" multipleFieldFilters="0" rowHeaderCaption="Regions" fieldListSortAscending="1">
  <location ref="B8:H13" firstHeaderRow="1" firstDataRow="2" firstDataCol="1" rowPageCount="1" colPageCount="1"/>
  <pivotFields count="38">
    <pivotField axis="axisPage" allDrilled="1" showAll="0" dataSourceSort="1">
      <items count="1">
        <item t="default"/>
      </items>
    </pivotField>
    <pivotField axis="axisPage" showAll="0" dataSourceSort="1">
      <items count="1">
        <item t="default"/>
      </items>
    </pivotField>
    <pivotField axis="axisPage" showAll="0" dataSourceSort="1">
      <items count="1">
        <item t="default"/>
      </items>
    </pivotField>
    <pivotField showAll="0" dataSourceSort="1" defaultSubtotal="0" showPropTip="1"/>
    <pivotField showAll="0" dataSourceSort="1" defaultSubtotal="0" showPropTip="1"/>
    <pivotField axis="axisCol" hiddenLevel="1" allDrilled="1" showAll="0" dataSourceSort="1">
      <items count="3">
        <item s="1" c="1" x="0"/>
        <item s="1" c="1" x="1"/>
        <item t="default"/>
      </items>
    </pivotField>
    <pivotField axis="axisCol" hiddenLevel="1" allDrilled="1" showAll="0" dataSourceSort="1">
      <items count="5">
        <item c="1" x="0"/>
        <item c="1" x="1"/>
        <item c="1" x="2"/>
        <item c="1" x="3"/>
        <item t="default"/>
      </items>
    </pivotField>
    <pivotField axis="axisCol" allDrilled="1" showAll="0" dataSourceSort="1">
      <items count="7">
        <item c="1" x="0"/>
        <item c="1" x="1"/>
        <item c="1" x="2"/>
        <item c="1" x="3"/>
        <item c="1" x="4"/>
        <item c="1" x="5"/>
        <item t="default"/>
      </items>
    </pivotField>
    <pivotField axis="axisCol" hiddenLevel="1" showAll="0" dataSourceSort="1">
      <items count="1">
        <item t="default"/>
      </items>
    </pivotField>
    <pivotField axis="axisCol" hiddenLevel="1" allDrilled="1" showAll="0" dataSourceSort="1">
      <items count="1">
        <item t="default"/>
      </items>
    </pivotField>
    <pivotField showAll="0" dataSourceSort="1" defaultSubtotal="0" showPropTip="1"/>
    <pivotField showAll="0" dataSourceSort="1" defaultSubtotal="0" showPropTip="1"/>
    <pivotField showAll="0" dataSourceSort="1" defaultSubtotal="0"/>
    <pivotField showAll="0" dataSourceSort="1" defaultSubtotal="0" showPropTip="1"/>
    <pivotField allDrilled="1" showAll="0" dataSourceSort="1"/>
    <pivotField showAll="0" dataSourceSort="1"/>
    <pivotField showAll="0" dataSourceSort="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showAll="0" dataSourceSort="1" defaultSubtotal="0" showPropTip="1"/>
    <pivotField dataField="1" showAll="0"/>
    <pivotField dataField="1" showAll="0"/>
    <pivotField dataField="1" showAll="0"/>
    <pivotField dataField="1" showAll="0"/>
  </pivotFields>
  <rowFields count="1">
    <field x="-2"/>
  </rowFields>
  <rowItems count="4">
    <i>
      <x/>
    </i>
    <i i="1">
      <x v="1"/>
    </i>
    <i i="2">
      <x v="2"/>
    </i>
    <i i="3">
      <x v="3"/>
    </i>
  </rowItems>
  <colFields count="1">
    <field x="7"/>
  </colFields>
  <colItems count="6">
    <i>
      <x/>
    </i>
    <i>
      <x v="1"/>
    </i>
    <i>
      <x v="2"/>
    </i>
    <i>
      <x v="3"/>
    </i>
    <i>
      <x v="4"/>
    </i>
    <i>
      <x v="5"/>
    </i>
  </colItems>
  <pageFields count="1">
    <pageField fld="0" hier="31" name="[Sales Territory].[Sales Territory].[Group].&amp;[North America]" cap="North America"/>
  </pageFields>
  <dataFields count="4">
    <dataField fld="35" baseField="0" baseItem="0"/>
    <dataField fld="34" baseField="0" baseItem="0"/>
    <dataField fld="36" baseField="0" baseItem="0"/>
    <dataField fld="37" baseField="0" baseItem="0"/>
  </dataFields>
  <formats count="1">
    <format dxfId="0">
      <pivotArea collapsedLevelsAreSubtotals="1" fieldPosition="0">
        <references count="2">
          <reference field="4294967294" count="1">
            <x v="1"/>
          </reference>
          <reference field="7" count="1" selected="0">
            <x v="0"/>
          </reference>
        </references>
      </pivotArea>
    </format>
  </formats>
  <pivotHierarchies count="266">
    <pivotHierarchy multipleItemSelectionAllowed="1">
      <mps count="4">
        <mp field="10"/>
        <mp field="11"/>
        <mp field="12"/>
        <mp field="13"/>
      </mps>
    </pivotHierarchy>
    <pivotHierarchy/>
    <pivotHierarchy/>
    <pivotHierarchy/>
    <pivotHierarchy/>
    <pivotHierarchy/>
    <pivotHierarchy/>
    <pivotHierarchy/>
    <pivotHierarchy/>
    <pivotHierarchy/>
    <pivotHierarchy/>
    <pivotHierarchy/>
    <pivotHierarchy/>
    <pivotHierarchy/>
    <pivotHierarchy/>
    <pivotHierarchy multipleItemSelectionAllowed="1">
      <mps count="17">
        <mp field="17"/>
        <mp field="18"/>
        <mp field="19"/>
        <mp field="20"/>
        <mp field="21"/>
        <mp field="22"/>
        <mp field="23"/>
        <mp field="24"/>
        <mp field="25"/>
        <mp field="26"/>
        <mp field="27"/>
        <mp field="28"/>
        <mp field="29"/>
        <mp field="30"/>
        <mp field="31"/>
        <mp field="32"/>
        <mp field="33"/>
      </mps>
      <members count="1" level="2">
        <member name="[Employee].[Employee Department].[Title].&amp;[Sales Representative]"/>
      </members>
    </pivotHierarchy>
    <pivotHierarchy/>
    <pivotHierarchy/>
    <pivotHierarchy/>
    <pivotHierarchy/>
    <pivotHierarchy/>
    <pivotHierarchy/>
    <pivotHierarchy/>
    <pivotHierarchy/>
    <pivotHierarchy/>
    <pivotHierarchy/>
    <pivotHierarchy/>
    <pivotHierarchy/>
    <pivotHierarchy/>
    <pivotHierarchy/>
    <pivotHierarchy/>
    <pivotHierarchy>
      <mps count="2">
        <mp field="3"/>
        <mp field="4"/>
      </mps>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Medium2" showRowHeaders="1" showColHeaders="1" showRowStripes="0" showColStripes="1" showLastColumn="1"/>
  <rowHierarchiesUsage count="1">
    <rowHierarchyUsage hierarchyUsage="-2"/>
  </rowHierarchiesUsage>
  <colHierarchiesUsage count="1">
    <colHierarchyUsage hierarchyUsage="0"/>
  </colHierarchiesUsage>
  <extLst>
    <ext xmlns:x14="http://schemas.microsoft.com/office/spreadsheetml/2009/9/main" uri="{962EF5D1-5CA2-4c93-8EF4-DBF5C05439D2}">
      <x14:pivotTableDefinition xmlns:xm="http://schemas.microsoft.com/office/excel/2006/main" calculatedMembersInFilters="1" enableEdit="1" autoApply="1" allocationMethod="weightedIncrement" hideValuesRow="1">
        <x14:pivotChanges>
          <x14:pivotChange allocationMethod="weightedIncrement">
            <x14:editValue valueType="number">500000</x14:editValue>
            <x14:tupleItems>
              <x14:tupleItem>[Date].[Calendar].[Calendar Quarter].&amp;[2007]&amp;[1]</x14:tupleItem>
              <x14:tupleItem>[Measures].[Unit Quota]</x14:tupleItem>
              <x14:tupleItem>[Sales Territory].[Sales Territory].[Group].&amp;[North America]</x14:tupleItem>
            </x14:tupleItems>
          </x14:pivotChange>
          <x14:pivotChange allocationMethod="weightedIncrement">
            <x14:editValue valueType="number">600000</x14:editValue>
            <x14:tupleItems>
              <x14:tupleItem>[Date].[Calendar].[Calendar Quarter].&amp;[2007]&amp;[1]</x14:tupleItem>
              <x14:tupleItem>[Measures].[Unit Quota]</x14:tupleItem>
              <x14:tupleItem>[Sales Territory].[Sales Territory].[Group].&amp;[North America]</x14:tupleItem>
            </x14:tupleItems>
          </x14:pivotChange>
          <x14:pivotChange allocationMethod="weightedIncrement">
            <x14:editValue valueType="number">20000</x14:editValue>
            <x14:tupleItems>
              <x14:tupleItem>[Date].[Calendar].[Calendar Quarter].&amp;[2007]&amp;[1]</x14:tupleItem>
              <x14:tupleItem>[Measures].[Unit Quota]</x14:tupleItem>
              <x14:tupleItem>[Sales Territory].[Sales Territory].[Group].&amp;[North America]</x14:tupleItem>
            </x14:tupleItems>
          </x14:pivotChange>
        </x14:pivotChanges>
      </x14:pivotTableDefinition>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ganizations" sourceName="[Organization].[Organizations]">
  <data>
    <olap pivotCacheId="144">
      <levels count="4">
        <level uniqueName="[Organization].[Organizations].[Organization Level 01]" sourceCaption="Organization Level 01" count="0"/>
        <level uniqueName="[Organization].[Organizations].[Organization Level 02]" sourceCaption="Organization Level 02" count="0"/>
        <level uniqueName="[Organization].[Organizations].[Organization Level 03]" sourceCaption="Organization Level 03" count="0"/>
        <level uniqueName="[Organization].[Organizations].[Organization Level 04]" sourceCaption="Organization Level 04" count="5">
          <ranges>
            <range startItem="0">
              <i n="[Organization].[Organizations].&amp;[5]" c="Central Division">
                <p n="[Organization].[Organizations].&amp;[14]"/>
                <p n="[Organization].[Organizations].&amp;[2]"/>
                <p n="[Organization].[Organizations].&amp;[1]"/>
              </i>
              <i n="[Organization].[Organizations].&amp;[3]" c="Northeast Division">
                <p n="[Organization].[Organizations].&amp;[14]"/>
                <p n="[Organization].[Organizations].&amp;[2]"/>
                <p n="[Organization].[Organizations].&amp;[1]"/>
              </i>
              <i n="[Organization].[Organizations].&amp;[4]" c="Northwest Division">
                <p n="[Organization].[Organizations].&amp;[14]"/>
                <p n="[Organization].[Organizations].&amp;[2]"/>
                <p n="[Organization].[Organizations].&amp;[1]"/>
              </i>
              <i n="[Organization].[Organizations].&amp;[6]" c="Southeast Division">
                <p n="[Organization].[Organizations].&amp;[14]"/>
                <p n="[Organization].[Organizations].&amp;[2]"/>
                <p n="[Organization].[Organizations].&amp;[1]"/>
              </i>
              <i n="[Organization].[Organizations].&amp;[7]" c="Southwest Division">
                <p n="[Organization].[Organizations].&amp;[14]"/>
                <p n="[Organization].[Organizations].&amp;[2]"/>
                <p n="[Organization].[Organizations].&amp;[1]"/>
              </i>
            </range>
          </ranges>
        </level>
      </levels>
      <selections count="1">
        <selection n="[Organization].[Organizations].&amp;[5]">
          <p n="[Organization].[Organizations].&amp;[14]"/>
          <p n="[Organization].[Organizations].&amp;[2]"/>
          <p n="[Organization].[Organizations].&amp;[1]"/>
        </selectio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epartments" sourceName="[Department].[Departments]">
  <data>
    <olap pivotCacheId="145">
      <levels count="3">
        <level uniqueName="[Department].[Departments].[Department Level 01]" sourceCaption="Department Level 01" count="0"/>
        <level uniqueName="[Department].[Departments].[Department Level 02]" sourceCaption="Department Level 02" count="6">
          <ranges>
            <range startItem="0">
              <i n="[Department].[Departments].&amp;[2]" c="Executive General and Administration">
                <p n="[Department].[Departments].&amp;[1]"/>
              </i>
              <i n="[Department].[Departments].&amp;[3]" c="Inventory Management">
                <p n="[Department].[Departments].&amp;[1]"/>
              </i>
              <i n="[Department].[Departments].&amp;[4]" c="Manufacturing">
                <p n="[Department].[Departments].&amp;[1]"/>
              </i>
              <i n="[Department].[Departments].&amp;[5]" c="Quality Assurance">
                <p n="[Department].[Departments].&amp;[1]"/>
              </i>
              <i n="[Department].[Departments].&amp;[6]" c="Research and Development">
                <p n="[Department].[Departments].&amp;[1]"/>
              </i>
              <i n="[Department].[Departments].&amp;[7]" c="Sales and Marketing">
                <p n="[Department].[Departments].&amp;[1]"/>
              </i>
            </range>
          </ranges>
        </level>
        <level uniqueName="[Department].[Departments].[Department Level 03]" sourceCaption="Department Level 03" count="0"/>
      </levels>
      <selections count="1">
        <selection n="[Department].[Departments].&amp;[1]"/>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cenario" sourceName="[Scenario].[Scenario]">
  <data>
    <olap pivotCacheId="144">
      <levels count="1">
        <level uniqueName="[Scenario].[Scenario].[Scenario]" sourceCaption="Scenario" count="5">
          <ranges>
            <range startItem="0">
              <i n="[Scenario].[Scenario].&amp;[1]" c="Actual"/>
              <i n="[Scenario].[Scenario].&amp;[2]" c="Budget"/>
              <i n="[Scenario].[Scenario].&amp;[3]" c="Forecast"/>
              <i n="[Scenario].[Scenario].[Budget Variance]" c="Budget Variance"/>
              <i n="[Scenario].[Scenario].[Budget Variance %]" c="Budget Variance %"/>
            </range>
          </ranges>
        </level>
      </levels>
      <selections count="1">
        <selection n="[Scenario].[Scenario].&amp;[1]"/>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ganization Level 04" cache="Slicer_Organizations" caption="Organization" level="3" style="SlicerStyleDark1" rowHeight="241300"/>
  <slicer name="Department Level 02" cache="Slicer_Departments" caption="Department" level="1" style="SlicerStyleDark1" rowHeight="241300"/>
  <slicer name="Scenario" cache="Slicer_Scenario" caption="Financial Scenario" style="SlicerStyleDark1" rowHeight="241300"/>
</slicers>
</file>

<file path=xl/tables/table1.xml><?xml version="1.0" encoding="utf-8"?>
<table xmlns="http://schemas.openxmlformats.org/spreadsheetml/2006/main" id="2" name="MDSDBAListObject" displayName="MDSDBAListObject" ref="A1:D4" totalsRowShown="0" headerRowDxfId="24" dataDxfId="23">
  <autoFilter ref="A1:D4"/>
  <tableColumns count="4">
    <tableColumn id="1" name="Column1" dataDxfId="22"/>
    <tableColumn id="2" name="DBA1d74d0bc31954ce4ad8bef59eaf76a99" dataDxfId="21"/>
    <tableColumn id="3" name="DBAcf85ed1d670a42999fbbacad52593582" dataDxfId="20"/>
    <tableColumn id="4" name="DBAc865f9f1ac4c4113a7d4e550bd5e3829"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
  <sheetViews>
    <sheetView showGridLines="0" showRowColHeaders="0" zoomScale="80" zoomScaleNormal="80" workbookViewId="0">
      <selection activeCell="R30" sqref="R30"/>
    </sheetView>
  </sheetViews>
  <sheetFormatPr defaultRowHeight="12.75" x14ac:dyDescent="0.2"/>
  <cols>
    <col min="1" max="16384" width="9.140625" style="95"/>
  </cols>
  <sheetData>
    <row r="1" spans="1:1" x14ac:dyDescent="0.2">
      <c r="A1" s="94"/>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2:AQ231"/>
  <sheetViews>
    <sheetView showGridLines="0" workbookViewId="0">
      <selection activeCell="D13" sqref="D13"/>
    </sheetView>
  </sheetViews>
  <sheetFormatPr defaultRowHeight="12.75" x14ac:dyDescent="0.2"/>
  <cols>
    <col min="1" max="1" width="7.28515625" style="49" customWidth="1"/>
    <col min="2" max="2" width="33.140625" style="49" customWidth="1"/>
    <col min="3" max="3" width="15.140625" style="49" customWidth="1"/>
    <col min="4" max="4" width="16.28515625" style="49" customWidth="1"/>
    <col min="5" max="5" width="10.140625" style="49" customWidth="1"/>
    <col min="6" max="7" width="11.28515625" style="49" customWidth="1"/>
    <col min="8" max="8" width="22.140625" style="49" customWidth="1"/>
    <col min="9" max="9" width="13.140625" style="49" customWidth="1"/>
    <col min="10" max="10" width="27.140625" style="49" customWidth="1"/>
    <col min="11" max="11" width="12.5703125" style="49" customWidth="1"/>
    <col min="12" max="12" width="11.28515625" style="49" customWidth="1"/>
    <col min="13" max="13" width="12.5703125" style="49" customWidth="1"/>
    <col min="14" max="14" width="12.42578125" style="49" customWidth="1"/>
    <col min="15" max="15" width="12.5703125" style="49" customWidth="1"/>
    <col min="16" max="16" width="11.28515625" style="49" customWidth="1"/>
    <col min="17" max="17" width="12.42578125" style="49" customWidth="1"/>
    <col min="18" max="18" width="27.42578125" style="49" customWidth="1"/>
    <col min="19" max="19" width="12.42578125" style="49" customWidth="1"/>
    <col min="20" max="20" width="27.42578125" style="49" customWidth="1"/>
    <col min="21" max="21" width="12.42578125" style="49" customWidth="1"/>
    <col min="22" max="22" width="27.42578125" style="49" customWidth="1"/>
    <col min="23" max="23" width="15.42578125" style="49" customWidth="1"/>
    <col min="24" max="24" width="34.85546875" style="49" customWidth="1"/>
    <col min="25" max="25" width="12.42578125" style="49" customWidth="1"/>
    <col min="26" max="26" width="27.42578125" style="49" customWidth="1"/>
    <col min="27" max="27" width="15.42578125" style="49" customWidth="1"/>
    <col min="28" max="28" width="34.85546875" style="49" customWidth="1"/>
    <col min="29" max="29" width="13.140625" style="49" customWidth="1"/>
    <col min="30" max="30" width="32.42578125" style="49" customWidth="1"/>
    <col min="31" max="31" width="15.42578125" style="49" customWidth="1"/>
    <col min="32" max="32" width="34.85546875" style="49" customWidth="1"/>
    <col min="33" max="33" width="12.42578125" style="49" customWidth="1"/>
    <col min="34" max="34" width="27.42578125" style="49" customWidth="1"/>
    <col min="35" max="35" width="15.42578125" style="49" customWidth="1"/>
    <col min="36" max="36" width="34.85546875" style="49" customWidth="1"/>
    <col min="37" max="37" width="13.140625" style="49" customWidth="1"/>
    <col min="38" max="38" width="32.42578125" style="49" customWidth="1"/>
    <col min="39" max="39" width="15.42578125" style="49" customWidth="1"/>
    <col min="40" max="40" width="34.85546875" style="49" bestFit="1" customWidth="1"/>
    <col min="41" max="41" width="13.140625" style="49" customWidth="1"/>
    <col min="42" max="42" width="32.42578125" style="49" bestFit="1" customWidth="1"/>
    <col min="43" max="43" width="14.5703125" style="49" bestFit="1" customWidth="1"/>
    <col min="44" max="16384" width="9.140625" style="49"/>
  </cols>
  <sheetData>
    <row r="2" spans="1:43" ht="15" x14ac:dyDescent="0.25">
      <c r="A2" s="50"/>
      <c r="B2"/>
      <c r="C2"/>
    </row>
    <row r="4" spans="1:43" ht="15" x14ac:dyDescent="0.25">
      <c r="B4" s="46" t="s">
        <v>18</v>
      </c>
      <c r="C4"/>
      <c r="D4" s="46" t="s">
        <v>24</v>
      </c>
      <c r="E4"/>
      <c r="F4"/>
      <c r="G4"/>
      <c r="H4"/>
      <c r="I4"/>
      <c r="J4"/>
      <c r="K4"/>
      <c r="L4"/>
      <c r="M4"/>
      <c r="N4"/>
      <c r="O4"/>
      <c r="P4"/>
      <c r="Q4"/>
      <c r="R4"/>
      <c r="S4"/>
      <c r="T4"/>
      <c r="U4"/>
      <c r="V4"/>
      <c r="W4"/>
      <c r="X4"/>
      <c r="Y4"/>
      <c r="Z4"/>
      <c r="AA4"/>
      <c r="AB4"/>
      <c r="AC4"/>
      <c r="AD4"/>
      <c r="AE4"/>
      <c r="AF4"/>
      <c r="AG4"/>
      <c r="AH4"/>
      <c r="AI4"/>
      <c r="AJ4"/>
      <c r="AK4"/>
      <c r="AL4"/>
      <c r="AM4"/>
      <c r="AN4"/>
      <c r="AO4"/>
      <c r="AP4"/>
      <c r="AQ4"/>
    </row>
    <row r="5" spans="1:43" s="60" customFormat="1" ht="15" x14ac:dyDescent="0.25">
      <c r="B5" s="46" t="s">
        <v>8</v>
      </c>
      <c r="C5" s="46" t="s">
        <v>99</v>
      </c>
      <c r="D5" t="s">
        <v>97</v>
      </c>
      <c r="E5" t="s">
        <v>98</v>
      </c>
      <c r="F5" t="s">
        <v>23</v>
      </c>
      <c r="G5"/>
      <c r="H5"/>
      <c r="I5"/>
      <c r="J5"/>
      <c r="K5"/>
      <c r="L5"/>
      <c r="M5"/>
      <c r="N5"/>
      <c r="O5"/>
      <c r="P5"/>
      <c r="Q5"/>
      <c r="R5"/>
      <c r="S5"/>
      <c r="T5"/>
      <c r="U5"/>
      <c r="V5"/>
      <c r="W5"/>
      <c r="X5"/>
      <c r="Y5"/>
      <c r="Z5"/>
      <c r="AA5"/>
      <c r="AB5"/>
      <c r="AC5"/>
      <c r="AD5"/>
      <c r="AE5"/>
      <c r="AF5"/>
      <c r="AG5"/>
      <c r="AH5"/>
      <c r="AI5"/>
      <c r="AJ5"/>
      <c r="AK5"/>
      <c r="AL5"/>
      <c r="AM5"/>
      <c r="AN5"/>
      <c r="AO5"/>
      <c r="AP5"/>
      <c r="AQ5" s="1"/>
    </row>
    <row r="6" spans="1:43" ht="15" x14ac:dyDescent="0.25">
      <c r="B6" s="47" t="s">
        <v>93</v>
      </c>
      <c r="C6" s="47"/>
      <c r="D6" s="111">
        <v>0</v>
      </c>
      <c r="E6" s="111">
        <v>0</v>
      </c>
      <c r="F6" s="111">
        <v>0</v>
      </c>
      <c r="G6"/>
      <c r="H6"/>
      <c r="I6"/>
      <c r="J6"/>
      <c r="K6"/>
      <c r="L6"/>
      <c r="M6"/>
      <c r="N6"/>
      <c r="O6"/>
      <c r="P6"/>
      <c r="Q6"/>
      <c r="R6"/>
      <c r="S6"/>
      <c r="T6"/>
      <c r="U6"/>
      <c r="V6"/>
      <c r="W6"/>
      <c r="X6"/>
      <c r="Y6"/>
      <c r="Z6"/>
      <c r="AA6"/>
      <c r="AB6"/>
      <c r="AC6"/>
      <c r="AD6"/>
      <c r="AE6"/>
      <c r="AF6"/>
      <c r="AG6"/>
      <c r="AH6"/>
      <c r="AI6"/>
      <c r="AJ6"/>
      <c r="AK6"/>
      <c r="AL6"/>
      <c r="AM6"/>
      <c r="AN6"/>
      <c r="AO6"/>
      <c r="AP6"/>
      <c r="AQ6"/>
    </row>
    <row r="7" spans="1:43" ht="15" x14ac:dyDescent="0.25">
      <c r="B7" s="48" t="s">
        <v>94</v>
      </c>
      <c r="C7" s="47" t="s">
        <v>94</v>
      </c>
      <c r="D7" s="111">
        <v>13399865</v>
      </c>
      <c r="E7" s="111">
        <v>14112727.721585745</v>
      </c>
      <c r="F7" s="111">
        <v>14112727.721585745</v>
      </c>
      <c r="G7"/>
      <c r="H7"/>
      <c r="I7"/>
      <c r="J7"/>
      <c r="K7"/>
      <c r="L7"/>
      <c r="M7"/>
      <c r="N7"/>
      <c r="O7"/>
      <c r="P7"/>
      <c r="Q7"/>
      <c r="R7"/>
      <c r="S7"/>
      <c r="T7"/>
      <c r="U7"/>
      <c r="V7"/>
      <c r="W7"/>
      <c r="X7"/>
      <c r="Y7"/>
      <c r="Z7"/>
      <c r="AA7"/>
      <c r="AB7"/>
      <c r="AC7"/>
      <c r="AD7"/>
      <c r="AE7"/>
      <c r="AF7"/>
      <c r="AG7"/>
      <c r="AH7"/>
      <c r="AI7"/>
      <c r="AJ7"/>
      <c r="AK7"/>
      <c r="AL7"/>
      <c r="AM7"/>
      <c r="AN7"/>
      <c r="AO7"/>
      <c r="AP7"/>
      <c r="AQ7"/>
    </row>
    <row r="8" spans="1:43" ht="15" x14ac:dyDescent="0.25">
      <c r="B8" s="48" t="s">
        <v>95</v>
      </c>
      <c r="C8" s="47" t="s">
        <v>96</v>
      </c>
      <c r="D8" s="111">
        <v>13399865</v>
      </c>
      <c r="E8" s="111">
        <v>14112727.721585745</v>
      </c>
      <c r="F8" s="111">
        <v>14112727.721585745</v>
      </c>
      <c r="G8"/>
      <c r="H8"/>
      <c r="I8"/>
      <c r="J8"/>
      <c r="K8"/>
      <c r="L8"/>
      <c r="M8"/>
      <c r="N8"/>
      <c r="O8"/>
      <c r="P8"/>
      <c r="Q8"/>
      <c r="R8"/>
      <c r="S8"/>
      <c r="T8"/>
      <c r="U8"/>
      <c r="V8"/>
      <c r="W8"/>
      <c r="X8"/>
      <c r="Y8"/>
      <c r="Z8"/>
      <c r="AA8"/>
      <c r="AB8"/>
      <c r="AC8"/>
      <c r="AD8"/>
      <c r="AE8"/>
      <c r="AF8"/>
      <c r="AG8"/>
      <c r="AH8"/>
      <c r="AI8"/>
      <c r="AJ8"/>
      <c r="AK8"/>
      <c r="AL8"/>
      <c r="AM8"/>
      <c r="AN8"/>
      <c r="AO8"/>
      <c r="AP8"/>
      <c r="AQ8"/>
    </row>
    <row r="9" spans="1:43" ht="15" x14ac:dyDescent="0.25">
      <c r="B9" s="47" t="s">
        <v>63</v>
      </c>
      <c r="C9" s="47"/>
      <c r="D9" s="111">
        <v>4709851</v>
      </c>
      <c r="E9" s="111">
        <v>2509297.2412913069</v>
      </c>
      <c r="F9" s="111">
        <v>7219148.2412913088</v>
      </c>
      <c r="G9"/>
      <c r="H9"/>
      <c r="I9"/>
      <c r="J9"/>
      <c r="K9"/>
      <c r="L9"/>
      <c r="M9"/>
      <c r="N9"/>
      <c r="O9"/>
      <c r="P9"/>
      <c r="Q9"/>
      <c r="R9"/>
      <c r="S9"/>
      <c r="T9"/>
      <c r="U9"/>
      <c r="V9"/>
      <c r="W9"/>
      <c r="X9"/>
      <c r="Y9"/>
      <c r="Z9"/>
      <c r="AA9"/>
      <c r="AB9"/>
      <c r="AC9"/>
      <c r="AD9"/>
      <c r="AE9"/>
      <c r="AF9"/>
      <c r="AG9"/>
      <c r="AH9"/>
      <c r="AI9"/>
      <c r="AJ9"/>
      <c r="AK9"/>
      <c r="AL9"/>
      <c r="AM9"/>
      <c r="AN9"/>
      <c r="AO9"/>
      <c r="AP9"/>
      <c r="AQ9"/>
    </row>
    <row r="10" spans="1:43" ht="15" x14ac:dyDescent="0.25">
      <c r="B10" s="48" t="s">
        <v>9</v>
      </c>
      <c r="C10" s="47" t="s">
        <v>100</v>
      </c>
      <c r="D10" s="111">
        <v>6235472.0999999996</v>
      </c>
      <c r="E10" s="111">
        <v>3339595.440634123</v>
      </c>
      <c r="F10" s="111">
        <v>9575067.5406341255</v>
      </c>
      <c r="G10"/>
      <c r="H10"/>
      <c r="I10"/>
      <c r="J10"/>
      <c r="K10"/>
      <c r="L10"/>
      <c r="M10"/>
      <c r="N10"/>
      <c r="O10"/>
      <c r="P10"/>
      <c r="Q10"/>
      <c r="R10"/>
      <c r="S10"/>
      <c r="T10"/>
      <c r="U10"/>
      <c r="V10"/>
      <c r="W10"/>
      <c r="X10"/>
      <c r="Y10"/>
      <c r="Z10"/>
      <c r="AA10"/>
      <c r="AB10"/>
      <c r="AC10"/>
      <c r="AD10"/>
      <c r="AE10"/>
      <c r="AF10"/>
      <c r="AG10"/>
      <c r="AH10"/>
      <c r="AI10"/>
      <c r="AJ10"/>
      <c r="AK10"/>
      <c r="AL10"/>
      <c r="AM10"/>
      <c r="AN10"/>
      <c r="AO10"/>
      <c r="AP10"/>
      <c r="AQ10"/>
    </row>
    <row r="11" spans="1:43" ht="15" x14ac:dyDescent="0.25">
      <c r="B11" s="51" t="s">
        <v>7</v>
      </c>
      <c r="C11" s="47" t="s">
        <v>101</v>
      </c>
      <c r="D11" s="111">
        <v>10501505.9</v>
      </c>
      <c r="E11" s="111">
        <v>7539607.542788242</v>
      </c>
      <c r="F11" s="111">
        <v>18041113.442788243</v>
      </c>
      <c r="G11"/>
      <c r="H11"/>
      <c r="I11"/>
      <c r="J11"/>
      <c r="K11"/>
      <c r="L11"/>
      <c r="M11"/>
      <c r="N11"/>
      <c r="O11"/>
      <c r="P11"/>
      <c r="Q11"/>
      <c r="R11"/>
      <c r="S11"/>
      <c r="T11"/>
      <c r="U11"/>
      <c r="V11"/>
      <c r="W11"/>
      <c r="X11"/>
      <c r="Y11"/>
      <c r="Z11"/>
      <c r="AA11"/>
      <c r="AB11"/>
      <c r="AC11"/>
      <c r="AD11"/>
      <c r="AE11"/>
      <c r="AF11"/>
      <c r="AG11"/>
      <c r="AH11"/>
      <c r="AI11"/>
      <c r="AJ11"/>
      <c r="AK11"/>
      <c r="AL11"/>
      <c r="AM11"/>
      <c r="AN11"/>
      <c r="AO11"/>
      <c r="AP11"/>
      <c r="AQ11"/>
    </row>
    <row r="12" spans="1:43" ht="15" x14ac:dyDescent="0.25">
      <c r="B12" s="53" t="s">
        <v>81</v>
      </c>
      <c r="C12" s="47" t="s">
        <v>101</v>
      </c>
      <c r="D12" s="111">
        <v>8501847</v>
      </c>
      <c r="E12" s="111">
        <v>5999677.3927360587</v>
      </c>
      <c r="F12" s="111">
        <v>14501524.392736059</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row>
    <row r="13" spans="1:43" ht="15" x14ac:dyDescent="0.25">
      <c r="B13" s="53" t="s">
        <v>82</v>
      </c>
      <c r="C13" s="47" t="s">
        <v>101</v>
      </c>
      <c r="D13" s="111">
        <v>248944</v>
      </c>
      <c r="E13" s="111">
        <v>194312.95208217835</v>
      </c>
      <c r="F13" s="111">
        <v>443256.95208217844</v>
      </c>
      <c r="G13"/>
      <c r="H13"/>
      <c r="I13"/>
      <c r="J13"/>
      <c r="K13"/>
      <c r="L13"/>
      <c r="M13"/>
      <c r="N13"/>
      <c r="O13"/>
      <c r="P13"/>
      <c r="Q13"/>
      <c r="R13"/>
      <c r="S13"/>
      <c r="T13"/>
      <c r="U13"/>
      <c r="V13"/>
      <c r="W13"/>
      <c r="X13"/>
      <c r="Y13"/>
      <c r="Z13"/>
      <c r="AA13"/>
      <c r="AB13"/>
      <c r="AC13"/>
      <c r="AD13"/>
      <c r="AE13"/>
      <c r="AF13"/>
      <c r="AG13"/>
      <c r="AH13"/>
      <c r="AI13"/>
      <c r="AJ13"/>
      <c r="AK13"/>
      <c r="AL13"/>
      <c r="AM13"/>
      <c r="AN13"/>
      <c r="AO13"/>
      <c r="AP13"/>
      <c r="AQ13"/>
    </row>
    <row r="14" spans="1:43" ht="15" x14ac:dyDescent="0.25">
      <c r="B14" s="53" t="s">
        <v>83</v>
      </c>
      <c r="C14" s="47" t="s">
        <v>101</v>
      </c>
      <c r="D14" s="111">
        <v>56290</v>
      </c>
      <c r="E14" s="111">
        <v>46188.191615408788</v>
      </c>
      <c r="F14" s="111">
        <v>102478.19161540878</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row>
    <row r="15" spans="1:43" ht="15" x14ac:dyDescent="0.25">
      <c r="B15" s="53" t="s">
        <v>84</v>
      </c>
      <c r="C15" s="47" t="s">
        <v>101</v>
      </c>
      <c r="D15" s="111">
        <v>354508</v>
      </c>
      <c r="E15" s="111">
        <v>264207.5619780955</v>
      </c>
      <c r="F15" s="111">
        <v>618715.56197809544</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row>
    <row r="16" spans="1:43" ht="15" x14ac:dyDescent="0.25">
      <c r="B16" s="53" t="s">
        <v>85</v>
      </c>
      <c r="C16" s="47" t="s">
        <v>101</v>
      </c>
      <c r="D16" s="111">
        <v>328265.90000000002</v>
      </c>
      <c r="E16" s="111">
        <v>280527.14579698897</v>
      </c>
      <c r="F16" s="111">
        <v>608793.045796989</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row>
    <row r="17" spans="2:43" ht="15" x14ac:dyDescent="0.25">
      <c r="B17" s="54" t="s">
        <v>103</v>
      </c>
      <c r="C17" s="47" t="s">
        <v>101</v>
      </c>
      <c r="D17" s="111">
        <v>141912</v>
      </c>
      <c r="E17" s="111">
        <v>116151.44564468764</v>
      </c>
      <c r="F17" s="111">
        <v>258063.44564468763</v>
      </c>
      <c r="G17"/>
      <c r="H17"/>
      <c r="I17"/>
      <c r="J17"/>
      <c r="K17"/>
      <c r="L17"/>
      <c r="M17"/>
      <c r="N17"/>
      <c r="O17"/>
      <c r="P17"/>
      <c r="Q17"/>
      <c r="R17"/>
      <c r="S17"/>
      <c r="T17"/>
      <c r="U17"/>
      <c r="V17"/>
      <c r="W17"/>
      <c r="X17"/>
      <c r="Y17"/>
      <c r="Z17"/>
      <c r="AA17"/>
      <c r="AB17"/>
      <c r="AC17"/>
      <c r="AD17"/>
      <c r="AE17"/>
      <c r="AF17"/>
      <c r="AG17"/>
      <c r="AH17"/>
      <c r="AI17"/>
      <c r="AJ17"/>
      <c r="AK17"/>
      <c r="AL17"/>
      <c r="AM17"/>
      <c r="AN17"/>
      <c r="AO17"/>
      <c r="AP17"/>
      <c r="AQ17"/>
    </row>
    <row r="18" spans="2:43" ht="15" x14ac:dyDescent="0.25">
      <c r="B18" s="54" t="s">
        <v>104</v>
      </c>
      <c r="C18" s="47" t="s">
        <v>101</v>
      </c>
      <c r="D18" s="111">
        <v>87833</v>
      </c>
      <c r="E18" s="111">
        <v>71901.056668843885</v>
      </c>
      <c r="F18" s="111">
        <v>159734.0566688439</v>
      </c>
      <c r="G18"/>
      <c r="H18"/>
      <c r="I18"/>
      <c r="J18"/>
      <c r="K18"/>
      <c r="L18"/>
      <c r="M18"/>
      <c r="N18"/>
      <c r="O18"/>
      <c r="P18"/>
      <c r="Q18"/>
      <c r="R18"/>
      <c r="S18"/>
      <c r="T18"/>
      <c r="U18"/>
      <c r="V18"/>
      <c r="W18"/>
      <c r="X18"/>
      <c r="Y18"/>
      <c r="Z18"/>
      <c r="AA18"/>
      <c r="AB18"/>
      <c r="AC18"/>
      <c r="AD18"/>
      <c r="AE18"/>
      <c r="AF18"/>
      <c r="AG18"/>
      <c r="AH18"/>
      <c r="AI18"/>
      <c r="AJ18"/>
      <c r="AK18"/>
      <c r="AL18"/>
      <c r="AM18"/>
      <c r="AN18"/>
      <c r="AO18"/>
      <c r="AP18"/>
      <c r="AQ18"/>
    </row>
    <row r="19" spans="2:43" ht="15" x14ac:dyDescent="0.25">
      <c r="B19" s="54" t="s">
        <v>105</v>
      </c>
      <c r="C19" s="47" t="s">
        <v>101</v>
      </c>
      <c r="D19" s="111">
        <v>8829</v>
      </c>
      <c r="E19" s="111">
        <v>7263.3824984259163</v>
      </c>
      <c r="F19" s="111">
        <v>16092.382498425915</v>
      </c>
      <c r="G19"/>
      <c r="H19"/>
      <c r="I19"/>
      <c r="J19"/>
      <c r="K19"/>
      <c r="L19"/>
      <c r="M19"/>
      <c r="N19"/>
      <c r="O19"/>
      <c r="P19"/>
      <c r="Q19"/>
      <c r="R19"/>
      <c r="S19"/>
      <c r="T19"/>
      <c r="U19"/>
      <c r="V19"/>
      <c r="W19"/>
      <c r="X19"/>
      <c r="Y19"/>
      <c r="Z19"/>
      <c r="AA19"/>
      <c r="AB19"/>
      <c r="AC19"/>
      <c r="AD19"/>
      <c r="AE19"/>
      <c r="AF19"/>
      <c r="AG19"/>
      <c r="AH19"/>
      <c r="AI19"/>
      <c r="AJ19"/>
      <c r="AK19"/>
      <c r="AL19"/>
      <c r="AM19"/>
      <c r="AN19"/>
      <c r="AO19"/>
      <c r="AP19"/>
      <c r="AQ19"/>
    </row>
    <row r="20" spans="2:43" ht="15" x14ac:dyDescent="0.25">
      <c r="B20" s="54" t="s">
        <v>106</v>
      </c>
      <c r="C20" s="47" t="s">
        <v>101</v>
      </c>
      <c r="D20" s="111">
        <v>30926</v>
      </c>
      <c r="E20" s="111">
        <v>25429.878410968755</v>
      </c>
      <c r="F20" s="111">
        <v>56355.878410968755</v>
      </c>
      <c r="G20"/>
      <c r="H20"/>
      <c r="I20"/>
      <c r="J20"/>
      <c r="K20"/>
      <c r="L20"/>
      <c r="M20"/>
      <c r="N20"/>
      <c r="O20"/>
      <c r="P20"/>
      <c r="Q20"/>
      <c r="R20"/>
      <c r="S20"/>
      <c r="T20"/>
      <c r="U20"/>
      <c r="V20"/>
      <c r="W20"/>
      <c r="X20"/>
      <c r="Y20"/>
      <c r="Z20"/>
      <c r="AA20"/>
      <c r="AB20"/>
      <c r="AC20"/>
      <c r="AD20"/>
      <c r="AE20"/>
      <c r="AF20"/>
      <c r="AG20"/>
      <c r="AH20"/>
      <c r="AI20"/>
      <c r="AJ20"/>
      <c r="AK20"/>
      <c r="AL20"/>
      <c r="AM20"/>
      <c r="AN20"/>
      <c r="AO20"/>
      <c r="AP20"/>
      <c r="AQ20"/>
    </row>
    <row r="21" spans="2:43" ht="15" x14ac:dyDescent="0.25">
      <c r="B21" s="54" t="s">
        <v>102</v>
      </c>
      <c r="C21" s="47" t="s">
        <v>101</v>
      </c>
      <c r="D21" s="111">
        <v>26765</v>
      </c>
      <c r="E21" s="111">
        <v>22119.932486790276</v>
      </c>
      <c r="F21" s="111">
        <v>48884.932486790276</v>
      </c>
      <c r="G21"/>
      <c r="H21"/>
      <c r="I21"/>
      <c r="J21"/>
      <c r="K21"/>
      <c r="L21"/>
      <c r="M21"/>
      <c r="N21"/>
      <c r="O21"/>
      <c r="P21"/>
      <c r="Q21"/>
      <c r="R21"/>
      <c r="S21"/>
      <c r="T21"/>
      <c r="U21"/>
      <c r="V21"/>
      <c r="W21"/>
      <c r="X21"/>
      <c r="Y21"/>
      <c r="Z21"/>
      <c r="AA21"/>
      <c r="AB21"/>
      <c r="AC21"/>
      <c r="AD21"/>
      <c r="AE21"/>
      <c r="AF21"/>
      <c r="AG21"/>
      <c r="AH21"/>
      <c r="AI21"/>
      <c r="AJ21"/>
      <c r="AK21"/>
      <c r="AL21"/>
      <c r="AM21"/>
      <c r="AN21"/>
      <c r="AO21"/>
      <c r="AP21"/>
      <c r="AQ21"/>
    </row>
    <row r="22" spans="2:43" ht="15" x14ac:dyDescent="0.25">
      <c r="B22" s="54" t="s">
        <v>107</v>
      </c>
      <c r="C22" s="47" t="s">
        <v>101</v>
      </c>
      <c r="D22" s="111">
        <v>32000.9</v>
      </c>
      <c r="E22" s="111">
        <v>37661.450087272511</v>
      </c>
      <c r="F22" s="111">
        <v>69662.350087272513</v>
      </c>
      <c r="G22"/>
      <c r="H22"/>
      <c r="I22"/>
      <c r="J22"/>
      <c r="K22"/>
      <c r="L22"/>
      <c r="M22"/>
      <c r="N22"/>
      <c r="O22"/>
      <c r="P22"/>
      <c r="Q22"/>
      <c r="R22"/>
      <c r="S22"/>
      <c r="T22"/>
      <c r="U22"/>
      <c r="V22"/>
      <c r="W22"/>
      <c r="X22"/>
      <c r="Y22"/>
      <c r="Z22"/>
      <c r="AA22"/>
      <c r="AB22"/>
      <c r="AC22"/>
      <c r="AD22"/>
      <c r="AE22"/>
      <c r="AF22"/>
      <c r="AG22"/>
      <c r="AH22"/>
      <c r="AI22"/>
      <c r="AJ22"/>
      <c r="AK22"/>
      <c r="AL22"/>
      <c r="AM22"/>
      <c r="AN22"/>
      <c r="AO22"/>
      <c r="AP22"/>
      <c r="AQ22"/>
    </row>
    <row r="23" spans="2:43" ht="15" x14ac:dyDescent="0.25">
      <c r="B23" s="53" t="s">
        <v>86</v>
      </c>
      <c r="C23" s="47" t="s">
        <v>101</v>
      </c>
      <c r="D23" s="111">
        <v>748197</v>
      </c>
      <c r="E23" s="111">
        <v>548316.39887223125</v>
      </c>
      <c r="F23" s="111">
        <v>1296513.3988722311</v>
      </c>
      <c r="G23"/>
      <c r="H23"/>
      <c r="I23"/>
      <c r="J23"/>
      <c r="K23"/>
      <c r="L23"/>
      <c r="M23"/>
      <c r="N23"/>
      <c r="O23"/>
      <c r="P23"/>
      <c r="Q23"/>
      <c r="R23"/>
      <c r="S23"/>
      <c r="T23"/>
      <c r="U23"/>
      <c r="V23"/>
      <c r="W23"/>
      <c r="X23"/>
      <c r="Y23"/>
      <c r="Z23"/>
      <c r="AA23"/>
      <c r="AB23"/>
      <c r="AC23"/>
      <c r="AD23"/>
      <c r="AE23"/>
      <c r="AF23"/>
      <c r="AG23"/>
      <c r="AH23"/>
      <c r="AI23"/>
      <c r="AJ23"/>
      <c r="AK23"/>
      <c r="AL23"/>
      <c r="AM23"/>
      <c r="AN23"/>
      <c r="AO23"/>
      <c r="AP23"/>
      <c r="AQ23"/>
    </row>
    <row r="24" spans="2:43" ht="15" x14ac:dyDescent="0.25">
      <c r="B24" s="53" t="s">
        <v>87</v>
      </c>
      <c r="C24" s="47" t="s">
        <v>101</v>
      </c>
      <c r="D24" s="111">
        <v>57449</v>
      </c>
      <c r="E24" s="111">
        <v>45430.378371041501</v>
      </c>
      <c r="F24" s="111">
        <v>102879.3783710415</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row>
    <row r="25" spans="2:43" ht="15" x14ac:dyDescent="0.25">
      <c r="B25" s="53" t="s">
        <v>88</v>
      </c>
      <c r="C25" s="47" t="s">
        <v>101</v>
      </c>
      <c r="D25" s="111">
        <v>47352</v>
      </c>
      <c r="E25" s="111">
        <v>32551.876630192619</v>
      </c>
      <c r="F25" s="111">
        <v>79903.876630192623</v>
      </c>
      <c r="G25"/>
      <c r="H25"/>
      <c r="I25"/>
      <c r="J25"/>
      <c r="K25"/>
      <c r="L25"/>
      <c r="M25"/>
      <c r="N25"/>
      <c r="O25"/>
      <c r="P25"/>
      <c r="Q25"/>
      <c r="R25"/>
      <c r="S25"/>
      <c r="T25"/>
      <c r="U25"/>
      <c r="V25"/>
      <c r="W25"/>
      <c r="X25"/>
      <c r="Y25"/>
      <c r="Z25"/>
      <c r="AA25"/>
      <c r="AB25"/>
      <c r="AC25"/>
      <c r="AD25"/>
      <c r="AE25"/>
      <c r="AF25"/>
      <c r="AG25"/>
      <c r="AH25"/>
      <c r="AI25"/>
      <c r="AJ25"/>
      <c r="AK25"/>
      <c r="AL25"/>
      <c r="AM25"/>
      <c r="AN25"/>
      <c r="AO25"/>
      <c r="AP25"/>
      <c r="AQ25"/>
    </row>
    <row r="26" spans="2:43" ht="15" x14ac:dyDescent="0.25">
      <c r="B26" s="53" t="s">
        <v>89</v>
      </c>
      <c r="C26" s="47" t="s">
        <v>101</v>
      </c>
      <c r="D26" s="111">
        <v>35854</v>
      </c>
      <c r="E26" s="111">
        <v>28911.458998796155</v>
      </c>
      <c r="F26" s="111">
        <v>64765.458998796152</v>
      </c>
      <c r="G26"/>
      <c r="H26"/>
      <c r="I26"/>
      <c r="J26"/>
      <c r="K26"/>
      <c r="L26"/>
      <c r="M26"/>
      <c r="N26"/>
      <c r="O26"/>
      <c r="P26"/>
      <c r="Q26"/>
      <c r="R26"/>
      <c r="S26"/>
      <c r="T26"/>
      <c r="U26"/>
      <c r="V26"/>
      <c r="W26"/>
      <c r="X26"/>
      <c r="Y26"/>
      <c r="Z26"/>
      <c r="AA26"/>
      <c r="AB26"/>
      <c r="AC26"/>
      <c r="AD26"/>
      <c r="AE26"/>
      <c r="AF26"/>
      <c r="AG26"/>
      <c r="AH26"/>
      <c r="AI26"/>
      <c r="AJ26"/>
      <c r="AK26"/>
      <c r="AL26"/>
      <c r="AM26"/>
      <c r="AN26"/>
      <c r="AO26"/>
      <c r="AP26"/>
      <c r="AQ26"/>
    </row>
    <row r="27" spans="2:43" ht="15" x14ac:dyDescent="0.25">
      <c r="B27" s="53" t="s">
        <v>90</v>
      </c>
      <c r="C27" s="47" t="s">
        <v>101</v>
      </c>
      <c r="D27" s="111">
        <v>122799</v>
      </c>
      <c r="E27" s="111">
        <v>99484.185707248253</v>
      </c>
      <c r="F27" s="111">
        <v>222283.18570724825</v>
      </c>
      <c r="G27"/>
      <c r="H27"/>
      <c r="I27"/>
      <c r="J27"/>
      <c r="K27"/>
      <c r="L27"/>
      <c r="M27"/>
      <c r="N27"/>
      <c r="O27"/>
      <c r="P27"/>
      <c r="Q27"/>
      <c r="R27"/>
      <c r="S27"/>
      <c r="T27"/>
      <c r="U27"/>
      <c r="V27"/>
      <c r="W27"/>
      <c r="X27"/>
      <c r="Y27"/>
      <c r="Z27"/>
      <c r="AA27"/>
      <c r="AB27"/>
      <c r="AC27"/>
      <c r="AD27"/>
      <c r="AE27"/>
      <c r="AF27"/>
      <c r="AG27"/>
      <c r="AH27"/>
      <c r="AI27"/>
      <c r="AJ27"/>
      <c r="AK27"/>
      <c r="AL27"/>
      <c r="AM27"/>
      <c r="AN27"/>
      <c r="AO27"/>
      <c r="AP27"/>
      <c r="AQ27"/>
    </row>
    <row r="28" spans="2:43" ht="15" x14ac:dyDescent="0.25">
      <c r="B28" s="51" t="s">
        <v>12</v>
      </c>
      <c r="C28" s="47" t="s">
        <v>100</v>
      </c>
      <c r="D28" s="111">
        <v>16736978</v>
      </c>
      <c r="E28" s="111">
        <v>10879202.983422365</v>
      </c>
      <c r="F28" s="111">
        <v>27616180.983422369</v>
      </c>
      <c r="G28"/>
      <c r="H28"/>
      <c r="I28"/>
      <c r="J28"/>
      <c r="K28"/>
      <c r="L28"/>
      <c r="M28"/>
      <c r="N28"/>
      <c r="O28"/>
      <c r="P28"/>
      <c r="Q28"/>
      <c r="R28"/>
      <c r="S28"/>
      <c r="T28"/>
      <c r="U28"/>
      <c r="V28"/>
      <c r="W28"/>
      <c r="X28"/>
      <c r="Y28"/>
      <c r="Z28"/>
      <c r="AA28"/>
      <c r="AB28"/>
      <c r="AC28"/>
      <c r="AD28"/>
      <c r="AE28"/>
      <c r="AF28"/>
      <c r="AG28"/>
      <c r="AH28"/>
      <c r="AI28"/>
      <c r="AJ28"/>
      <c r="AK28"/>
      <c r="AL28"/>
      <c r="AM28"/>
      <c r="AN28"/>
      <c r="AO28"/>
      <c r="AP28"/>
      <c r="AQ28"/>
    </row>
    <row r="29" spans="2:43" ht="15" x14ac:dyDescent="0.25">
      <c r="B29" s="48" t="s">
        <v>10</v>
      </c>
      <c r="C29" s="47" t="s">
        <v>100</v>
      </c>
      <c r="D29" s="111">
        <v>17831.900000000001</v>
      </c>
      <c r="E29" s="111">
        <v>25761.933694091364</v>
      </c>
      <c r="F29" s="111">
        <v>43593.833694091358</v>
      </c>
      <c r="G29"/>
      <c r="H29"/>
      <c r="I29"/>
      <c r="J29"/>
      <c r="K29"/>
      <c r="L29"/>
      <c r="M29"/>
      <c r="N29"/>
      <c r="O29"/>
      <c r="P29"/>
      <c r="Q29"/>
      <c r="R29"/>
      <c r="S29"/>
      <c r="T29"/>
      <c r="U29"/>
      <c r="V29"/>
      <c r="W29"/>
      <c r="X29"/>
      <c r="Y29"/>
      <c r="Z29"/>
      <c r="AA29"/>
      <c r="AB29"/>
      <c r="AC29"/>
      <c r="AD29"/>
      <c r="AE29"/>
      <c r="AF29"/>
      <c r="AG29"/>
      <c r="AH29"/>
      <c r="AI29"/>
      <c r="AJ29"/>
      <c r="AK29"/>
      <c r="AL29"/>
      <c r="AM29"/>
      <c r="AN29"/>
      <c r="AO29"/>
      <c r="AP29"/>
    </row>
    <row r="30" spans="2:43" ht="15" x14ac:dyDescent="0.25">
      <c r="B30" s="48" t="s">
        <v>11</v>
      </c>
      <c r="C30" s="47" t="s">
        <v>101</v>
      </c>
      <c r="D30" s="111">
        <v>1543453</v>
      </c>
      <c r="E30" s="111">
        <v>856060.1330369073</v>
      </c>
      <c r="F30" s="111">
        <v>2399513.1330369073</v>
      </c>
      <c r="G30"/>
      <c r="H30"/>
      <c r="I30"/>
      <c r="J30"/>
      <c r="K30"/>
      <c r="L30"/>
      <c r="M30"/>
      <c r="N30"/>
      <c r="O30"/>
      <c r="P30"/>
      <c r="Q30"/>
      <c r="R30"/>
      <c r="S30"/>
      <c r="T30"/>
      <c r="U30"/>
      <c r="V30"/>
      <c r="W30"/>
      <c r="X30"/>
      <c r="Y30"/>
      <c r="Z30"/>
      <c r="AA30"/>
      <c r="AB30"/>
      <c r="AC30"/>
      <c r="AD30"/>
      <c r="AE30"/>
      <c r="AF30"/>
      <c r="AG30"/>
      <c r="AH30"/>
      <c r="AI30"/>
      <c r="AJ30"/>
      <c r="AK30"/>
      <c r="AL30"/>
      <c r="AM30"/>
      <c r="AN30"/>
      <c r="AO30"/>
      <c r="AP30"/>
    </row>
    <row r="31" spans="2:43" ht="15" x14ac:dyDescent="0.25">
      <c r="B31"/>
      <c r="C31"/>
      <c r="D31"/>
      <c r="E31"/>
      <c r="F31"/>
      <c r="G31"/>
      <c r="H31"/>
      <c r="I31"/>
      <c r="J31"/>
      <c r="K31"/>
      <c r="L31"/>
      <c r="M31"/>
      <c r="N31"/>
      <c r="O31"/>
      <c r="P31"/>
      <c r="Q31"/>
      <c r="R31"/>
      <c r="S31"/>
      <c r="T31"/>
      <c r="U31"/>
      <c r="V31"/>
      <c r="W31"/>
      <c r="X31"/>
      <c r="Y31"/>
      <c r="Z31"/>
      <c r="AA31"/>
      <c r="AB31"/>
      <c r="AC31"/>
      <c r="AD31"/>
      <c r="AE31"/>
      <c r="AF31"/>
      <c r="AG31"/>
      <c r="AH31"/>
      <c r="AI31"/>
      <c r="AJ31"/>
      <c r="AK31"/>
      <c r="AL31"/>
      <c r="AM31"/>
      <c r="AN31"/>
      <c r="AO31"/>
      <c r="AP31"/>
    </row>
    <row r="32" spans="2:43" ht="15" x14ac:dyDescent="0.25">
      <c r="B32"/>
      <c r="C32"/>
      <c r="D32"/>
      <c r="E32"/>
      <c r="F32"/>
      <c r="G32"/>
      <c r="H32"/>
      <c r="I32"/>
      <c r="J32"/>
      <c r="K32"/>
      <c r="L32"/>
      <c r="M32"/>
      <c r="N32"/>
      <c r="O32"/>
      <c r="P32"/>
      <c r="Q32"/>
      <c r="R32"/>
      <c r="S32"/>
      <c r="T32"/>
      <c r="U32"/>
      <c r="V32"/>
      <c r="W32"/>
      <c r="X32"/>
      <c r="Y32"/>
      <c r="Z32"/>
      <c r="AA32"/>
      <c r="AB32"/>
      <c r="AC32"/>
      <c r="AD32"/>
      <c r="AE32"/>
      <c r="AF32"/>
      <c r="AG32"/>
      <c r="AH32"/>
      <c r="AI32"/>
      <c r="AJ32"/>
      <c r="AK32"/>
      <c r="AL32"/>
      <c r="AM32"/>
      <c r="AN32"/>
      <c r="AO32"/>
      <c r="AP32"/>
    </row>
    <row r="33" spans="2:42" ht="15" x14ac:dyDescent="0.25">
      <c r="B33"/>
      <c r="C33"/>
      <c r="D33"/>
      <c r="E33"/>
      <c r="F33"/>
      <c r="G33"/>
      <c r="H33"/>
      <c r="I33"/>
      <c r="J33"/>
      <c r="K33"/>
      <c r="L33"/>
      <c r="M33"/>
      <c r="N33"/>
      <c r="O33"/>
      <c r="P33"/>
      <c r="Q33"/>
      <c r="R33"/>
      <c r="S33"/>
      <c r="T33"/>
      <c r="U33"/>
      <c r="V33"/>
      <c r="W33"/>
      <c r="X33"/>
      <c r="Y33"/>
      <c r="Z33"/>
      <c r="AA33"/>
      <c r="AB33"/>
      <c r="AC33"/>
      <c r="AD33"/>
      <c r="AE33"/>
      <c r="AF33"/>
      <c r="AG33"/>
      <c r="AH33"/>
      <c r="AI33"/>
      <c r="AJ33"/>
      <c r="AK33"/>
      <c r="AL33"/>
      <c r="AM33"/>
      <c r="AN33"/>
      <c r="AO33"/>
      <c r="AP33"/>
    </row>
    <row r="34" spans="2:42" ht="15" x14ac:dyDescent="0.25">
      <c r="B34"/>
      <c r="C34"/>
      <c r="D34"/>
      <c r="E34"/>
      <c r="F34"/>
      <c r="G34"/>
      <c r="H34"/>
      <c r="I34"/>
      <c r="J34"/>
      <c r="K34"/>
      <c r="L34"/>
      <c r="M34"/>
      <c r="N34"/>
      <c r="O34"/>
      <c r="P34"/>
      <c r="Q34"/>
      <c r="R34"/>
      <c r="S34"/>
      <c r="T34"/>
      <c r="U34"/>
      <c r="V34"/>
      <c r="W34"/>
      <c r="X34"/>
      <c r="Y34"/>
      <c r="Z34"/>
      <c r="AA34"/>
      <c r="AB34"/>
      <c r="AC34"/>
      <c r="AD34"/>
      <c r="AE34"/>
      <c r="AF34"/>
      <c r="AG34"/>
      <c r="AH34"/>
      <c r="AI34"/>
      <c r="AJ34"/>
      <c r="AK34"/>
      <c r="AL34"/>
      <c r="AM34"/>
      <c r="AN34"/>
      <c r="AO34"/>
      <c r="AP34"/>
    </row>
    <row r="35" spans="2:42" ht="15" x14ac:dyDescent="0.25">
      <c r="B35"/>
      <c r="C35"/>
      <c r="D35"/>
      <c r="E35"/>
      <c r="F35"/>
      <c r="G35"/>
      <c r="H35"/>
      <c r="I35"/>
      <c r="J35"/>
      <c r="K35"/>
      <c r="L35"/>
      <c r="M35"/>
      <c r="N35"/>
      <c r="O35"/>
      <c r="P35"/>
    </row>
    <row r="36" spans="2:42" ht="15" x14ac:dyDescent="0.25">
      <c r="B36"/>
      <c r="C36"/>
      <c r="D36"/>
      <c r="E36"/>
      <c r="F36"/>
      <c r="G36"/>
      <c r="H36"/>
      <c r="I36"/>
      <c r="J36"/>
      <c r="K36"/>
      <c r="L36"/>
      <c r="M36"/>
      <c r="N36"/>
      <c r="O36"/>
      <c r="P36"/>
    </row>
    <row r="37" spans="2:42" ht="15" x14ac:dyDescent="0.25">
      <c r="B37"/>
      <c r="C37"/>
      <c r="D37"/>
      <c r="E37"/>
      <c r="F37"/>
      <c r="G37"/>
      <c r="H37"/>
      <c r="I37"/>
      <c r="J37"/>
      <c r="K37"/>
      <c r="L37"/>
      <c r="M37"/>
      <c r="N37"/>
      <c r="O37"/>
      <c r="P37"/>
    </row>
    <row r="38" spans="2:42" ht="15" x14ac:dyDescent="0.25">
      <c r="B38"/>
      <c r="C38"/>
      <c r="D38"/>
      <c r="E38"/>
      <c r="F38"/>
      <c r="G38"/>
      <c r="H38"/>
      <c r="I38"/>
      <c r="J38"/>
      <c r="K38"/>
      <c r="L38"/>
      <c r="M38"/>
      <c r="N38"/>
      <c r="O38"/>
      <c r="P38"/>
    </row>
    <row r="39" spans="2:42" ht="15" x14ac:dyDescent="0.25">
      <c r="B39"/>
      <c r="C39"/>
      <c r="D39"/>
      <c r="E39"/>
      <c r="F39"/>
      <c r="G39"/>
      <c r="H39"/>
      <c r="I39"/>
      <c r="J39"/>
      <c r="K39"/>
      <c r="L39"/>
      <c r="M39"/>
      <c r="N39"/>
      <c r="O39"/>
      <c r="P39"/>
    </row>
    <row r="40" spans="2:42" ht="15" x14ac:dyDescent="0.25">
      <c r="B40"/>
      <c r="C40"/>
      <c r="D40"/>
      <c r="E40"/>
      <c r="F40"/>
      <c r="G40"/>
      <c r="H40"/>
      <c r="I40"/>
      <c r="J40"/>
      <c r="K40"/>
      <c r="L40"/>
      <c r="M40"/>
      <c r="N40"/>
      <c r="O40"/>
      <c r="P40"/>
    </row>
    <row r="41" spans="2:42" ht="15" x14ac:dyDescent="0.25">
      <c r="B41"/>
      <c r="C41"/>
      <c r="D41"/>
      <c r="E41"/>
      <c r="F41"/>
      <c r="G41"/>
      <c r="H41"/>
      <c r="I41"/>
      <c r="J41"/>
      <c r="K41"/>
      <c r="L41"/>
      <c r="M41"/>
      <c r="N41"/>
      <c r="O41"/>
      <c r="P41"/>
    </row>
    <row r="42" spans="2:42" ht="15" x14ac:dyDescent="0.25">
      <c r="B42"/>
      <c r="C42"/>
      <c r="D42"/>
      <c r="E42"/>
      <c r="F42"/>
      <c r="G42"/>
      <c r="H42"/>
      <c r="I42"/>
      <c r="J42"/>
      <c r="K42"/>
      <c r="L42"/>
      <c r="M42"/>
      <c r="N42"/>
      <c r="O42"/>
      <c r="P42"/>
    </row>
    <row r="43" spans="2:42" ht="15" x14ac:dyDescent="0.25">
      <c r="B43"/>
      <c r="C43"/>
      <c r="D43"/>
      <c r="E43"/>
      <c r="F43"/>
      <c r="G43"/>
      <c r="H43"/>
      <c r="I43"/>
      <c r="J43"/>
      <c r="K43"/>
      <c r="L43"/>
      <c r="M43"/>
      <c r="N43"/>
      <c r="O43"/>
      <c r="P43"/>
    </row>
    <row r="44" spans="2:42" ht="15" x14ac:dyDescent="0.25">
      <c r="B44"/>
      <c r="C44"/>
      <c r="D44"/>
      <c r="E44"/>
      <c r="F44"/>
      <c r="G44"/>
      <c r="H44"/>
      <c r="I44"/>
      <c r="J44"/>
      <c r="K44"/>
      <c r="L44"/>
      <c r="M44"/>
      <c r="N44"/>
      <c r="O44"/>
      <c r="P44"/>
    </row>
    <row r="45" spans="2:42" ht="15" x14ac:dyDescent="0.25">
      <c r="B45"/>
      <c r="C45"/>
      <c r="D45"/>
      <c r="E45"/>
      <c r="F45"/>
      <c r="G45"/>
      <c r="H45"/>
      <c r="I45"/>
      <c r="J45"/>
      <c r="K45"/>
      <c r="L45"/>
      <c r="M45"/>
      <c r="N45"/>
      <c r="O45"/>
      <c r="P45"/>
    </row>
    <row r="46" spans="2:42" ht="15" x14ac:dyDescent="0.25">
      <c r="B46"/>
      <c r="C46"/>
      <c r="D46"/>
      <c r="E46"/>
      <c r="F46"/>
      <c r="G46"/>
      <c r="H46"/>
      <c r="I46"/>
      <c r="J46"/>
      <c r="K46"/>
      <c r="L46"/>
      <c r="M46"/>
      <c r="N46"/>
      <c r="O46"/>
      <c r="P46"/>
    </row>
    <row r="47" spans="2:42" ht="15" x14ac:dyDescent="0.25">
      <c r="B47"/>
      <c r="C47"/>
      <c r="D47"/>
      <c r="E47"/>
      <c r="F47"/>
      <c r="G47"/>
      <c r="H47"/>
      <c r="I47"/>
      <c r="J47"/>
      <c r="K47"/>
      <c r="L47"/>
      <c r="M47"/>
      <c r="N47"/>
      <c r="O47"/>
      <c r="P47"/>
    </row>
    <row r="48" spans="2:42" ht="15" x14ac:dyDescent="0.25">
      <c r="B48"/>
      <c r="C48"/>
      <c r="D48"/>
      <c r="E48"/>
      <c r="F48"/>
      <c r="G48"/>
      <c r="H48"/>
      <c r="I48"/>
      <c r="J48"/>
      <c r="K48"/>
      <c r="L48"/>
      <c r="M48"/>
      <c r="N48"/>
      <c r="O48"/>
      <c r="P48"/>
    </row>
    <row r="49" spans="2:16" ht="15" x14ac:dyDescent="0.25">
      <c r="B49"/>
      <c r="C49"/>
      <c r="D49"/>
      <c r="E49"/>
      <c r="F49"/>
      <c r="G49"/>
      <c r="H49"/>
      <c r="I49"/>
      <c r="J49"/>
      <c r="K49"/>
      <c r="L49"/>
      <c r="M49"/>
      <c r="N49"/>
      <c r="O49"/>
      <c r="P49"/>
    </row>
    <row r="50" spans="2:16" ht="15" x14ac:dyDescent="0.25">
      <c r="B50"/>
      <c r="C50"/>
      <c r="D50"/>
      <c r="E50"/>
      <c r="F50"/>
      <c r="G50"/>
      <c r="H50"/>
      <c r="I50"/>
      <c r="J50"/>
      <c r="K50"/>
      <c r="L50"/>
      <c r="M50"/>
      <c r="N50"/>
      <c r="O50"/>
      <c r="P50"/>
    </row>
    <row r="51" spans="2:16" ht="15" x14ac:dyDescent="0.25">
      <c r="B51"/>
      <c r="C51"/>
      <c r="D51"/>
      <c r="E51"/>
      <c r="F51"/>
      <c r="G51"/>
      <c r="H51"/>
      <c r="I51"/>
      <c r="J51"/>
      <c r="K51"/>
      <c r="L51"/>
      <c r="M51"/>
      <c r="N51"/>
      <c r="O51"/>
      <c r="P51"/>
    </row>
    <row r="52" spans="2:16" ht="15" x14ac:dyDescent="0.25">
      <c r="B52"/>
      <c r="C52"/>
      <c r="D52"/>
      <c r="E52"/>
      <c r="F52"/>
      <c r="G52"/>
      <c r="H52"/>
      <c r="I52"/>
      <c r="J52"/>
      <c r="K52"/>
      <c r="L52"/>
      <c r="M52"/>
      <c r="N52"/>
      <c r="O52"/>
      <c r="P52"/>
    </row>
    <row r="53" spans="2:16" ht="15" x14ac:dyDescent="0.25">
      <c r="B53"/>
      <c r="C53"/>
      <c r="D53"/>
      <c r="E53"/>
      <c r="F53"/>
      <c r="G53"/>
      <c r="H53"/>
      <c r="I53"/>
      <c r="J53"/>
      <c r="K53"/>
      <c r="L53"/>
      <c r="M53"/>
      <c r="N53"/>
      <c r="O53"/>
      <c r="P53"/>
    </row>
    <row r="54" spans="2:16" ht="15" x14ac:dyDescent="0.25">
      <c r="B54"/>
      <c r="C54"/>
      <c r="D54"/>
      <c r="E54"/>
      <c r="F54"/>
      <c r="G54"/>
      <c r="H54"/>
      <c r="I54"/>
      <c r="J54"/>
      <c r="K54"/>
      <c r="L54"/>
      <c r="M54"/>
      <c r="N54"/>
      <c r="O54"/>
      <c r="P54"/>
    </row>
    <row r="55" spans="2:16" ht="15" x14ac:dyDescent="0.25">
      <c r="B55"/>
      <c r="C55"/>
      <c r="D55"/>
      <c r="E55"/>
      <c r="F55"/>
      <c r="G55"/>
      <c r="H55"/>
      <c r="I55"/>
      <c r="J55"/>
      <c r="K55"/>
      <c r="L55"/>
      <c r="M55"/>
      <c r="N55"/>
      <c r="O55"/>
      <c r="P55"/>
    </row>
    <row r="56" spans="2:16" ht="15" x14ac:dyDescent="0.25">
      <c r="B56"/>
      <c r="C56"/>
      <c r="D56"/>
      <c r="E56"/>
      <c r="F56"/>
      <c r="G56"/>
      <c r="H56"/>
      <c r="I56"/>
      <c r="J56"/>
      <c r="K56"/>
      <c r="L56"/>
      <c r="M56"/>
      <c r="N56"/>
      <c r="O56"/>
      <c r="P56"/>
    </row>
    <row r="57" spans="2:16" ht="15" x14ac:dyDescent="0.25">
      <c r="B57"/>
      <c r="C57"/>
      <c r="D57"/>
      <c r="E57"/>
      <c r="F57"/>
      <c r="G57"/>
      <c r="H57"/>
      <c r="I57"/>
      <c r="J57"/>
      <c r="K57"/>
      <c r="L57"/>
      <c r="M57"/>
      <c r="N57"/>
      <c r="O57"/>
      <c r="P57"/>
    </row>
    <row r="58" spans="2:16" ht="15" x14ac:dyDescent="0.25">
      <c r="B58"/>
      <c r="C58"/>
      <c r="D58"/>
      <c r="E58"/>
      <c r="F58"/>
      <c r="G58"/>
      <c r="H58"/>
      <c r="I58"/>
      <c r="J58"/>
      <c r="K58"/>
      <c r="L58"/>
      <c r="M58"/>
      <c r="N58"/>
      <c r="O58"/>
      <c r="P58"/>
    </row>
    <row r="59" spans="2:16" ht="15" x14ac:dyDescent="0.25">
      <c r="B59"/>
      <c r="C59"/>
      <c r="D59"/>
      <c r="E59"/>
      <c r="F59"/>
      <c r="G59"/>
      <c r="H59"/>
      <c r="I59"/>
      <c r="J59"/>
      <c r="K59"/>
      <c r="L59"/>
      <c r="M59"/>
      <c r="N59"/>
      <c r="O59"/>
      <c r="P59"/>
    </row>
    <row r="60" spans="2:16" ht="15" x14ac:dyDescent="0.25">
      <c r="B60"/>
      <c r="C60"/>
      <c r="D60"/>
      <c r="E60"/>
      <c r="F60"/>
      <c r="G60"/>
      <c r="H60"/>
      <c r="I60"/>
      <c r="J60"/>
      <c r="K60"/>
      <c r="L60"/>
      <c r="M60"/>
      <c r="N60"/>
      <c r="O60"/>
      <c r="P60"/>
    </row>
    <row r="61" spans="2:16" ht="15" x14ac:dyDescent="0.25">
      <c r="B61"/>
      <c r="C61"/>
      <c r="D61"/>
      <c r="E61"/>
      <c r="F61"/>
      <c r="G61"/>
      <c r="H61"/>
      <c r="I61"/>
      <c r="J61"/>
      <c r="K61"/>
      <c r="L61"/>
      <c r="M61"/>
      <c r="N61"/>
      <c r="O61"/>
      <c r="P61"/>
    </row>
    <row r="62" spans="2:16" ht="15" x14ac:dyDescent="0.25">
      <c r="B62"/>
      <c r="C62"/>
      <c r="D62"/>
      <c r="E62"/>
      <c r="F62"/>
      <c r="G62"/>
      <c r="H62"/>
      <c r="I62"/>
      <c r="J62"/>
      <c r="K62"/>
      <c r="L62"/>
      <c r="M62"/>
      <c r="N62"/>
      <c r="O62"/>
      <c r="P62"/>
    </row>
    <row r="63" spans="2:16" ht="15" x14ac:dyDescent="0.25">
      <c r="B63"/>
      <c r="C63"/>
      <c r="D63"/>
      <c r="E63"/>
      <c r="F63"/>
      <c r="G63"/>
      <c r="H63"/>
      <c r="I63"/>
      <c r="J63"/>
      <c r="K63"/>
      <c r="L63"/>
      <c r="M63"/>
      <c r="N63"/>
      <c r="O63"/>
      <c r="P63"/>
    </row>
    <row r="64" spans="2:16" ht="15" x14ac:dyDescent="0.25">
      <c r="B64"/>
      <c r="C64"/>
      <c r="D64"/>
      <c r="E64"/>
      <c r="F64"/>
      <c r="G64"/>
      <c r="H64"/>
      <c r="I64"/>
      <c r="J64"/>
      <c r="K64"/>
      <c r="L64"/>
      <c r="M64"/>
      <c r="N64"/>
      <c r="O64"/>
      <c r="P64"/>
    </row>
    <row r="65" spans="2:16" ht="15" x14ac:dyDescent="0.25">
      <c r="B65"/>
      <c r="C65"/>
      <c r="D65"/>
      <c r="E65"/>
      <c r="F65"/>
      <c r="G65"/>
      <c r="H65"/>
      <c r="I65"/>
      <c r="J65"/>
      <c r="K65"/>
      <c r="L65"/>
      <c r="M65"/>
      <c r="N65"/>
      <c r="O65"/>
      <c r="P65"/>
    </row>
    <row r="66" spans="2:16" ht="15" x14ac:dyDescent="0.25">
      <c r="B66"/>
      <c r="C66"/>
      <c r="D66"/>
      <c r="E66"/>
      <c r="F66"/>
      <c r="G66"/>
      <c r="H66"/>
      <c r="I66"/>
      <c r="J66"/>
      <c r="K66"/>
      <c r="L66"/>
      <c r="M66"/>
      <c r="N66"/>
      <c r="O66"/>
      <c r="P66"/>
    </row>
    <row r="67" spans="2:16" ht="15" x14ac:dyDescent="0.25">
      <c r="B67"/>
      <c r="C67"/>
      <c r="D67"/>
      <c r="E67"/>
      <c r="F67"/>
      <c r="G67"/>
      <c r="H67"/>
      <c r="I67"/>
      <c r="J67"/>
      <c r="K67"/>
      <c r="L67"/>
      <c r="M67"/>
      <c r="N67"/>
      <c r="O67"/>
      <c r="P67"/>
    </row>
    <row r="68" spans="2:16" ht="15" x14ac:dyDescent="0.25">
      <c r="B68"/>
      <c r="C68"/>
      <c r="D68"/>
      <c r="E68"/>
      <c r="F68"/>
      <c r="G68"/>
      <c r="H68"/>
      <c r="I68"/>
      <c r="J68"/>
      <c r="K68"/>
      <c r="L68"/>
      <c r="M68"/>
      <c r="N68"/>
      <c r="O68"/>
      <c r="P68"/>
    </row>
    <row r="69" spans="2:16" ht="15" x14ac:dyDescent="0.25">
      <c r="B69"/>
      <c r="C69"/>
      <c r="D69"/>
      <c r="E69"/>
      <c r="F69"/>
      <c r="G69"/>
      <c r="H69"/>
      <c r="I69"/>
      <c r="J69"/>
      <c r="K69"/>
      <c r="L69"/>
      <c r="M69"/>
      <c r="N69"/>
      <c r="O69"/>
      <c r="P69"/>
    </row>
    <row r="70" spans="2:16" ht="15" x14ac:dyDescent="0.25">
      <c r="B70"/>
      <c r="C70"/>
      <c r="D70"/>
      <c r="E70"/>
      <c r="F70"/>
      <c r="G70"/>
      <c r="H70"/>
      <c r="I70"/>
      <c r="J70"/>
      <c r="K70"/>
      <c r="L70"/>
      <c r="M70"/>
      <c r="N70"/>
      <c r="O70"/>
      <c r="P70"/>
    </row>
    <row r="71" spans="2:16" ht="15" x14ac:dyDescent="0.25">
      <c r="B71"/>
      <c r="C71"/>
      <c r="D71"/>
      <c r="E71"/>
      <c r="F71"/>
      <c r="G71"/>
      <c r="H71"/>
      <c r="I71"/>
      <c r="J71"/>
      <c r="K71"/>
      <c r="L71"/>
      <c r="M71"/>
      <c r="N71"/>
      <c r="O71"/>
      <c r="P71"/>
    </row>
    <row r="72" spans="2:16" ht="15" x14ac:dyDescent="0.25">
      <c r="B72"/>
      <c r="C72"/>
      <c r="D72"/>
      <c r="E72"/>
      <c r="F72"/>
      <c r="G72"/>
      <c r="H72"/>
      <c r="I72"/>
      <c r="J72"/>
      <c r="K72"/>
      <c r="L72"/>
      <c r="M72"/>
      <c r="N72"/>
      <c r="O72"/>
      <c r="P72"/>
    </row>
    <row r="73" spans="2:16" ht="15" x14ac:dyDescent="0.25">
      <c r="B73"/>
      <c r="C73"/>
      <c r="D73"/>
      <c r="E73"/>
      <c r="F73"/>
      <c r="G73"/>
      <c r="H73"/>
      <c r="I73"/>
      <c r="J73"/>
      <c r="K73"/>
      <c r="L73"/>
      <c r="M73"/>
      <c r="N73"/>
      <c r="O73"/>
      <c r="P73"/>
    </row>
    <row r="74" spans="2:16" ht="15" x14ac:dyDescent="0.25">
      <c r="B74"/>
      <c r="C74"/>
      <c r="D74"/>
      <c r="E74"/>
      <c r="F74"/>
      <c r="G74"/>
      <c r="H74"/>
      <c r="I74"/>
      <c r="J74"/>
      <c r="K74"/>
      <c r="L74"/>
      <c r="M74"/>
      <c r="N74"/>
      <c r="O74"/>
      <c r="P74"/>
    </row>
    <row r="75" spans="2:16" ht="15" x14ac:dyDescent="0.25">
      <c r="B75"/>
      <c r="C75"/>
      <c r="D75"/>
      <c r="E75"/>
      <c r="F75"/>
      <c r="G75"/>
      <c r="H75"/>
      <c r="I75"/>
      <c r="J75"/>
      <c r="K75"/>
      <c r="L75"/>
      <c r="M75"/>
      <c r="N75"/>
      <c r="O75"/>
      <c r="P75"/>
    </row>
    <row r="76" spans="2:16" ht="15" x14ac:dyDescent="0.25">
      <c r="B76"/>
      <c r="C76"/>
      <c r="D76"/>
      <c r="E76"/>
      <c r="F76"/>
      <c r="G76"/>
      <c r="H76"/>
      <c r="I76"/>
      <c r="J76"/>
      <c r="K76"/>
      <c r="L76"/>
      <c r="M76"/>
      <c r="N76"/>
      <c r="O76"/>
      <c r="P76"/>
    </row>
    <row r="77" spans="2:16" ht="15" x14ac:dyDescent="0.25">
      <c r="B77"/>
      <c r="C77"/>
      <c r="D77"/>
      <c r="E77"/>
      <c r="F77"/>
      <c r="G77"/>
      <c r="H77"/>
      <c r="I77"/>
      <c r="J77"/>
      <c r="K77"/>
      <c r="L77"/>
      <c r="M77"/>
      <c r="N77"/>
      <c r="O77"/>
      <c r="P77"/>
    </row>
    <row r="78" spans="2:16" ht="15" x14ac:dyDescent="0.25">
      <c r="B78"/>
      <c r="C78"/>
      <c r="D78"/>
      <c r="E78"/>
      <c r="F78"/>
      <c r="G78"/>
      <c r="H78"/>
      <c r="I78"/>
      <c r="J78"/>
      <c r="K78"/>
      <c r="L78"/>
      <c r="M78"/>
      <c r="N78"/>
      <c r="O78"/>
      <c r="P78"/>
    </row>
    <row r="79" spans="2:16" ht="15" x14ac:dyDescent="0.25">
      <c r="B79"/>
      <c r="C79"/>
      <c r="D79"/>
      <c r="E79"/>
      <c r="F79"/>
      <c r="G79"/>
      <c r="H79"/>
      <c r="I79"/>
      <c r="J79"/>
      <c r="K79"/>
      <c r="L79"/>
      <c r="M79"/>
      <c r="N79"/>
      <c r="O79"/>
      <c r="P79"/>
    </row>
    <row r="80" spans="2:16" ht="15" x14ac:dyDescent="0.25">
      <c r="B80"/>
      <c r="C80"/>
      <c r="D80"/>
      <c r="E80"/>
      <c r="F80"/>
      <c r="G80"/>
      <c r="H80"/>
      <c r="I80"/>
      <c r="J80"/>
      <c r="K80"/>
      <c r="L80"/>
      <c r="M80"/>
      <c r="N80"/>
      <c r="O80"/>
      <c r="P80"/>
    </row>
    <row r="81" spans="2:16" ht="15" x14ac:dyDescent="0.25">
      <c r="B81"/>
      <c r="C81"/>
      <c r="D81"/>
      <c r="E81"/>
      <c r="F81"/>
      <c r="G81"/>
      <c r="H81"/>
      <c r="I81"/>
      <c r="J81"/>
      <c r="K81"/>
      <c r="L81"/>
      <c r="M81"/>
      <c r="N81"/>
      <c r="O81"/>
      <c r="P81"/>
    </row>
    <row r="82" spans="2:16" ht="15" x14ac:dyDescent="0.25">
      <c r="B82"/>
      <c r="C82"/>
      <c r="D82"/>
      <c r="E82"/>
      <c r="F82"/>
      <c r="G82"/>
      <c r="H82"/>
      <c r="I82"/>
      <c r="J82"/>
      <c r="K82"/>
      <c r="L82"/>
      <c r="M82"/>
      <c r="N82"/>
      <c r="O82"/>
      <c r="P82"/>
    </row>
    <row r="83" spans="2:16" ht="15" x14ac:dyDescent="0.25">
      <c r="B83"/>
      <c r="C83"/>
      <c r="D83"/>
      <c r="E83"/>
      <c r="F83"/>
      <c r="G83"/>
      <c r="H83"/>
      <c r="I83"/>
      <c r="J83"/>
      <c r="K83"/>
      <c r="L83"/>
      <c r="M83"/>
      <c r="N83"/>
      <c r="O83"/>
      <c r="P83"/>
    </row>
    <row r="84" spans="2:16" ht="15" x14ac:dyDescent="0.25">
      <c r="B84"/>
      <c r="C84"/>
      <c r="D84"/>
      <c r="E84"/>
      <c r="F84"/>
      <c r="G84"/>
      <c r="H84"/>
      <c r="I84"/>
      <c r="J84"/>
      <c r="K84"/>
      <c r="L84"/>
      <c r="M84"/>
      <c r="N84"/>
      <c r="O84"/>
      <c r="P84"/>
    </row>
    <row r="85" spans="2:16" ht="15" x14ac:dyDescent="0.25">
      <c r="B85"/>
      <c r="C85"/>
      <c r="D85"/>
      <c r="E85"/>
      <c r="F85"/>
      <c r="G85"/>
      <c r="H85"/>
      <c r="I85"/>
      <c r="J85"/>
      <c r="K85"/>
      <c r="L85"/>
      <c r="M85"/>
      <c r="N85"/>
      <c r="O85"/>
      <c r="P85"/>
    </row>
    <row r="86" spans="2:16" ht="15" x14ac:dyDescent="0.25">
      <c r="B86"/>
      <c r="C86"/>
      <c r="D86"/>
      <c r="E86"/>
      <c r="F86"/>
      <c r="G86"/>
      <c r="H86"/>
      <c r="I86"/>
      <c r="J86"/>
      <c r="K86"/>
      <c r="L86"/>
      <c r="M86"/>
      <c r="N86"/>
      <c r="O86"/>
      <c r="P86"/>
    </row>
    <row r="87" spans="2:16" ht="15" x14ac:dyDescent="0.25">
      <c r="B87"/>
      <c r="C87"/>
      <c r="D87"/>
      <c r="E87"/>
      <c r="F87"/>
      <c r="G87"/>
      <c r="H87"/>
      <c r="I87"/>
      <c r="J87"/>
      <c r="K87"/>
      <c r="L87"/>
      <c r="M87"/>
      <c r="N87"/>
      <c r="O87"/>
      <c r="P87"/>
    </row>
    <row r="88" spans="2:16" ht="15" x14ac:dyDescent="0.25">
      <c r="B88"/>
      <c r="C88"/>
      <c r="D88"/>
      <c r="E88"/>
      <c r="F88"/>
      <c r="G88"/>
      <c r="H88"/>
    </row>
    <row r="89" spans="2:16" ht="15" x14ac:dyDescent="0.25">
      <c r="B89"/>
      <c r="C89"/>
      <c r="D89"/>
      <c r="E89"/>
      <c r="F89"/>
      <c r="G89"/>
      <c r="H89"/>
    </row>
    <row r="90" spans="2:16" ht="15" x14ac:dyDescent="0.25">
      <c r="B90"/>
      <c r="C90"/>
      <c r="D90"/>
      <c r="E90"/>
      <c r="F90"/>
      <c r="G90"/>
      <c r="H90"/>
    </row>
    <row r="91" spans="2:16" ht="15" x14ac:dyDescent="0.25">
      <c r="B91"/>
      <c r="C91"/>
      <c r="D91"/>
      <c r="E91"/>
      <c r="F91"/>
      <c r="G91"/>
      <c r="H91"/>
    </row>
    <row r="92" spans="2:16" ht="15" x14ac:dyDescent="0.25">
      <c r="B92"/>
      <c r="C92"/>
      <c r="D92"/>
      <c r="E92"/>
      <c r="F92"/>
      <c r="G92"/>
      <c r="H92"/>
    </row>
    <row r="93" spans="2:16" ht="15" x14ac:dyDescent="0.25">
      <c r="B93"/>
      <c r="C93"/>
      <c r="D93"/>
      <c r="E93"/>
      <c r="F93"/>
      <c r="G93"/>
      <c r="H93"/>
    </row>
    <row r="94" spans="2:16" ht="15" x14ac:dyDescent="0.25">
      <c r="B94"/>
      <c r="C94"/>
      <c r="D94"/>
      <c r="E94"/>
      <c r="F94"/>
      <c r="G94"/>
      <c r="H94"/>
    </row>
    <row r="95" spans="2:16" ht="15" x14ac:dyDescent="0.25">
      <c r="B95"/>
      <c r="C95"/>
      <c r="D95"/>
      <c r="E95"/>
      <c r="F95"/>
      <c r="G95"/>
      <c r="H95"/>
    </row>
    <row r="96" spans="2:16" ht="15" x14ac:dyDescent="0.25">
      <c r="B96"/>
      <c r="C96"/>
      <c r="D96"/>
      <c r="E96"/>
      <c r="F96"/>
      <c r="G96"/>
      <c r="H96"/>
    </row>
    <row r="97" spans="2:8" ht="15" x14ac:dyDescent="0.25">
      <c r="B97"/>
      <c r="C97"/>
      <c r="D97"/>
      <c r="E97"/>
      <c r="F97"/>
      <c r="G97"/>
      <c r="H97"/>
    </row>
    <row r="98" spans="2:8" ht="15" x14ac:dyDescent="0.25">
      <c r="B98"/>
      <c r="C98"/>
      <c r="D98"/>
      <c r="E98"/>
      <c r="F98"/>
      <c r="G98"/>
      <c r="H98"/>
    </row>
    <row r="99" spans="2:8" ht="15" x14ac:dyDescent="0.25">
      <c r="B99"/>
      <c r="C99"/>
      <c r="D99"/>
      <c r="E99"/>
      <c r="F99"/>
      <c r="G99"/>
      <c r="H99"/>
    </row>
    <row r="100" spans="2:8" ht="15" x14ac:dyDescent="0.25">
      <c r="B100"/>
      <c r="C100"/>
      <c r="D100"/>
      <c r="E100"/>
      <c r="F100"/>
      <c r="G100"/>
      <c r="H100"/>
    </row>
    <row r="101" spans="2:8" ht="15" x14ac:dyDescent="0.25">
      <c r="B101"/>
      <c r="C101"/>
      <c r="D101"/>
      <c r="E101"/>
      <c r="F101"/>
      <c r="G101"/>
      <c r="H101"/>
    </row>
    <row r="102" spans="2:8" ht="15" x14ac:dyDescent="0.25">
      <c r="B102"/>
      <c r="C102"/>
      <c r="D102"/>
      <c r="E102"/>
      <c r="F102"/>
      <c r="G102"/>
      <c r="H102"/>
    </row>
    <row r="103" spans="2:8" ht="15" x14ac:dyDescent="0.25">
      <c r="B103"/>
      <c r="C103"/>
      <c r="D103"/>
      <c r="E103"/>
      <c r="F103"/>
      <c r="G103"/>
      <c r="H103"/>
    </row>
    <row r="104" spans="2:8" ht="15" x14ac:dyDescent="0.25">
      <c r="B104"/>
      <c r="C104"/>
      <c r="D104"/>
      <c r="E104"/>
      <c r="F104"/>
      <c r="G104"/>
      <c r="H104"/>
    </row>
    <row r="105" spans="2:8" ht="15" x14ac:dyDescent="0.25">
      <c r="B105"/>
      <c r="C105"/>
      <c r="D105"/>
      <c r="E105"/>
      <c r="F105"/>
      <c r="G105"/>
      <c r="H105"/>
    </row>
    <row r="106" spans="2:8" ht="15" x14ac:dyDescent="0.25">
      <c r="B106"/>
      <c r="C106"/>
      <c r="D106"/>
      <c r="E106"/>
      <c r="F106"/>
      <c r="G106"/>
      <c r="H106"/>
    </row>
    <row r="107" spans="2:8" ht="15" x14ac:dyDescent="0.25">
      <c r="B107"/>
      <c r="C107"/>
      <c r="D107"/>
      <c r="E107"/>
      <c r="F107"/>
      <c r="G107"/>
      <c r="H107"/>
    </row>
    <row r="108" spans="2:8" ht="15" x14ac:dyDescent="0.25">
      <c r="B108"/>
      <c r="C108"/>
      <c r="D108"/>
      <c r="E108"/>
      <c r="F108"/>
      <c r="G108"/>
      <c r="H108"/>
    </row>
    <row r="109" spans="2:8" ht="15" x14ac:dyDescent="0.25">
      <c r="B109"/>
      <c r="C109"/>
      <c r="D109"/>
      <c r="E109"/>
      <c r="F109"/>
      <c r="G109"/>
      <c r="H109"/>
    </row>
    <row r="110" spans="2:8" ht="15" x14ac:dyDescent="0.25">
      <c r="B110"/>
      <c r="C110"/>
      <c r="D110"/>
      <c r="E110"/>
      <c r="F110"/>
      <c r="G110"/>
      <c r="H110"/>
    </row>
    <row r="111" spans="2:8" ht="15" x14ac:dyDescent="0.25">
      <c r="B111"/>
      <c r="C111"/>
      <c r="D111"/>
      <c r="E111"/>
      <c r="F111"/>
      <c r="G111"/>
      <c r="H111"/>
    </row>
    <row r="112" spans="2:8" ht="15" x14ac:dyDescent="0.25">
      <c r="B112"/>
      <c r="C112"/>
      <c r="D112"/>
      <c r="E112"/>
      <c r="F112"/>
      <c r="G112"/>
      <c r="H112"/>
    </row>
    <row r="113" spans="2:8" ht="15" x14ac:dyDescent="0.25">
      <c r="B113"/>
      <c r="C113"/>
      <c r="D113"/>
      <c r="E113"/>
      <c r="F113"/>
      <c r="G113"/>
      <c r="H113"/>
    </row>
    <row r="114" spans="2:8" ht="15" x14ac:dyDescent="0.25">
      <c r="B114"/>
      <c r="C114"/>
      <c r="D114"/>
      <c r="E114"/>
    </row>
    <row r="115" spans="2:8" ht="15" x14ac:dyDescent="0.25">
      <c r="B115"/>
      <c r="C115"/>
      <c r="D115"/>
      <c r="E115"/>
    </row>
    <row r="116" spans="2:8" ht="15" x14ac:dyDescent="0.25">
      <c r="B116"/>
      <c r="C116"/>
      <c r="D116"/>
      <c r="E116"/>
    </row>
    <row r="117" spans="2:8" ht="15" x14ac:dyDescent="0.25">
      <c r="B117"/>
      <c r="C117"/>
      <c r="D117"/>
      <c r="E117"/>
    </row>
    <row r="118" spans="2:8" ht="15" x14ac:dyDescent="0.25">
      <c r="B118"/>
      <c r="C118"/>
      <c r="D118"/>
      <c r="E118"/>
    </row>
    <row r="119" spans="2:8" ht="15" x14ac:dyDescent="0.25">
      <c r="B119"/>
      <c r="C119"/>
      <c r="D119"/>
      <c r="E119"/>
    </row>
    <row r="120" spans="2:8" ht="15" x14ac:dyDescent="0.25">
      <c r="B120"/>
      <c r="C120"/>
      <c r="D120"/>
      <c r="E120"/>
    </row>
    <row r="121" spans="2:8" ht="15" x14ac:dyDescent="0.25">
      <c r="B121"/>
      <c r="C121"/>
      <c r="D121"/>
      <c r="E121"/>
    </row>
    <row r="122" spans="2:8" ht="15" x14ac:dyDescent="0.25">
      <c r="B122"/>
      <c r="C122"/>
      <c r="D122"/>
      <c r="E122"/>
    </row>
    <row r="123" spans="2:8" ht="15" x14ac:dyDescent="0.25">
      <c r="B123"/>
      <c r="C123"/>
      <c r="D123"/>
      <c r="E123"/>
    </row>
    <row r="124" spans="2:8" ht="15" x14ac:dyDescent="0.25">
      <c r="B124"/>
      <c r="C124"/>
      <c r="D124"/>
      <c r="E124"/>
    </row>
    <row r="125" spans="2:8" ht="15" x14ac:dyDescent="0.25">
      <c r="B125"/>
      <c r="C125"/>
      <c r="D125"/>
      <c r="E125"/>
    </row>
    <row r="126" spans="2:8" ht="15" x14ac:dyDescent="0.25">
      <c r="B126"/>
      <c r="C126"/>
      <c r="D126"/>
      <c r="E126"/>
    </row>
    <row r="127" spans="2:8" ht="15" x14ac:dyDescent="0.25">
      <c r="B127"/>
      <c r="C127"/>
      <c r="D127"/>
      <c r="E127"/>
    </row>
    <row r="128" spans="2:8" ht="15" x14ac:dyDescent="0.25">
      <c r="B128"/>
      <c r="C128"/>
      <c r="D128"/>
      <c r="E128"/>
    </row>
    <row r="129" spans="2:5" ht="15" x14ac:dyDescent="0.25">
      <c r="B129"/>
      <c r="C129"/>
      <c r="D129"/>
      <c r="E129"/>
    </row>
    <row r="130" spans="2:5" ht="15" x14ac:dyDescent="0.25">
      <c r="B130"/>
      <c r="C130"/>
      <c r="D130"/>
      <c r="E130"/>
    </row>
    <row r="131" spans="2:5" ht="15" x14ac:dyDescent="0.25">
      <c r="B131"/>
      <c r="C131"/>
      <c r="D131"/>
      <c r="E131"/>
    </row>
    <row r="132" spans="2:5" ht="15" x14ac:dyDescent="0.25">
      <c r="B132"/>
      <c r="C132"/>
      <c r="D132"/>
      <c r="E132"/>
    </row>
    <row r="133" spans="2:5" ht="15" x14ac:dyDescent="0.25">
      <c r="B133"/>
      <c r="C133"/>
      <c r="D133"/>
      <c r="E133"/>
    </row>
    <row r="134" spans="2:5" ht="15" x14ac:dyDescent="0.25">
      <c r="B134"/>
      <c r="C134"/>
      <c r="D134"/>
      <c r="E134"/>
    </row>
    <row r="135" spans="2:5" ht="15" x14ac:dyDescent="0.25">
      <c r="B135"/>
      <c r="C135"/>
      <c r="D135"/>
      <c r="E135"/>
    </row>
    <row r="136" spans="2:5" ht="15" x14ac:dyDescent="0.25">
      <c r="B136"/>
      <c r="C136"/>
      <c r="D136"/>
      <c r="E136"/>
    </row>
    <row r="137" spans="2:5" ht="15" x14ac:dyDescent="0.25">
      <c r="B137"/>
      <c r="C137"/>
      <c r="D137"/>
      <c r="E137"/>
    </row>
    <row r="138" spans="2:5" ht="15" x14ac:dyDescent="0.25">
      <c r="B138"/>
      <c r="C138"/>
      <c r="D138"/>
      <c r="E138"/>
    </row>
    <row r="139" spans="2:5" ht="15" x14ac:dyDescent="0.25">
      <c r="B139"/>
      <c r="C139"/>
      <c r="D139"/>
      <c r="E139"/>
    </row>
    <row r="140" spans="2:5" ht="15" x14ac:dyDescent="0.25">
      <c r="B140"/>
      <c r="C140"/>
      <c r="D140"/>
      <c r="E140"/>
    </row>
    <row r="141" spans="2:5" ht="15" x14ac:dyDescent="0.25">
      <c r="B141"/>
      <c r="C141"/>
      <c r="D141"/>
      <c r="E141"/>
    </row>
    <row r="142" spans="2:5" ht="15" x14ac:dyDescent="0.25">
      <c r="B142"/>
      <c r="C142"/>
      <c r="D142"/>
      <c r="E142"/>
    </row>
    <row r="143" spans="2:5" ht="15" x14ac:dyDescent="0.25">
      <c r="B143"/>
      <c r="C143"/>
      <c r="D143"/>
      <c r="E143"/>
    </row>
    <row r="144" spans="2:5" ht="15" x14ac:dyDescent="0.25">
      <c r="B144"/>
      <c r="C144"/>
      <c r="D144"/>
      <c r="E144"/>
    </row>
    <row r="145" spans="2:5" ht="15" x14ac:dyDescent="0.25">
      <c r="B145"/>
      <c r="C145"/>
      <c r="D145"/>
      <c r="E145"/>
    </row>
    <row r="146" spans="2:5" ht="15" x14ac:dyDescent="0.25">
      <c r="B146"/>
      <c r="C146"/>
      <c r="D146"/>
      <c r="E146"/>
    </row>
    <row r="147" spans="2:5" ht="15" x14ac:dyDescent="0.25">
      <c r="B147"/>
      <c r="C147"/>
      <c r="D147"/>
      <c r="E147"/>
    </row>
    <row r="148" spans="2:5" ht="15" x14ac:dyDescent="0.25">
      <c r="B148"/>
      <c r="C148"/>
      <c r="D148"/>
      <c r="E148"/>
    </row>
    <row r="149" spans="2:5" ht="15" x14ac:dyDescent="0.25">
      <c r="B149"/>
      <c r="C149"/>
      <c r="D149"/>
      <c r="E149"/>
    </row>
    <row r="150" spans="2:5" ht="15" x14ac:dyDescent="0.25">
      <c r="B150"/>
      <c r="C150"/>
      <c r="D150"/>
      <c r="E150"/>
    </row>
    <row r="151" spans="2:5" ht="15" x14ac:dyDescent="0.25">
      <c r="B151"/>
      <c r="C151"/>
      <c r="D151"/>
      <c r="E151"/>
    </row>
    <row r="152" spans="2:5" ht="15" x14ac:dyDescent="0.25">
      <c r="B152"/>
      <c r="C152"/>
      <c r="D152"/>
      <c r="E152"/>
    </row>
    <row r="153" spans="2:5" ht="15" x14ac:dyDescent="0.25">
      <c r="B153"/>
      <c r="C153"/>
      <c r="D153"/>
      <c r="E153"/>
    </row>
    <row r="154" spans="2:5" ht="15" x14ac:dyDescent="0.25">
      <c r="B154"/>
      <c r="C154"/>
      <c r="D154"/>
      <c r="E154"/>
    </row>
    <row r="155" spans="2:5" ht="15" x14ac:dyDescent="0.25">
      <c r="B155"/>
      <c r="C155"/>
      <c r="D155"/>
      <c r="E155"/>
    </row>
    <row r="156" spans="2:5" ht="15" x14ac:dyDescent="0.25">
      <c r="B156"/>
      <c r="C156"/>
      <c r="D156"/>
      <c r="E156"/>
    </row>
    <row r="157" spans="2:5" ht="15" x14ac:dyDescent="0.25">
      <c r="B157"/>
      <c r="C157"/>
      <c r="D157"/>
      <c r="E157"/>
    </row>
    <row r="158" spans="2:5" ht="15" x14ac:dyDescent="0.25">
      <c r="B158"/>
      <c r="C158"/>
      <c r="D158"/>
      <c r="E158"/>
    </row>
    <row r="159" spans="2:5" ht="15" x14ac:dyDescent="0.25">
      <c r="B159"/>
      <c r="C159"/>
      <c r="D159"/>
      <c r="E159"/>
    </row>
    <row r="160" spans="2:5" ht="15" x14ac:dyDescent="0.25">
      <c r="B160"/>
      <c r="C160"/>
      <c r="D160"/>
      <c r="E160"/>
    </row>
    <row r="161" spans="2:5" ht="15" x14ac:dyDescent="0.25">
      <c r="B161"/>
      <c r="C161"/>
      <c r="D161"/>
      <c r="E161"/>
    </row>
    <row r="162" spans="2:5" ht="15" x14ac:dyDescent="0.25">
      <c r="B162"/>
      <c r="C162"/>
      <c r="D162"/>
      <c r="E162"/>
    </row>
    <row r="163" spans="2:5" ht="15" x14ac:dyDescent="0.25">
      <c r="B163"/>
      <c r="C163"/>
      <c r="D163"/>
      <c r="E163"/>
    </row>
    <row r="164" spans="2:5" ht="15" x14ac:dyDescent="0.25">
      <c r="B164"/>
      <c r="C164"/>
      <c r="D164"/>
      <c r="E164"/>
    </row>
    <row r="165" spans="2:5" ht="15" x14ac:dyDescent="0.25">
      <c r="B165"/>
      <c r="C165"/>
      <c r="D165"/>
      <c r="E165"/>
    </row>
    <row r="166" spans="2:5" ht="15" x14ac:dyDescent="0.25">
      <c r="B166"/>
      <c r="C166"/>
      <c r="D166"/>
      <c r="E166"/>
    </row>
    <row r="167" spans="2:5" ht="15" x14ac:dyDescent="0.25">
      <c r="B167"/>
      <c r="C167"/>
      <c r="D167"/>
      <c r="E167"/>
    </row>
    <row r="168" spans="2:5" ht="15" x14ac:dyDescent="0.25">
      <c r="B168"/>
      <c r="C168"/>
      <c r="D168"/>
      <c r="E168"/>
    </row>
    <row r="169" spans="2:5" ht="15" x14ac:dyDescent="0.25">
      <c r="B169"/>
      <c r="C169"/>
      <c r="D169"/>
      <c r="E169"/>
    </row>
    <row r="170" spans="2:5" ht="15" x14ac:dyDescent="0.25">
      <c r="B170"/>
      <c r="C170"/>
      <c r="D170"/>
      <c r="E170"/>
    </row>
    <row r="171" spans="2:5" ht="15" x14ac:dyDescent="0.25">
      <c r="B171"/>
      <c r="C171"/>
      <c r="D171"/>
      <c r="E171"/>
    </row>
    <row r="172" spans="2:5" ht="15" x14ac:dyDescent="0.25">
      <c r="B172"/>
      <c r="C172"/>
      <c r="D172"/>
      <c r="E172"/>
    </row>
    <row r="173" spans="2:5" ht="15" x14ac:dyDescent="0.25">
      <c r="B173"/>
      <c r="C173"/>
      <c r="D173"/>
      <c r="E173"/>
    </row>
    <row r="174" spans="2:5" ht="15" x14ac:dyDescent="0.25">
      <c r="B174"/>
      <c r="C174"/>
      <c r="D174"/>
      <c r="E174"/>
    </row>
    <row r="175" spans="2:5" ht="15" x14ac:dyDescent="0.25">
      <c r="B175"/>
      <c r="C175"/>
      <c r="D175"/>
      <c r="E175"/>
    </row>
    <row r="176" spans="2:5" ht="15" x14ac:dyDescent="0.25">
      <c r="B176"/>
      <c r="C176"/>
      <c r="D176"/>
      <c r="E176"/>
    </row>
    <row r="177" spans="2:5" ht="15" x14ac:dyDescent="0.25">
      <c r="B177"/>
      <c r="C177"/>
      <c r="D177"/>
      <c r="E177"/>
    </row>
    <row r="178" spans="2:5" ht="15" x14ac:dyDescent="0.25">
      <c r="B178"/>
      <c r="C178"/>
      <c r="D178"/>
      <c r="E178"/>
    </row>
    <row r="179" spans="2:5" ht="15" x14ac:dyDescent="0.25">
      <c r="B179"/>
      <c r="C179"/>
      <c r="D179"/>
      <c r="E179"/>
    </row>
    <row r="180" spans="2:5" ht="15" x14ac:dyDescent="0.25">
      <c r="B180"/>
      <c r="C180"/>
      <c r="D180"/>
      <c r="E180"/>
    </row>
    <row r="181" spans="2:5" ht="15" x14ac:dyDescent="0.25">
      <c r="B181"/>
      <c r="C181"/>
      <c r="D181"/>
      <c r="E181"/>
    </row>
    <row r="182" spans="2:5" ht="15" x14ac:dyDescent="0.25">
      <c r="B182"/>
      <c r="C182"/>
      <c r="D182"/>
      <c r="E182"/>
    </row>
    <row r="183" spans="2:5" ht="15" x14ac:dyDescent="0.25">
      <c r="B183"/>
      <c r="C183"/>
      <c r="D183"/>
      <c r="E183"/>
    </row>
    <row r="184" spans="2:5" ht="15" x14ac:dyDescent="0.25">
      <c r="B184"/>
      <c r="C184"/>
      <c r="D184"/>
      <c r="E184"/>
    </row>
    <row r="185" spans="2:5" ht="15" x14ac:dyDescent="0.25">
      <c r="B185"/>
      <c r="C185"/>
      <c r="D185"/>
      <c r="E185"/>
    </row>
    <row r="186" spans="2:5" ht="15" x14ac:dyDescent="0.25">
      <c r="B186"/>
      <c r="C186"/>
      <c r="D186"/>
      <c r="E186"/>
    </row>
    <row r="187" spans="2:5" ht="15" x14ac:dyDescent="0.25">
      <c r="B187"/>
      <c r="C187"/>
      <c r="D187"/>
      <c r="E187"/>
    </row>
    <row r="188" spans="2:5" ht="15" x14ac:dyDescent="0.25">
      <c r="B188"/>
      <c r="C188"/>
      <c r="D188"/>
      <c r="E188"/>
    </row>
    <row r="189" spans="2:5" ht="15" x14ac:dyDescent="0.25">
      <c r="B189"/>
      <c r="C189"/>
      <c r="D189"/>
      <c r="E189"/>
    </row>
    <row r="190" spans="2:5" ht="15" x14ac:dyDescent="0.25">
      <c r="B190"/>
      <c r="C190"/>
      <c r="D190"/>
      <c r="E190"/>
    </row>
    <row r="191" spans="2:5" ht="15" x14ac:dyDescent="0.25">
      <c r="B191"/>
      <c r="C191"/>
      <c r="D191"/>
      <c r="E191"/>
    </row>
    <row r="192" spans="2:5" ht="15" x14ac:dyDescent="0.25">
      <c r="B192"/>
      <c r="C192"/>
      <c r="D192"/>
      <c r="E192"/>
    </row>
    <row r="193" spans="2:5" ht="15" x14ac:dyDescent="0.25">
      <c r="B193"/>
      <c r="C193"/>
      <c r="D193"/>
      <c r="E193"/>
    </row>
    <row r="194" spans="2:5" ht="15" x14ac:dyDescent="0.25">
      <c r="B194"/>
      <c r="C194"/>
      <c r="D194"/>
      <c r="E194"/>
    </row>
    <row r="195" spans="2:5" ht="15" x14ac:dyDescent="0.25">
      <c r="B195"/>
      <c r="C195"/>
      <c r="D195"/>
      <c r="E195"/>
    </row>
    <row r="196" spans="2:5" ht="15" x14ac:dyDescent="0.25">
      <c r="B196"/>
      <c r="C196"/>
      <c r="D196"/>
      <c r="E196"/>
    </row>
    <row r="197" spans="2:5" ht="15" x14ac:dyDescent="0.25">
      <c r="B197"/>
      <c r="C197"/>
      <c r="D197"/>
      <c r="E197"/>
    </row>
    <row r="198" spans="2:5" ht="15" x14ac:dyDescent="0.25">
      <c r="B198"/>
      <c r="C198"/>
      <c r="D198"/>
      <c r="E198"/>
    </row>
    <row r="199" spans="2:5" ht="15" x14ac:dyDescent="0.25">
      <c r="B199"/>
      <c r="C199"/>
      <c r="D199"/>
      <c r="E199"/>
    </row>
    <row r="200" spans="2:5" ht="15" x14ac:dyDescent="0.25">
      <c r="B200"/>
      <c r="C200"/>
      <c r="D200"/>
      <c r="E200"/>
    </row>
    <row r="201" spans="2:5" ht="15" x14ac:dyDescent="0.25">
      <c r="B201"/>
      <c r="C201"/>
      <c r="D201"/>
      <c r="E201"/>
    </row>
    <row r="202" spans="2:5" ht="15" x14ac:dyDescent="0.25">
      <c r="B202"/>
      <c r="C202"/>
      <c r="D202"/>
      <c r="E202"/>
    </row>
    <row r="203" spans="2:5" ht="15" x14ac:dyDescent="0.25">
      <c r="B203"/>
      <c r="C203"/>
      <c r="D203"/>
      <c r="E203"/>
    </row>
    <row r="204" spans="2:5" ht="15" x14ac:dyDescent="0.25">
      <c r="B204"/>
      <c r="C204"/>
      <c r="D204"/>
      <c r="E204"/>
    </row>
    <row r="205" spans="2:5" ht="15" x14ac:dyDescent="0.25">
      <c r="B205"/>
      <c r="C205"/>
      <c r="D205"/>
      <c r="E205"/>
    </row>
    <row r="206" spans="2:5" ht="15" x14ac:dyDescent="0.25">
      <c r="B206"/>
      <c r="C206"/>
      <c r="D206"/>
      <c r="E206"/>
    </row>
    <row r="207" spans="2:5" ht="15" x14ac:dyDescent="0.25">
      <c r="B207"/>
      <c r="C207"/>
      <c r="D207"/>
      <c r="E207"/>
    </row>
    <row r="208" spans="2:5" ht="15" x14ac:dyDescent="0.25">
      <c r="B208"/>
      <c r="C208"/>
      <c r="D208"/>
      <c r="E208"/>
    </row>
    <row r="209" spans="2:5" ht="15" x14ac:dyDescent="0.25">
      <c r="B209"/>
      <c r="C209"/>
      <c r="D209"/>
      <c r="E209"/>
    </row>
    <row r="210" spans="2:5" ht="15" x14ac:dyDescent="0.25">
      <c r="B210"/>
      <c r="C210"/>
      <c r="D210"/>
      <c r="E210"/>
    </row>
    <row r="211" spans="2:5" ht="15" x14ac:dyDescent="0.25">
      <c r="B211"/>
      <c r="C211"/>
      <c r="D211"/>
      <c r="E211"/>
    </row>
    <row r="212" spans="2:5" ht="15" x14ac:dyDescent="0.25">
      <c r="B212"/>
      <c r="C212"/>
      <c r="D212"/>
      <c r="E212"/>
    </row>
    <row r="213" spans="2:5" ht="15" x14ac:dyDescent="0.25">
      <c r="B213"/>
      <c r="C213"/>
      <c r="D213"/>
      <c r="E213"/>
    </row>
    <row r="214" spans="2:5" ht="15" x14ac:dyDescent="0.25">
      <c r="B214"/>
      <c r="C214"/>
      <c r="D214"/>
      <c r="E214"/>
    </row>
    <row r="215" spans="2:5" ht="15" x14ac:dyDescent="0.25">
      <c r="B215"/>
      <c r="C215"/>
      <c r="D215"/>
      <c r="E215"/>
    </row>
    <row r="216" spans="2:5" ht="15" x14ac:dyDescent="0.25">
      <c r="B216"/>
      <c r="C216"/>
      <c r="D216"/>
      <c r="E216"/>
    </row>
    <row r="217" spans="2:5" ht="15" x14ac:dyDescent="0.25">
      <c r="B217"/>
      <c r="C217"/>
      <c r="D217"/>
      <c r="E217"/>
    </row>
    <row r="218" spans="2:5" ht="15" x14ac:dyDescent="0.25">
      <c r="B218"/>
      <c r="C218"/>
      <c r="D218"/>
      <c r="E218"/>
    </row>
    <row r="219" spans="2:5" ht="15" x14ac:dyDescent="0.25">
      <c r="B219"/>
      <c r="C219"/>
      <c r="D219"/>
      <c r="E219"/>
    </row>
    <row r="220" spans="2:5" ht="15" x14ac:dyDescent="0.25">
      <c r="B220"/>
      <c r="C220"/>
      <c r="D220"/>
      <c r="E220"/>
    </row>
    <row r="221" spans="2:5" ht="15" x14ac:dyDescent="0.25">
      <c r="B221"/>
      <c r="C221"/>
      <c r="D221"/>
      <c r="E221"/>
    </row>
    <row r="222" spans="2:5" ht="15" x14ac:dyDescent="0.25">
      <c r="B222"/>
      <c r="C222"/>
      <c r="D222"/>
      <c r="E222"/>
    </row>
    <row r="223" spans="2:5" ht="15" x14ac:dyDescent="0.25">
      <c r="B223"/>
      <c r="C223"/>
      <c r="D223"/>
      <c r="E223"/>
    </row>
    <row r="224" spans="2:5" ht="15" x14ac:dyDescent="0.25">
      <c r="B224"/>
      <c r="C224"/>
      <c r="D224"/>
      <c r="E224"/>
    </row>
    <row r="225" spans="2:5" ht="15" x14ac:dyDescent="0.25">
      <c r="B225"/>
      <c r="C225"/>
      <c r="D225"/>
      <c r="E225"/>
    </row>
    <row r="226" spans="2:5" ht="15" x14ac:dyDescent="0.25">
      <c r="B226"/>
      <c r="C226"/>
      <c r="D226"/>
      <c r="E226"/>
    </row>
    <row r="227" spans="2:5" ht="15" x14ac:dyDescent="0.25">
      <c r="B227"/>
      <c r="C227"/>
      <c r="D227"/>
      <c r="E227"/>
    </row>
    <row r="228" spans="2:5" ht="15" x14ac:dyDescent="0.25">
      <c r="B228"/>
      <c r="C228"/>
      <c r="D228"/>
      <c r="E228"/>
    </row>
    <row r="229" spans="2:5" ht="15" x14ac:dyDescent="0.25">
      <c r="B229"/>
      <c r="C229"/>
      <c r="D229"/>
      <c r="E229"/>
    </row>
    <row r="230" spans="2:5" ht="15" x14ac:dyDescent="0.25">
      <c r="B230"/>
      <c r="C230"/>
      <c r="D230"/>
      <c r="E230"/>
    </row>
    <row r="231" spans="2:5" ht="15" x14ac:dyDescent="0.25">
      <c r="B231"/>
      <c r="C231"/>
      <c r="D231"/>
      <c r="E231"/>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R39"/>
  <sheetViews>
    <sheetView showGridLines="0" showRowColHeaders="0" zoomScale="80" zoomScaleNormal="80" workbookViewId="0">
      <selection activeCell="V11" sqref="V11"/>
    </sheetView>
  </sheetViews>
  <sheetFormatPr defaultRowHeight="15" x14ac:dyDescent="0.25"/>
  <cols>
    <col min="1" max="1" width="3.28515625" style="2" customWidth="1"/>
    <col min="2" max="2" width="25.7109375" style="2" customWidth="1"/>
    <col min="3" max="3" width="9.85546875" style="2" customWidth="1"/>
    <col min="4" max="4" width="10.42578125" style="2" customWidth="1"/>
    <col min="5" max="5" width="9.85546875" style="2" customWidth="1"/>
    <col min="6" max="6" width="12.28515625" style="2" customWidth="1"/>
    <col min="7" max="8" width="1.85546875" style="2" customWidth="1"/>
    <col min="9" max="10" width="9.140625" style="2"/>
    <col min="11" max="11" width="11.85546875" style="2" customWidth="1"/>
    <col min="12" max="12" width="1.42578125" style="2" customWidth="1"/>
    <col min="13" max="18" width="9.140625" style="2"/>
    <col min="19" max="19" width="3.7109375" style="2" customWidth="1"/>
    <col min="20" max="20" width="12.140625" style="2" customWidth="1"/>
    <col min="21" max="21" width="11.5703125" style="2" customWidth="1"/>
    <col min="22" max="16384" width="9.140625" style="2"/>
  </cols>
  <sheetData>
    <row r="1" spans="2:18" ht="6" customHeight="1" x14ac:dyDescent="0.25"/>
    <row r="2" spans="2:18" ht="6" customHeight="1" x14ac:dyDescent="0.25"/>
    <row r="3" spans="2:18" ht="18.75" x14ac:dyDescent="0.25">
      <c r="B3" s="55" t="s">
        <v>5</v>
      </c>
      <c r="C3" s="56">
        <v>2008</v>
      </c>
      <c r="D3" s="57"/>
      <c r="E3" s="55" t="s">
        <v>6</v>
      </c>
      <c r="F3" s="56" t="s">
        <v>108</v>
      </c>
      <c r="G3" s="57"/>
      <c r="H3" s="57"/>
      <c r="I3" s="57"/>
      <c r="K3" s="123" t="str" vm="64">
        <f>CUBEMEMBER("fin","[Account].[Accounts].[Statistical Accounts].[Units]")</f>
        <v>Units</v>
      </c>
      <c r="L3" s="123"/>
      <c r="M3" s="123"/>
      <c r="N3" s="123"/>
      <c r="O3" s="123"/>
      <c r="P3" s="123"/>
      <c r="Q3" s="123"/>
      <c r="R3" s="123"/>
    </row>
    <row r="4" spans="2:18" ht="18.75" x14ac:dyDescent="0.25">
      <c r="D4" s="57"/>
      <c r="E4" s="57"/>
      <c r="F4" s="57"/>
      <c r="G4" s="57"/>
      <c r="H4" s="57"/>
      <c r="I4" s="57"/>
    </row>
    <row r="5" spans="2:18" ht="19.5" thickBot="1" x14ac:dyDescent="0.3">
      <c r="B5" s="121" t="str" vm="55">
        <f>CUBEMEMBER("fin","[Measures].[Amount]","My New P&amp;L w/ Microsoft Business Intelligence Tools")</f>
        <v>My New P&amp;L w/ Microsoft Business Intelligence Tools</v>
      </c>
      <c r="C5" s="121"/>
      <c r="D5" s="121"/>
      <c r="E5" s="121"/>
      <c r="F5" s="121"/>
      <c r="G5" s="121"/>
      <c r="H5" s="121"/>
      <c r="I5" s="121"/>
      <c r="J5" s="121"/>
      <c r="K5" s="121"/>
      <c r="L5" s="121"/>
      <c r="M5" s="121"/>
      <c r="N5" s="121"/>
      <c r="O5" s="121"/>
      <c r="P5" s="121"/>
      <c r="Q5" s="121"/>
      <c r="R5" s="121"/>
    </row>
    <row r="6" spans="2:18" ht="6" customHeight="1" x14ac:dyDescent="0.25">
      <c r="H6"/>
    </row>
    <row r="7" spans="2:18" x14ac:dyDescent="0.25">
      <c r="C7" s="120" t="str" vm="86">
        <f>CUBEMEMBER("fin","[" &amp; IF(F3="Fiscal","FY ","CY ") &amp; C3 &amp; "]")</f>
        <v>FY 2008</v>
      </c>
      <c r="D7" s="120"/>
      <c r="E7" s="120"/>
      <c r="F7" s="120"/>
      <c r="H7" s="31"/>
      <c r="I7" s="122" t="str" vm="65">
        <f>CUBEMEMBER("fin","[" &amp; T(C7) &amp; "].Lag(1)")</f>
        <v>FY 2007</v>
      </c>
      <c r="J7" s="122"/>
      <c r="K7" s="122"/>
      <c r="M7" s="31"/>
    </row>
    <row r="8" spans="2:18" s="33" customFormat="1" ht="55.5" customHeight="1" x14ac:dyDescent="0.25">
      <c r="C8" s="11" t="str" vm="52">
        <f>CUBEMEMBER("fin","[Scenario].[Scenario].[Actual]", "Actual
($K)")</f>
        <v>Actual
($K)</v>
      </c>
      <c r="D8" s="11" t="str" vm="53">
        <f>CUBEMEMBER("fin","[Scenario].[Scenario].[Budget]", "Budget 
($K)")</f>
        <v>Budget 
($K)</v>
      </c>
      <c r="E8" s="11" t="s">
        <v>3</v>
      </c>
      <c r="F8" s="11" t="s">
        <v>0</v>
      </c>
      <c r="G8" s="11"/>
      <c r="H8" s="34"/>
      <c r="I8" s="32" t="str" vm="52">
        <f>C8</f>
        <v>Actual
($K)</v>
      </c>
      <c r="J8" s="11" t="s">
        <v>1</v>
      </c>
      <c r="K8" s="11" t="s">
        <v>2</v>
      </c>
      <c r="M8" s="35"/>
    </row>
    <row r="9" spans="2:18" x14ac:dyDescent="0.25">
      <c r="B9" s="2" t="str" vm="37">
        <f>CUBEMEMBER("fin","[Account].[Accounts].[Net Income].[Operating Profit].[Gross Margin].[Net Sales].[Gross Sales]")</f>
        <v>Gross Sales</v>
      </c>
      <c r="C9" s="19" vm="98">
        <f>CUBEVALUE("fin",$B$5,$C$7,C$8,$B9)</f>
        <v>26634656</v>
      </c>
      <c r="D9" s="19" vm="107">
        <f t="shared" ref="C9:D11" si="0">CUBEVALUE("fin","[Measures].[Amount]",$C$7,D$8,$B9)</f>
        <v>18572941.450396419</v>
      </c>
      <c r="E9" s="19">
        <f t="shared" ref="E9:E14" si="1">C9-D9</f>
        <v>8061714.5496035814</v>
      </c>
      <c r="F9" s="10">
        <f>IF(D9=0,0,E9/D9)</f>
        <v>0.43405696244369052</v>
      </c>
      <c r="G9" s="10"/>
      <c r="H9" s="30"/>
      <c r="I9" s="25" vm="72">
        <f t="shared" ref="I9:I14" si="2">CUBEVALUE("fin","[Measures].[Amount]",$I$7,I$8,$B9)</f>
        <v>24553438</v>
      </c>
      <c r="J9" s="21">
        <f t="shared" ref="J9:J34" si="3">IF(C9="",0,C9)-IF(I9="",0,I9)</f>
        <v>2081218</v>
      </c>
      <c r="K9" s="10">
        <f>IF(C9=0,0,J9/C9)</f>
        <v>7.8139473624138422E-2</v>
      </c>
      <c r="M9" s="31"/>
    </row>
    <row r="10" spans="2:18" x14ac:dyDescent="0.25">
      <c r="B10" s="6" t="str" vm="56">
        <f>CUBEMEMBER("fin","[Account].[Accounts].[Net Income].[Operating Profit].[Gross Margin].[Net Sales].[Gross Sales].[Trade Sales]")</f>
        <v>Trade Sales</v>
      </c>
      <c r="C10" s="20" vm="96">
        <f t="shared" si="0"/>
        <v>25504299</v>
      </c>
      <c r="D10" s="20" vm="94">
        <f t="shared" si="0"/>
        <v>17851722.847739521</v>
      </c>
      <c r="E10" s="20">
        <f t="shared" si="1"/>
        <v>7652576.1522604786</v>
      </c>
      <c r="F10" s="18">
        <f t="shared" ref="F10:F20" si="4">IF(D10=0,0,E10/D10)</f>
        <v>0.42867437599892427</v>
      </c>
      <c r="G10" s="28"/>
      <c r="H10" s="30"/>
      <c r="I10" s="20" vm="71">
        <f t="shared" si="2"/>
        <v>23488837</v>
      </c>
      <c r="J10" s="25">
        <f t="shared" si="3"/>
        <v>2015462</v>
      </c>
      <c r="K10" s="18">
        <f t="shared" ref="K10:K36" si="5">IF(C10=0,0,J10/C10)</f>
        <v>7.9024402905565061E-2</v>
      </c>
      <c r="M10" s="31"/>
    </row>
    <row r="11" spans="2:18" x14ac:dyDescent="0.25">
      <c r="B11" s="7" t="str" vm="59">
        <f>CUBEMEMBER("fin","[Account].[Accounts].[Net Income].[Operating Profit].[Gross Margin].[Net Sales].[Gross Sales].[Intercompany Sales]")</f>
        <v>Intercompany Sales</v>
      </c>
      <c r="C11" s="21" vm="90">
        <f t="shared" si="0"/>
        <v>1130357</v>
      </c>
      <c r="D11" s="21" vm="91">
        <f t="shared" si="0"/>
        <v>721218.60265689017</v>
      </c>
      <c r="E11" s="21">
        <f t="shared" si="1"/>
        <v>409138.39734310983</v>
      </c>
      <c r="F11" s="15">
        <f t="shared" si="4"/>
        <v>0.56728763766753776</v>
      </c>
      <c r="G11" s="28"/>
      <c r="H11" s="30"/>
      <c r="I11" s="21" vm="68">
        <f t="shared" si="2"/>
        <v>1064601</v>
      </c>
      <c r="J11" s="21">
        <f t="shared" si="3"/>
        <v>65756</v>
      </c>
      <c r="K11" s="15">
        <f t="shared" si="5"/>
        <v>5.8172771964963281E-2</v>
      </c>
      <c r="M11" s="31"/>
    </row>
    <row r="12" spans="2:18" x14ac:dyDescent="0.25">
      <c r="B12" s="4" t="str" vm="5">
        <f>CUBEMEMBER("fin","[Account].[Accounts].[Net Income].[Operating Profit].[Gross Margin].[Net Sales].[Returns and Adjustments]")</f>
        <v>Returns and Adjustments</v>
      </c>
      <c r="C12" s="19">
        <f>CUBEVALUE("fin","[Measures].[Amount]",$C$7,C$8,$B12)*-1</f>
        <v>-759713</v>
      </c>
      <c r="D12" s="19">
        <f>CUBEVALUE("fin","[Measures].[Amount]",$C$7,D$8,$B12)*-1</f>
        <v>-706219.25563456304</v>
      </c>
      <c r="E12" s="19">
        <f t="shared" si="1"/>
        <v>-53493.744365436956</v>
      </c>
      <c r="F12" s="10">
        <f t="shared" si="4"/>
        <v>7.5746652245230736E-2</v>
      </c>
      <c r="G12" s="10"/>
      <c r="H12" s="30"/>
      <c r="I12" s="25" vm="75">
        <f t="shared" si="2"/>
        <v>1034362</v>
      </c>
      <c r="J12" s="25">
        <f t="shared" si="3"/>
        <v>-1794075</v>
      </c>
      <c r="K12" s="18">
        <f t="shared" si="5"/>
        <v>2.3615167833115929</v>
      </c>
      <c r="M12" s="31"/>
    </row>
    <row r="13" spans="2:18" x14ac:dyDescent="0.25">
      <c r="B13" s="4" t="str" vm="22">
        <f>CUBEMEMBER("fin","[Account].[Accounts].[Net Income].[Operating Profit].[Gross Margin].[Net Sales].[Discounts]")</f>
        <v>Discounts</v>
      </c>
      <c r="C13" s="19">
        <f>CUBEVALUE("fin","[Measures].[Amount]",$C$7,C$8,$B13)*-1</f>
        <v>-541192</v>
      </c>
      <c r="D13" s="19">
        <f>CUBEVALUE("fin","[Measures].[Amount]",$C$7,D$8,$B13)*-1</f>
        <v>-4282313.5748743592</v>
      </c>
      <c r="E13" s="19">
        <f t="shared" si="1"/>
        <v>3741121.5748743592</v>
      </c>
      <c r="F13" s="10">
        <f t="shared" si="4"/>
        <v>-0.87362158549636848</v>
      </c>
      <c r="G13" s="10"/>
      <c r="H13" s="30"/>
      <c r="I13" s="25" vm="81">
        <f t="shared" si="2"/>
        <v>325971</v>
      </c>
      <c r="J13" s="21">
        <f t="shared" si="3"/>
        <v>-867163</v>
      </c>
      <c r="K13" s="15">
        <f t="shared" si="5"/>
        <v>1.6023204334136498</v>
      </c>
      <c r="M13" s="31"/>
    </row>
    <row r="14" spans="2:18" x14ac:dyDescent="0.25">
      <c r="B14" s="5" t="str" vm="27">
        <f>CUBEMEMBER("fin","[Account].[Accounts].[Net Income].[Operating Profit].[Gross Margin].[Net Sales]")</f>
        <v>Net Sales</v>
      </c>
      <c r="C14" s="22" vm="103">
        <f>CUBEVALUE("fin","[Measures].[Amount]",$C$7,C$8,$B14)</f>
        <v>25333751</v>
      </c>
      <c r="D14" s="22" vm="108">
        <f>CUBEVALUE("fin","[Measures].[Amount]",$C$7,D$8,$B14)</f>
        <v>13584408.619887497</v>
      </c>
      <c r="E14" s="22">
        <f t="shared" si="1"/>
        <v>11749342.380112503</v>
      </c>
      <c r="F14" s="17">
        <f t="shared" si="4"/>
        <v>0.86491379263367651</v>
      </c>
      <c r="G14" s="28"/>
      <c r="H14" s="30"/>
      <c r="I14" s="22" vm="76">
        <f t="shared" si="2"/>
        <v>23193105</v>
      </c>
      <c r="J14" s="21">
        <f t="shared" si="3"/>
        <v>2140646</v>
      </c>
      <c r="K14" s="17">
        <f t="shared" si="5"/>
        <v>8.4497791108786066E-2</v>
      </c>
      <c r="M14" s="31"/>
    </row>
    <row r="15" spans="2:18" ht="6" customHeight="1" x14ac:dyDescent="0.25">
      <c r="C15" s="19"/>
      <c r="D15" s="19"/>
      <c r="E15" s="19"/>
      <c r="F15" s="10"/>
      <c r="G15" s="10"/>
      <c r="H15" s="30"/>
      <c r="I15" s="25"/>
      <c r="J15" s="25"/>
      <c r="K15" s="10"/>
      <c r="M15" s="31"/>
    </row>
    <row r="16" spans="2:18" x14ac:dyDescent="0.25">
      <c r="B16" s="36" t="str" vm="30">
        <f>CUBEMEMBER("fin","[Account].[Accounts].[Net Income].[Operating Profit].[Gross Margin].[Total Cost of Sales]")</f>
        <v>Total Cost of Sales</v>
      </c>
      <c r="C16" s="20" vm="106">
        <f>CUBEVALUE("fin","[Measures].[Amount]",$C$7,C$8,$B16)</f>
        <v>7840209</v>
      </c>
      <c r="D16" s="20" vm="99">
        <f>CUBEVALUE("fin","[Measures].[Amount]",$C$7,D$8,$B16)</f>
        <v>7208436.1898133177</v>
      </c>
      <c r="E16" s="20">
        <f>C16-D16</f>
        <v>631772.81018668227</v>
      </c>
      <c r="F16" s="18">
        <f t="shared" si="4"/>
        <v>8.7643532321126608E-2</v>
      </c>
      <c r="G16" s="28"/>
      <c r="H16" s="30"/>
      <c r="I16" s="22" vm="79">
        <f>CUBEVALUE("fin","[Measures].[Amount]",$I$7,I$8,$B16)</f>
        <v>7010730</v>
      </c>
      <c r="J16" s="22">
        <f t="shared" si="3"/>
        <v>829479</v>
      </c>
      <c r="K16" s="17">
        <f t="shared" si="5"/>
        <v>0.10579807247485366</v>
      </c>
      <c r="M16" s="31"/>
    </row>
    <row r="17" spans="1:13" x14ac:dyDescent="0.25">
      <c r="B17" s="6" t="str" vm="57">
        <f>CUBEMEMBER("fin","[Account].[Accounts].[Net Income].[Operating Profit].[Gross Margin].[Total Cost of Sales].[Standard Cost of Sales]")</f>
        <v>Standard Cost of Sales</v>
      </c>
      <c r="C17" s="20" vm="87">
        <f t="shared" ref="C17:D18" si="6">CUBEVALUE("fin","[Measures].[Amount]",$C$7,C$8,$B17)</f>
        <v>7000402</v>
      </c>
      <c r="D17" s="20" vm="97">
        <f t="shared" si="6"/>
        <v>6652210.404402025</v>
      </c>
      <c r="E17" s="20">
        <f t="shared" ref="E17:E18" si="7">C17-D17</f>
        <v>348191.59559797496</v>
      </c>
      <c r="F17" s="18">
        <f t="shared" ref="F17:F18" si="8">IF(D17=0,0,E17/D17)</f>
        <v>5.2342240312718176E-2</v>
      </c>
      <c r="G17" s="28"/>
      <c r="H17" s="30"/>
      <c r="I17" s="20" vm="66">
        <f t="shared" ref="I17:I18" si="9">CUBEVALUE("fin","[Measures].[Amount]",$I$7,I$8,$B17)</f>
        <v>5735065</v>
      </c>
      <c r="J17" s="20">
        <f t="shared" ref="J17:J18" si="10">IF(C17="",0,C17)-IF(I17="",0,I17)</f>
        <v>1265337</v>
      </c>
      <c r="K17" s="18">
        <f t="shared" si="5"/>
        <v>0.18075204823951538</v>
      </c>
      <c r="M17" s="31"/>
    </row>
    <row r="18" spans="1:13" x14ac:dyDescent="0.25">
      <c r="B18" s="7" t="str" vm="58">
        <f>CUBEMEMBER("fin","[Account].[Accounts].[Net Income].[Operating Profit].[Gross Margin].[Total Cost of Sales].[Variances]")</f>
        <v>Variances</v>
      </c>
      <c r="C18" s="21" vm="105">
        <f t="shared" si="6"/>
        <v>839807</v>
      </c>
      <c r="D18" s="21" vm="101">
        <f t="shared" si="6"/>
        <v>556225.78541129292</v>
      </c>
      <c r="E18" s="21">
        <f t="shared" si="7"/>
        <v>283581.21458870708</v>
      </c>
      <c r="F18" s="15">
        <f t="shared" si="8"/>
        <v>0.5098311189924738</v>
      </c>
      <c r="G18" s="28"/>
      <c r="H18" s="30"/>
      <c r="I18" s="21" vm="78">
        <f t="shared" si="9"/>
        <v>1275665</v>
      </c>
      <c r="J18" s="21">
        <f t="shared" si="10"/>
        <v>-435858</v>
      </c>
      <c r="K18" s="15">
        <f t="shared" si="5"/>
        <v>-0.51899781735565431</v>
      </c>
      <c r="M18" s="31"/>
    </row>
    <row r="19" spans="1:13" ht="6" customHeight="1" x14ac:dyDescent="0.25">
      <c r="A19"/>
      <c r="B19" s="4"/>
      <c r="C19" s="19"/>
      <c r="D19" s="19"/>
      <c r="E19" s="19"/>
      <c r="F19" s="10"/>
      <c r="G19" s="10"/>
      <c r="H19" s="30"/>
      <c r="I19" s="25"/>
      <c r="J19" s="25"/>
      <c r="M19" s="31"/>
    </row>
    <row r="20" spans="1:13" ht="15.75" thickBot="1" x14ac:dyDescent="0.3">
      <c r="A20"/>
      <c r="B20" s="9" t="str" vm="15">
        <f>CUBEMEMBER("fin","[Account].[Accounts].[Net Income].[Operating Profit].[Gross Margin]","Gross Margin")</f>
        <v>Gross Margin</v>
      </c>
      <c r="C20" s="23" vm="112">
        <f>CUBEVALUE("fin","[Measures].[Amount]",$C$7,C$8,$B20)</f>
        <v>17493542</v>
      </c>
      <c r="D20" s="23" vm="88">
        <f>CUBEVALUE("fin","[Measures].[Amount]",$C$7,D$8,$B20)</f>
        <v>6375972.4300741795</v>
      </c>
      <c r="E20" s="23">
        <f>C20-D20</f>
        <v>11117569.56992582</v>
      </c>
      <c r="F20" s="26">
        <f t="shared" si="4"/>
        <v>1.7436665060668206</v>
      </c>
      <c r="G20" s="28"/>
      <c r="H20" s="30"/>
      <c r="I20" s="23" vm="83">
        <f>CUBEVALUE("fin","[Measures].[Amount]",$I$7,I$8,$B20)</f>
        <v>16182375</v>
      </c>
      <c r="J20" s="23">
        <f t="shared" si="3"/>
        <v>1311167</v>
      </c>
      <c r="K20" s="26">
        <f t="shared" si="5"/>
        <v>7.4951487811902237E-2</v>
      </c>
      <c r="M20" s="31"/>
    </row>
    <row r="21" spans="1:13" ht="15.75" thickTop="1" x14ac:dyDescent="0.25">
      <c r="A21"/>
      <c r="C21" s="19"/>
      <c r="D21" s="19"/>
      <c r="E21" s="24"/>
      <c r="F21" s="3"/>
      <c r="G21" s="3"/>
      <c r="H21" s="30"/>
      <c r="I21" s="13"/>
      <c r="J21" s="25"/>
      <c r="M21" s="31"/>
    </row>
    <row r="22" spans="1:13" x14ac:dyDescent="0.25">
      <c r="A22"/>
      <c r="B22" s="8" t="str" vm="48">
        <f>CUBEMEMBER("fin","[Account].[Accounts].[Net Income].[Operating Profit].[Operating Expenses]")</f>
        <v>Operating Expenses</v>
      </c>
      <c r="C22" s="22" vm="100">
        <f>CUBEVALUE("fin","[Measures].[Amount]",$C$7,C$8,$B22)</f>
        <v>11331313.1</v>
      </c>
      <c r="D22" s="22" vm="95">
        <f>CUBEVALUE("fin","[Measures].[Amount]",$C$7,D$8,$B22)</f>
        <v>7197936.6468976885</v>
      </c>
      <c r="E22" s="22">
        <f t="shared" ref="E22" si="11">C22-D22</f>
        <v>4133376.4531023111</v>
      </c>
      <c r="F22" s="17">
        <f>IF(D22=0,0,E22/D22)</f>
        <v>0.57424462813017352</v>
      </c>
      <c r="G22" s="28"/>
      <c r="H22" s="30"/>
      <c r="I22" s="22" vm="73">
        <f>CUBEVALUE("fin","[Measures].[Amount]",$I$7,I$8,$B22)</f>
        <v>9901447.9000000004</v>
      </c>
      <c r="J22" s="22">
        <f t="shared" si="3"/>
        <v>1429865.1999999993</v>
      </c>
      <c r="K22" s="17">
        <f t="shared" si="5"/>
        <v>0.12618707005810292</v>
      </c>
      <c r="M22" s="31"/>
    </row>
    <row r="23" spans="1:13" x14ac:dyDescent="0.25">
      <c r="A23"/>
      <c r="B23" s="8" t="str" vm="14">
        <f>CUBEMEMBER("fin","[Account].[Accounts].[Net Income].[Operating Profit]","Operating Profit (EBIT)")</f>
        <v>Operating Profit (EBIT)</v>
      </c>
      <c r="C23" s="22" vm="104">
        <f>CUBEVALUE("fin","[Measures].[Amount]",$C$7,C$8,$B23)</f>
        <v>6162228.9000000004</v>
      </c>
      <c r="D23" s="22" vm="109">
        <f>CUBEVALUE("fin","[Measures].[Amount]",$C$7,D$8,$B23)</f>
        <v>-821964.21682350896</v>
      </c>
      <c r="E23" s="22">
        <f t="shared" ref="E23" si="12">C23-D23</f>
        <v>6984193.1168235093</v>
      </c>
      <c r="F23" s="17">
        <f>IF(D23=0,0,E23/D23)</f>
        <v>-8.4969551884071191</v>
      </c>
      <c r="G23" s="28"/>
      <c r="H23" s="30"/>
      <c r="I23" s="21" vm="77">
        <f>CUBEVALUE("fin","[Measures].[Amount]",$I$7,I$8,$B23)</f>
        <v>6280927.0999999996</v>
      </c>
      <c r="J23" s="21">
        <f t="shared" si="3"/>
        <v>-118698.19999999925</v>
      </c>
      <c r="K23" s="17">
        <f t="shared" si="5"/>
        <v>-1.9262218578086129E-2</v>
      </c>
      <c r="M23" s="31"/>
    </row>
    <row r="24" spans="1:13" ht="6" customHeight="1" x14ac:dyDescent="0.25">
      <c r="A24"/>
      <c r="C24" s="19"/>
      <c r="D24" s="19"/>
      <c r="E24" s="19"/>
      <c r="H24" s="30"/>
      <c r="I24" s="27"/>
      <c r="J24" s="25"/>
      <c r="M24" s="31"/>
    </row>
    <row r="25" spans="1:13" x14ac:dyDescent="0.25">
      <c r="A25"/>
      <c r="B25" s="14" t="str" vm="33">
        <f>CUBEMEMBER("fin","[Account].[Accounts].[Net Income].[Other Income and Expense]")</f>
        <v>Other Income and Expense</v>
      </c>
      <c r="C25" s="21" vm="111">
        <f>CUBEVALUE("fin","[Measures].[Amount]",$C$7,C$8,$B25)</f>
        <v>18157.100000000006</v>
      </c>
      <c r="D25" s="21">
        <f ca="1">C25*IF(RAND()&gt;0.5,1+(RAND()/100),1-(RAND()/100))</f>
        <v>18063.91070407414</v>
      </c>
      <c r="E25" s="21">
        <f ca="1">IF(C25="",0,C25)-IF(D25="",0,D25)</f>
        <v>93.189295925865736</v>
      </c>
      <c r="F25" s="15">
        <f ca="1">IF(D25=0,0,E25/D25)</f>
        <v>5.1588660646361469E-3</v>
      </c>
      <c r="G25" s="28"/>
      <c r="H25" s="30"/>
      <c r="I25" s="21" vm="82">
        <f t="shared" ref="I25:I30" si="13">CUBEVALUE("fin","[Measures].[Amount]",$I$7,I$8,$B25)</f>
        <v>16157.899999999994</v>
      </c>
      <c r="J25" s="21">
        <f t="shared" si="3"/>
        <v>1999.2000000000116</v>
      </c>
      <c r="K25" s="15">
        <f t="shared" si="5"/>
        <v>0.11010568868376619</v>
      </c>
      <c r="M25" s="31"/>
    </row>
    <row r="26" spans="1:13" x14ac:dyDescent="0.25">
      <c r="A26"/>
      <c r="B26" s="12" t="str" vm="21">
        <f>CUBEMEMBER("fin","[Account].[Accounts].[Net Income].[Other Income and Expense].[Interest Income]")</f>
        <v>Interest Income</v>
      </c>
      <c r="C26" s="25" vm="89">
        <f>CUBEVALUE("fin","[Measures].[Amount]",$C$7,C$8,$B26)</f>
        <v>43974</v>
      </c>
      <c r="D26" s="25">
        <f t="shared" ref="D26:D30" ca="1" si="14">C26*IF(RAND()&gt;0.5,1+(RAND()/100),1-(RAND()/100))</f>
        <v>44331.121410192383</v>
      </c>
      <c r="E26" s="25">
        <f ca="1">IF(C26="",0,C26)-IF(D26="",0,D26)</f>
        <v>-357.12141019238334</v>
      </c>
      <c r="F26" s="10">
        <f t="shared" ref="F26:F30" ca="1" si="15">IF(D26=0,0,E26/D26)</f>
        <v>-8.0557720813774821E-3</v>
      </c>
      <c r="G26" s="10"/>
      <c r="H26" s="30"/>
      <c r="I26" s="25" vm="67">
        <f t="shared" si="13"/>
        <v>31330</v>
      </c>
      <c r="J26" s="25">
        <f t="shared" si="3"/>
        <v>12644</v>
      </c>
      <c r="K26" s="28">
        <f t="shared" si="5"/>
        <v>0.28753354254786917</v>
      </c>
      <c r="M26" s="31"/>
    </row>
    <row r="27" spans="1:13" x14ac:dyDescent="0.25">
      <c r="A27"/>
      <c r="B27" s="12" t="str" vm="16">
        <f>CUBEMEMBER("fin","[Account].[Accounts].[Net Income].[Other Income and Expense].[Interest Expense]")</f>
        <v>Interest Expense</v>
      </c>
      <c r="C27" s="25">
        <f>CUBEVALUE("fin","[Measures].[Amount]",$C$7,C$8,$B27)*-1</f>
        <v>-67596</v>
      </c>
      <c r="D27" s="25">
        <f t="shared" ca="1" si="14"/>
        <v>-67794.21683803093</v>
      </c>
      <c r="E27" s="25">
        <f t="shared" ref="E27:E32" ca="1" si="16">IF(C27="",0,C27)-IF(D27="",0,D27)</f>
        <v>198.21683803093038</v>
      </c>
      <c r="F27" s="10">
        <f t="shared" ca="1" si="15"/>
        <v>-2.9238015759440925E-3</v>
      </c>
      <c r="G27" s="10"/>
      <c r="H27" s="30"/>
      <c r="I27" s="25" vm="85">
        <f t="shared" si="13"/>
        <v>48162</v>
      </c>
      <c r="J27" s="25">
        <f t="shared" si="3"/>
        <v>-115758</v>
      </c>
      <c r="K27" s="28">
        <f t="shared" si="5"/>
        <v>1.7124977809337831</v>
      </c>
      <c r="M27" s="31"/>
    </row>
    <row r="28" spans="1:13" x14ac:dyDescent="0.25">
      <c r="A28"/>
      <c r="B28" s="12" t="str" vm="25">
        <f>CUBEMEMBER("fin","[Account].[Accounts].[Net Income].[Other Income and Expense].[Gain/Loss on Sales of Asset]")</f>
        <v>Gain/Loss on Sales of Asset</v>
      </c>
      <c r="C28" s="25" vm="102">
        <f>CUBEVALUE("fin","[Measures].[Amount]",$C$7,C$8,$B28)</f>
        <v>-54084</v>
      </c>
      <c r="D28" s="25">
        <f t="shared" ca="1" si="14"/>
        <v>-53650.4311047956</v>
      </c>
      <c r="E28" s="25">
        <f t="shared" ca="1" si="16"/>
        <v>-433.56889520440018</v>
      </c>
      <c r="F28" s="10">
        <f t="shared" ca="1" si="15"/>
        <v>8.0813683371436171E-3</v>
      </c>
      <c r="G28" s="10"/>
      <c r="H28" s="30"/>
      <c r="I28" s="25" vm="74">
        <f t="shared" si="13"/>
        <v>-38526</v>
      </c>
      <c r="J28" s="25">
        <f t="shared" si="3"/>
        <v>-15558</v>
      </c>
      <c r="K28" s="28">
        <f t="shared" si="5"/>
        <v>0.28766363434657199</v>
      </c>
      <c r="M28" s="31"/>
    </row>
    <row r="29" spans="1:13" x14ac:dyDescent="0.25">
      <c r="A29"/>
      <c r="B29" s="12" t="str" vm="44">
        <f>CUBEMEMBER("fin","[Account].[Accounts].[Net Income].[Other Income and Expense].[Other Income]")</f>
        <v>Other Income</v>
      </c>
      <c r="C29" s="25" vm="110">
        <f>CUBEVALUE("fin","[Measures].[Amount]",$C$7,C$8,$B29)</f>
        <v>38852.100000000006</v>
      </c>
      <c r="D29" s="25">
        <f t="shared" ca="1" si="14"/>
        <v>38593.476831125983</v>
      </c>
      <c r="E29" s="25">
        <f t="shared" ca="1" si="16"/>
        <v>258.62316887402267</v>
      </c>
      <c r="F29" s="10">
        <f t="shared" ca="1" si="15"/>
        <v>6.701214560317633E-3</v>
      </c>
      <c r="G29" s="10"/>
      <c r="H29" s="30"/>
      <c r="I29" s="25" vm="80">
        <f t="shared" si="13"/>
        <v>-1233.100000000004</v>
      </c>
      <c r="J29" s="25">
        <f t="shared" si="3"/>
        <v>40085.200000000012</v>
      </c>
      <c r="K29" s="28">
        <f t="shared" si="5"/>
        <v>1.0317383101556932</v>
      </c>
      <c r="M29" s="31"/>
    </row>
    <row r="30" spans="1:13" x14ac:dyDescent="0.25">
      <c r="A30"/>
      <c r="B30" s="12" t="str" vm="17">
        <f>CUBEMEMBER("fin","[Account].[Accounts].[Net Income].[Other Income and Expense].[Curr Xchg Gain/(Loss)]")</f>
        <v>Curr Xchg Gain/(Loss)</v>
      </c>
      <c r="C30" s="25" vm="92">
        <f>CUBEVALUE("fin","[Measures].[Amount]",$C$7,C$8,$B30)</f>
        <v>57011</v>
      </c>
      <c r="D30" s="25">
        <f t="shared" ca="1" si="14"/>
        <v>57356.733462084958</v>
      </c>
      <c r="E30" s="25">
        <f t="shared" ca="1" si="16"/>
        <v>-345.73346208495786</v>
      </c>
      <c r="F30" s="10">
        <f t="shared" ca="1" si="15"/>
        <v>-6.0277746171424002E-3</v>
      </c>
      <c r="G30" s="10"/>
      <c r="H30" s="30"/>
      <c r="I30" s="25" vm="69">
        <f t="shared" si="13"/>
        <v>72749</v>
      </c>
      <c r="J30" s="25">
        <f t="shared" si="3"/>
        <v>-15738</v>
      </c>
      <c r="K30" s="28">
        <f t="shared" si="5"/>
        <v>-0.27605198996684849</v>
      </c>
      <c r="M30" s="31"/>
    </row>
    <row r="31" spans="1:13" ht="6" customHeight="1" x14ac:dyDescent="0.25">
      <c r="A31"/>
      <c r="B31" s="12"/>
      <c r="C31" s="25"/>
      <c r="D31" s="25"/>
      <c r="E31" s="19"/>
      <c r="F31" s="10"/>
      <c r="G31" s="10"/>
      <c r="H31" s="30"/>
      <c r="I31" s="27"/>
      <c r="J31" s="25"/>
      <c r="K31" s="28"/>
      <c r="M31" s="31"/>
    </row>
    <row r="32" spans="1:13" x14ac:dyDescent="0.25">
      <c r="A32"/>
      <c r="B32" s="8" t="str" vm="9">
        <f>CUBEMEMBER("fin","[Account].[Accounts].[Net Income].[Taxes]")</f>
        <v>Taxes</v>
      </c>
      <c r="C32" s="22" vm="113">
        <f>CUBEVALUE("fin","[Measures].[Amount]",$C$7,C$8,$B32)</f>
        <v>1427563</v>
      </c>
      <c r="D32" s="22">
        <f>D23*0.25</f>
        <v>-205491.05420587724</v>
      </c>
      <c r="E32" s="22">
        <f t="shared" si="16"/>
        <v>1633054.0542058772</v>
      </c>
      <c r="F32" s="17">
        <f t="shared" ref="F32" si="17">IF(D32=0,0,E32/D32)</f>
        <v>-7.9470810080605947</v>
      </c>
      <c r="G32" s="28"/>
      <c r="H32" s="30"/>
      <c r="I32" s="22" vm="84">
        <f>CUBEVALUE("fin","[Measures].[Amount]",$I$7,I$8,$B32)</f>
        <v>1690480</v>
      </c>
      <c r="J32" s="22">
        <f t="shared" si="3"/>
        <v>-262917</v>
      </c>
      <c r="K32" s="17">
        <f t="shared" si="5"/>
        <v>-0.18417190694911539</v>
      </c>
      <c r="M32" s="31"/>
    </row>
    <row r="33" spans="1:13" ht="6" customHeight="1" x14ac:dyDescent="0.25">
      <c r="A33"/>
      <c r="B33" s="16"/>
      <c r="C33" s="25"/>
      <c r="D33" s="25"/>
      <c r="E33" s="19"/>
      <c r="F33" s="10"/>
      <c r="G33" s="10"/>
      <c r="H33" s="30"/>
      <c r="I33" s="27"/>
      <c r="J33" s="25"/>
      <c r="M33" s="31"/>
    </row>
    <row r="34" spans="1:13" ht="15.75" thickBot="1" x14ac:dyDescent="0.3">
      <c r="A34"/>
      <c r="B34" s="39" t="str" vm="2">
        <f>CUBEMEMBER("fin","[Account].[Accounts].[Net Income]")</f>
        <v>Net Income</v>
      </c>
      <c r="C34" s="40" vm="93">
        <f>CUBEVALUE("fin","[Measures].[Amount]",$C$7,C$8,$B34)</f>
        <v>4752823</v>
      </c>
      <c r="D34" s="40">
        <f ca="1">D23+D25-D32</f>
        <v>-598409.25191355753</v>
      </c>
      <c r="E34" s="40">
        <f ca="1">C34-D34</f>
        <v>5351232.2519135578</v>
      </c>
      <c r="F34" s="41">
        <f t="shared" ref="F34" ca="1" si="18">IF(D34=0,0,E34/D34)</f>
        <v>-8.9424290062389673</v>
      </c>
      <c r="G34" s="29"/>
      <c r="H34" s="30"/>
      <c r="I34" s="40" vm="70">
        <f>CUBEVALUE("fin","[Measures].[Amount]",$I$7,I$8,$B34)</f>
        <v>4606605</v>
      </c>
      <c r="J34" s="42">
        <f t="shared" si="3"/>
        <v>146218</v>
      </c>
      <c r="K34" s="43">
        <f t="shared" si="5"/>
        <v>3.0764453041907936E-2</v>
      </c>
      <c r="M34" s="31"/>
    </row>
    <row r="35" spans="1:13" ht="6" customHeight="1" thickTop="1" x14ac:dyDescent="0.25">
      <c r="A35"/>
      <c r="B35" s="16"/>
      <c r="C35" s="25"/>
      <c r="D35" s="25"/>
      <c r="E35" s="25"/>
      <c r="F35" s="28"/>
      <c r="G35" s="28"/>
      <c r="H35" s="30"/>
      <c r="I35" s="13"/>
      <c r="J35" s="13"/>
      <c r="M35" s="31"/>
    </row>
    <row r="36" spans="1:13" x14ac:dyDescent="0.25">
      <c r="A36"/>
      <c r="B36" s="8" t="str" vm="54">
        <f>CUBEMEMBER("fin","[Account].[Accounts].[Statistical Accounts].[Headcount]")</f>
        <v>Headcount</v>
      </c>
      <c r="C36" s="38">
        <v>103</v>
      </c>
      <c r="D36" s="38">
        <v>100</v>
      </c>
      <c r="E36" s="38">
        <f>C36-D36</f>
        <v>3</v>
      </c>
      <c r="F36" s="17">
        <f>IF(D36=0,0,E36/D36)</f>
        <v>0.03</v>
      </c>
      <c r="H36" s="31"/>
      <c r="I36" s="38">
        <v>99</v>
      </c>
      <c r="J36" s="38">
        <f>C36-I36</f>
        <v>4</v>
      </c>
      <c r="K36" s="17">
        <f t="shared" si="5"/>
        <v>3.8834951456310676E-2</v>
      </c>
      <c r="M36" s="31"/>
    </row>
    <row r="37" spans="1:13" ht="6" customHeight="1" x14ac:dyDescent="0.25">
      <c r="A37"/>
      <c r="H37" s="31"/>
      <c r="I37" s="27"/>
      <c r="J37" s="27"/>
      <c r="M37" s="31"/>
    </row>
    <row r="38" spans="1:13" x14ac:dyDescent="0.25">
      <c r="A38"/>
      <c r="B38" s="44" t="s">
        <v>4</v>
      </c>
      <c r="C38" s="45">
        <f>C34/C36</f>
        <v>46143.912621359224</v>
      </c>
      <c r="D38" s="45">
        <f t="shared" ref="D38" ca="1" si="19">D34/D36</f>
        <v>-5984.0925191355755</v>
      </c>
      <c r="E38" s="45"/>
      <c r="F38" s="44"/>
      <c r="G38" s="44"/>
      <c r="H38" s="44"/>
      <c r="I38" s="45">
        <f t="shared" ref="I38" si="20">I34/I36</f>
        <v>46531.36363636364</v>
      </c>
      <c r="J38" s="44"/>
      <c r="K38" s="44"/>
    </row>
    <row r="39" spans="1:13" x14ac:dyDescent="0.25">
      <c r="A39"/>
      <c r="C39" s="37"/>
    </row>
  </sheetData>
  <mergeCells count="4">
    <mergeCell ref="C7:F7"/>
    <mergeCell ref="B5:R5"/>
    <mergeCell ref="I7:K7"/>
    <mergeCell ref="K3:R3"/>
  </mergeCells>
  <conditionalFormatting sqref="C9:C20">
    <cfRule type="dataBar" priority="3">
      <dataBar>
        <cfvo type="min"/>
        <cfvo type="max"/>
        <color rgb="FF638EC6"/>
      </dataBar>
      <extLst>
        <ext xmlns:x14="http://schemas.microsoft.com/office/spreadsheetml/2009/9/main" uri="{B025F937-C7B1-47D3-B67F-A62EFF666E3E}">
          <x14:id>{0C67E21E-E0F0-4B03-B3B6-183F927331E7}</x14:id>
        </ext>
      </extLst>
    </cfRule>
  </conditionalFormatting>
  <conditionalFormatting sqref="D9:D20">
    <cfRule type="dataBar" priority="5">
      <dataBar>
        <cfvo type="min"/>
        <cfvo type="max"/>
        <color rgb="FF63C384"/>
      </dataBar>
      <extLst>
        <ext xmlns:x14="http://schemas.microsoft.com/office/spreadsheetml/2009/9/main" uri="{B025F937-C7B1-47D3-B67F-A62EFF666E3E}">
          <x14:id>{B01AF2FA-CF76-421D-B9C0-0566B7CC08D3}</x14:id>
        </ext>
      </extLst>
    </cfRule>
  </conditionalFormatting>
  <dataValidations count="2">
    <dataValidation type="list" allowBlank="1" showInputMessage="1" showErrorMessage="1" sqref="C3">
      <formula1>"2007,2008"</formula1>
    </dataValidation>
    <dataValidation type="list" allowBlank="1" showInputMessage="1" showErrorMessage="1" sqref="F3">
      <formula1>"Fiscal,Calendar"</formula1>
    </dataValidation>
  </dataValidations>
  <printOptions horizontalCentered="1"/>
  <pageMargins left="0.5" right="0.5" top="0.5" bottom="0.5" header="0.25" footer="0.25"/>
  <pageSetup scale="77" orientation="landscape" r:id="rId1"/>
  <drawing r:id="rId2"/>
  <extLst>
    <ext xmlns:x14="http://schemas.microsoft.com/office/spreadsheetml/2009/9/main" uri="{78C0D931-6437-407d-A8EE-F0AAD7539E65}">
      <x14:conditionalFormattings>
        <x14:conditionalFormatting xmlns:xm="http://schemas.microsoft.com/office/excel/2006/main">
          <x14:cfRule type="dataBar" id="{0C67E21E-E0F0-4B03-B3B6-183F927331E7}">
            <x14:dataBar minLength="0" maxLength="100" border="1" negativeBarBorderColorSameAsPositive="0">
              <x14:cfvo type="autoMin"/>
              <x14:cfvo type="autoMax"/>
              <x14:borderColor rgb="FF638EC6"/>
              <x14:negativeFillColor rgb="FFFF0000"/>
              <x14:negativeBorderColor rgb="FFFF0000"/>
              <x14:axisColor rgb="FF000000"/>
            </x14:dataBar>
          </x14:cfRule>
          <xm:sqref>C9:C20</xm:sqref>
        </x14:conditionalFormatting>
        <x14:conditionalFormatting xmlns:xm="http://schemas.microsoft.com/office/excel/2006/main">
          <x14:cfRule type="dataBar" id="{B01AF2FA-CF76-421D-B9C0-0566B7CC08D3}">
            <x14:dataBar minLength="0" maxLength="100" border="1" negativeBarBorderColorSameAsPositive="0">
              <x14:cfvo type="autoMin"/>
              <x14:cfvo type="autoMax"/>
              <x14:borderColor rgb="FF63C384"/>
              <x14:negativeFillColor rgb="FFFF0000"/>
              <x14:negativeBorderColor rgb="FFFF0000"/>
              <x14:axisColor rgb="FF000000"/>
            </x14:dataBar>
          </x14:cfRule>
          <xm:sqref>D9:D20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B1:BC37"/>
  <sheetViews>
    <sheetView showGridLines="0" showRowColHeaders="0" zoomScale="80" zoomScaleNormal="80" zoomScalePageLayoutView="80" workbookViewId="0">
      <selection activeCell="A20" sqref="A20"/>
    </sheetView>
  </sheetViews>
  <sheetFormatPr defaultRowHeight="15" x14ac:dyDescent="0.25"/>
  <cols>
    <col min="1" max="1" width="3.85546875" customWidth="1"/>
    <col min="2" max="2" width="37.85546875" customWidth="1"/>
    <col min="3" max="3" width="32.42578125" customWidth="1"/>
    <col min="4" max="4" width="15.42578125" customWidth="1"/>
    <col min="5" max="5" width="12.7109375" customWidth="1"/>
    <col min="6" max="6" width="8.85546875" customWidth="1"/>
    <col min="7" max="7" width="12.7109375" customWidth="1"/>
    <col min="8" max="8" width="8.85546875" customWidth="1"/>
    <col min="9" max="9" width="12.7109375" customWidth="1"/>
    <col min="10" max="10" width="8.85546875" customWidth="1"/>
    <col min="11" max="11" width="3.140625" customWidth="1"/>
    <col min="12" max="12" width="34.85546875" customWidth="1"/>
    <col min="13" max="13" width="48.7109375" customWidth="1"/>
    <col min="14" max="14" width="40.5703125" customWidth="1"/>
    <col min="15" max="18" width="28.28515625" customWidth="1"/>
    <col min="19" max="19" width="10" bestFit="1" customWidth="1"/>
    <col min="20" max="20" width="11.42578125" customWidth="1"/>
    <col min="21" max="21" width="13.140625" customWidth="1"/>
    <col min="22" max="22" width="12.140625" customWidth="1"/>
  </cols>
  <sheetData>
    <row r="1" spans="2:55" ht="8.25" customHeight="1" thickBot="1" x14ac:dyDescent="0.3"/>
    <row r="2" spans="2:55" x14ac:dyDescent="0.25">
      <c r="B2" s="83"/>
      <c r="C2" s="84"/>
      <c r="D2" s="84"/>
      <c r="E2" s="84"/>
      <c r="F2" s="84"/>
      <c r="G2" s="84"/>
      <c r="H2" s="84"/>
      <c r="I2" s="84"/>
      <c r="J2" s="84"/>
      <c r="K2" s="85"/>
      <c r="L2" s="80"/>
      <c r="M2" s="80"/>
    </row>
    <row r="3" spans="2:55" ht="19.5" customHeight="1" x14ac:dyDescent="0.25">
      <c r="B3" s="130" t="s">
        <v>28</v>
      </c>
      <c r="C3" s="131"/>
      <c r="D3" s="131"/>
      <c r="E3" s="131"/>
      <c r="F3" s="131"/>
      <c r="G3" s="131"/>
      <c r="H3" s="131"/>
      <c r="I3" s="131"/>
      <c r="J3" s="131"/>
      <c r="K3" s="132"/>
      <c r="L3" s="107"/>
      <c r="M3" s="107"/>
    </row>
    <row r="4" spans="2:55" ht="6" customHeight="1" x14ac:dyDescent="0.25">
      <c r="B4" s="86"/>
      <c r="C4" s="80"/>
      <c r="D4" s="80"/>
      <c r="E4" s="80"/>
      <c r="F4" s="80"/>
      <c r="G4" s="80"/>
      <c r="H4" s="80"/>
      <c r="I4" s="80"/>
      <c r="J4" s="80"/>
      <c r="K4" s="87"/>
      <c r="L4" s="80"/>
      <c r="M4" s="80"/>
      <c r="T4" s="76">
        <v>38718</v>
      </c>
      <c r="U4" s="76">
        <v>38749</v>
      </c>
      <c r="V4" s="76">
        <v>38777</v>
      </c>
      <c r="W4" s="76">
        <v>38808</v>
      </c>
      <c r="X4" s="76">
        <v>38838</v>
      </c>
      <c r="Y4" s="76">
        <v>38869</v>
      </c>
      <c r="Z4" s="76">
        <v>38899</v>
      </c>
      <c r="AA4" s="76">
        <v>38930</v>
      </c>
      <c r="AB4" s="76">
        <v>38961</v>
      </c>
      <c r="AC4" s="76">
        <v>38991</v>
      </c>
      <c r="AD4" s="76">
        <v>39022</v>
      </c>
      <c r="AE4" s="76">
        <v>39052</v>
      </c>
      <c r="AF4" s="76">
        <v>39083</v>
      </c>
      <c r="AG4" s="76">
        <v>39114</v>
      </c>
      <c r="AH4" s="76">
        <v>39142</v>
      </c>
      <c r="AI4" s="76">
        <v>39173</v>
      </c>
      <c r="AJ4" s="76">
        <v>39203</v>
      </c>
      <c r="AK4" s="76">
        <v>39234</v>
      </c>
      <c r="AL4" s="76">
        <v>39264</v>
      </c>
      <c r="AM4" s="76">
        <v>39295</v>
      </c>
      <c r="AN4" s="76">
        <v>39326</v>
      </c>
      <c r="AO4" s="76">
        <v>39356</v>
      </c>
      <c r="AP4" s="76">
        <v>39387</v>
      </c>
      <c r="AQ4" s="76">
        <v>39417</v>
      </c>
      <c r="AR4" s="76">
        <v>39448</v>
      </c>
      <c r="AS4" s="76">
        <v>39479</v>
      </c>
      <c r="AT4" s="76">
        <v>39508</v>
      </c>
      <c r="AU4" s="76">
        <v>39539</v>
      </c>
      <c r="AV4" s="76">
        <v>39569</v>
      </c>
      <c r="AW4" s="76">
        <v>39600</v>
      </c>
      <c r="AX4" s="76">
        <v>39630</v>
      </c>
      <c r="AY4" s="76">
        <v>39661</v>
      </c>
      <c r="AZ4" s="76">
        <v>39692</v>
      </c>
      <c r="BA4" s="76">
        <v>39722</v>
      </c>
      <c r="BB4" s="76">
        <v>39753</v>
      </c>
      <c r="BC4" s="76">
        <v>39783</v>
      </c>
    </row>
    <row r="5" spans="2:55" ht="15.75" x14ac:dyDescent="0.25">
      <c r="B5" s="86"/>
      <c r="C5" s="126" t="s">
        <v>27</v>
      </c>
      <c r="D5" s="127"/>
      <c r="E5" s="124" t="str" vm="10">
        <f>CUBEMEMBER("fin","[Date].[Calendar].[Calendar Year].&amp;[2006]","2006")</f>
        <v>2006</v>
      </c>
      <c r="F5" s="125"/>
      <c r="G5" s="124" t="str" vm="18">
        <f>CUBEMEMBER("fin","[Date].[Calendar].[Calendar Year].&amp;[2007]","2007")</f>
        <v>2007</v>
      </c>
      <c r="H5" s="125"/>
      <c r="I5" s="124" t="str" vm="1">
        <f>CUBEMEMBER("fin","[Date].[Calendar].[Calendar Year].&amp;[2008]","2008")</f>
        <v>2008</v>
      </c>
      <c r="J5" s="125"/>
      <c r="K5" s="87"/>
      <c r="L5" s="80"/>
      <c r="M5" s="80"/>
      <c r="T5" s="62" t="str">
        <f>TEXT(T4,"mmmm yyyy")</f>
        <v>January 2006</v>
      </c>
      <c r="U5" s="62" t="str">
        <f t="shared" ref="U5:BC5" si="0">TEXT(U4,"mmmm yyyy")</f>
        <v>February 2006</v>
      </c>
      <c r="V5" s="62" t="str">
        <f t="shared" si="0"/>
        <v>March 2006</v>
      </c>
      <c r="W5" s="62" t="str">
        <f t="shared" si="0"/>
        <v>April 2006</v>
      </c>
      <c r="X5" s="62" t="str">
        <f t="shared" si="0"/>
        <v>May 2006</v>
      </c>
      <c r="Y5" s="62" t="str">
        <f t="shared" si="0"/>
        <v>June 2006</v>
      </c>
      <c r="Z5" s="62" t="str">
        <f t="shared" si="0"/>
        <v>July 2006</v>
      </c>
      <c r="AA5" s="62" t="str">
        <f t="shared" si="0"/>
        <v>August 2006</v>
      </c>
      <c r="AB5" s="62" t="str">
        <f t="shared" si="0"/>
        <v>September 2006</v>
      </c>
      <c r="AC5" s="62" t="str">
        <f t="shared" si="0"/>
        <v>October 2006</v>
      </c>
      <c r="AD5" s="62" t="str">
        <f t="shared" si="0"/>
        <v>November 2006</v>
      </c>
      <c r="AE5" s="62" t="str">
        <f t="shared" si="0"/>
        <v>December 2006</v>
      </c>
      <c r="AF5" s="62" t="str">
        <f t="shared" si="0"/>
        <v>January 2007</v>
      </c>
      <c r="AG5" s="62" t="str">
        <f t="shared" si="0"/>
        <v>February 2007</v>
      </c>
      <c r="AH5" s="62" t="str">
        <f t="shared" si="0"/>
        <v>March 2007</v>
      </c>
      <c r="AI5" s="62" t="str">
        <f t="shared" si="0"/>
        <v>April 2007</v>
      </c>
      <c r="AJ5" s="62" t="str">
        <f t="shared" si="0"/>
        <v>May 2007</v>
      </c>
      <c r="AK5" s="62" t="str">
        <f t="shared" si="0"/>
        <v>June 2007</v>
      </c>
      <c r="AL5" s="62" t="str">
        <f t="shared" si="0"/>
        <v>July 2007</v>
      </c>
      <c r="AM5" s="62" t="str">
        <f t="shared" si="0"/>
        <v>August 2007</v>
      </c>
      <c r="AN5" s="62" t="str">
        <f t="shared" si="0"/>
        <v>September 2007</v>
      </c>
      <c r="AO5" s="62" t="str">
        <f t="shared" si="0"/>
        <v>October 2007</v>
      </c>
      <c r="AP5" s="62" t="str">
        <f t="shared" si="0"/>
        <v>November 2007</v>
      </c>
      <c r="AQ5" s="62" t="str">
        <f t="shared" si="0"/>
        <v>December 2007</v>
      </c>
      <c r="AR5" s="62" t="str">
        <f t="shared" si="0"/>
        <v>January 2008</v>
      </c>
      <c r="AS5" s="62" t="str">
        <f t="shared" si="0"/>
        <v>February 2008</v>
      </c>
      <c r="AT5" s="62" t="str">
        <f t="shared" si="0"/>
        <v>March 2008</v>
      </c>
      <c r="AU5" s="62" t="str">
        <f t="shared" si="0"/>
        <v>April 2008</v>
      </c>
      <c r="AV5" s="62" t="str">
        <f t="shared" si="0"/>
        <v>May 2008</v>
      </c>
      <c r="AW5" s="62" t="str">
        <f t="shared" si="0"/>
        <v>June 2008</v>
      </c>
      <c r="AX5" s="62" t="str">
        <f t="shared" si="0"/>
        <v>July 2008</v>
      </c>
      <c r="AY5" s="62" t="str">
        <f t="shared" si="0"/>
        <v>August 2008</v>
      </c>
      <c r="AZ5" s="62" t="str">
        <f t="shared" si="0"/>
        <v>September 2008</v>
      </c>
      <c r="BA5" s="62" t="str">
        <f t="shared" si="0"/>
        <v>October 2008</v>
      </c>
      <c r="BB5" s="62" t="str">
        <f t="shared" si="0"/>
        <v>November 2008</v>
      </c>
      <c r="BC5" s="62" t="str">
        <f t="shared" si="0"/>
        <v>December 2008</v>
      </c>
    </row>
    <row r="6" spans="2:55" s="52" customFormat="1" ht="15.75" x14ac:dyDescent="0.25">
      <c r="B6" s="88"/>
      <c r="C6" s="128"/>
      <c r="D6" s="129"/>
      <c r="E6" s="81" t="str" vm="10">
        <f>CUBEMEMBER("fin","[Date].[Calendar].[Calendar Year].&amp;[2006]","Amount")</f>
        <v>Amount</v>
      </c>
      <c r="F6" s="82" t="str" vm="10">
        <f>CUBEMEMBER("fin","[Date].[Calendar].[Calendar Year].&amp;[2006]","KPI")</f>
        <v>KPI</v>
      </c>
      <c r="G6" s="81" t="str" vm="18">
        <f>CUBEMEMBER("fin","[Date].[Calendar].[Calendar Year].&amp;[2007]","Amount")</f>
        <v>Amount</v>
      </c>
      <c r="H6" s="82" t="str" vm="18">
        <f>CUBEMEMBER("fin","[Date].[Calendar].[Calendar Year].&amp;[2007]","KPI")</f>
        <v>KPI</v>
      </c>
      <c r="I6" s="81" t="str" vm="1">
        <f>CUBEMEMBER("fin","[Date].[Calendar].[Calendar Year].&amp;[2008]","Amount")</f>
        <v>Amount</v>
      </c>
      <c r="J6" s="82" t="str" vm="1">
        <f>CUBEMEMBER("fin","[Date].[Calendar].[Calendar Year].&amp;[2008]","KPI")</f>
        <v>KPI</v>
      </c>
      <c r="K6" s="87"/>
      <c r="L6" s="80"/>
      <c r="M6" s="80"/>
      <c r="N6"/>
      <c r="O6"/>
      <c r="P6"/>
      <c r="Q6"/>
      <c r="R6"/>
      <c r="S6"/>
      <c r="T6" s="75" t="str" vm="42">
        <f>CUBEMEMBER("fin","[Date].[Calendar].[" &amp; T5 &amp; "]")</f>
        <v>January 2006</v>
      </c>
      <c r="U6" s="75" t="str" vm="49">
        <f t="shared" ref="U6:BC6" si="1">CUBEMEMBER("fin","[Date].[Calendar].[" &amp; U5 &amp; "]")</f>
        <v>February 2006</v>
      </c>
      <c r="V6" s="75" t="str" vm="7">
        <f t="shared" si="1"/>
        <v>March 2006</v>
      </c>
      <c r="W6" s="75" t="str" vm="46">
        <f t="shared" si="1"/>
        <v>April 2006</v>
      </c>
      <c r="X6" s="75" t="str" vm="36">
        <f t="shared" si="1"/>
        <v>May 2006</v>
      </c>
      <c r="Y6" s="75" t="str" vm="41">
        <f t="shared" si="1"/>
        <v>June 2006</v>
      </c>
      <c r="Z6" s="75" t="str" vm="51">
        <f t="shared" si="1"/>
        <v>July 2006</v>
      </c>
      <c r="AA6" s="75" t="str" vm="3">
        <f t="shared" si="1"/>
        <v>August 2006</v>
      </c>
      <c r="AB6" s="75" t="str" vm="32">
        <f t="shared" si="1"/>
        <v>September 2006</v>
      </c>
      <c r="AC6" s="75" t="str" vm="20">
        <f t="shared" si="1"/>
        <v>October 2006</v>
      </c>
      <c r="AD6" s="75" t="str" vm="4">
        <f t="shared" si="1"/>
        <v>November 2006</v>
      </c>
      <c r="AE6" s="75" t="str" vm="28">
        <f t="shared" si="1"/>
        <v>December 2006</v>
      </c>
      <c r="AF6" s="75" t="str" vm="31">
        <f t="shared" si="1"/>
        <v>January 2007</v>
      </c>
      <c r="AG6" s="75" t="str" vm="24">
        <f t="shared" si="1"/>
        <v>February 2007</v>
      </c>
      <c r="AH6" s="75" t="str" vm="40">
        <f t="shared" si="1"/>
        <v>March 2007</v>
      </c>
      <c r="AI6" s="75" t="str" vm="38">
        <f t="shared" si="1"/>
        <v>April 2007</v>
      </c>
      <c r="AJ6" s="75" t="str" vm="13">
        <f t="shared" si="1"/>
        <v>May 2007</v>
      </c>
      <c r="AK6" s="75" t="str" vm="11">
        <f t="shared" si="1"/>
        <v>June 2007</v>
      </c>
      <c r="AL6" s="75" t="str" vm="43">
        <f t="shared" si="1"/>
        <v>July 2007</v>
      </c>
      <c r="AM6" s="75" t="str" vm="35">
        <f t="shared" si="1"/>
        <v>August 2007</v>
      </c>
      <c r="AN6" s="75" t="str" vm="29">
        <f t="shared" si="1"/>
        <v>September 2007</v>
      </c>
      <c r="AO6" s="75" t="str" vm="45">
        <f t="shared" si="1"/>
        <v>October 2007</v>
      </c>
      <c r="AP6" s="75" t="str" vm="23">
        <f t="shared" si="1"/>
        <v>November 2007</v>
      </c>
      <c r="AQ6" s="75" t="str" vm="50">
        <f t="shared" si="1"/>
        <v>December 2007</v>
      </c>
      <c r="AR6" s="75" t="str" vm="47">
        <f t="shared" si="1"/>
        <v>January 2008</v>
      </c>
      <c r="AS6" s="75" t="str" vm="19">
        <f t="shared" si="1"/>
        <v>February 2008</v>
      </c>
      <c r="AT6" s="75" t="str" vm="39">
        <f t="shared" si="1"/>
        <v>March 2008</v>
      </c>
      <c r="AU6" s="75" t="str" vm="6">
        <f t="shared" si="1"/>
        <v>April 2008</v>
      </c>
      <c r="AV6" s="75" t="str" vm="26">
        <f t="shared" si="1"/>
        <v>May 2008</v>
      </c>
      <c r="AW6" s="75" t="str" vm="8">
        <f t="shared" si="1"/>
        <v>June 2008</v>
      </c>
      <c r="AX6" s="75" t="str" vm="12">
        <f t="shared" si="1"/>
        <v>July 2008</v>
      </c>
      <c r="AY6" s="75" t="str" vm="34">
        <f t="shared" si="1"/>
        <v>August 2008</v>
      </c>
      <c r="AZ6" s="75" t="e">
        <f t="shared" si="1"/>
        <v>#N/A</v>
      </c>
      <c r="BA6" s="75" t="e">
        <f t="shared" si="1"/>
        <v>#N/A</v>
      </c>
      <c r="BB6" s="75" t="e">
        <f t="shared" si="1"/>
        <v>#N/A</v>
      </c>
      <c r="BC6" s="75" t="e">
        <f t="shared" si="1"/>
        <v>#N/A</v>
      </c>
    </row>
    <row r="7" spans="2:55" x14ac:dyDescent="0.25">
      <c r="B7" s="86"/>
      <c r="C7" s="63" t="str" vm="2">
        <f>CUBEMEMBER("fin","[Account].[Accounts].&amp;[47]")</f>
        <v>Net Income</v>
      </c>
      <c r="D7" s="77"/>
      <c r="E7" s="64" vm="665">
        <f>CUBEVALUE("fin",$C7,E$6,"[Measures].[Amount]",Slicer_Organizations,Slicer_Scenario,Slicer_Departments)</f>
        <v>1403910</v>
      </c>
      <c r="F7" s="65" vm="446">
        <f>CUBEVALUE("fin",$C7,F$6,"[Measures].[Financial Variance Status]",Slicer_Organizations,Slicer_Scenario,Slicer_Departments)</f>
        <v>0</v>
      </c>
      <c r="G7" s="72" vm="340">
        <f>CUBEVALUE("fin",$C7,G$6,"[Measures].[Amount]",Slicer_Organizations,Slicer_Scenario,Slicer_Departments)</f>
        <v>1309733</v>
      </c>
      <c r="H7" s="65" vm="180">
        <f>CUBEVALUE("fin",$C7,H$6,"[Measures].[Financial Variance Status]",Slicer_Organizations,Slicer_Scenario,Slicer_Departments)</f>
        <v>0</v>
      </c>
      <c r="I7" s="64" vm="441">
        <f>CUBEVALUE("fin",$C7,I$6,"[Measures].[Amount]",Slicer_Organizations,Slicer_Scenario,Slicer_Departments)</f>
        <v>435899.89632941206</v>
      </c>
      <c r="J7" s="65" vm="334">
        <f>CUBEVALUE("fin",$C7,J$6,"[Measures].[Financial Variance Status]",Slicer_Organizations,Slicer_Scenario,Slicer_Departments)</f>
        <v>-1</v>
      </c>
      <c r="K7" s="87"/>
      <c r="L7" s="80"/>
      <c r="M7" s="80"/>
      <c r="O7" s="62">
        <f>((G7-E7)/E7)*100</f>
        <v>-6.7081935451702739</v>
      </c>
      <c r="P7">
        <f>O7*230%</f>
        <v>-15.428845153891629</v>
      </c>
      <c r="T7" s="64" vm="194">
        <f>CUBEVALUE("fin",$C7,T$6,"[Measures].[Amount]",Slicer_Organizations,Slicer_Scenario,Slicer_Departments)</f>
        <v>-45515</v>
      </c>
      <c r="U7" s="64" vm="608">
        <f>CUBEVALUE("fin",$C7,U$6,"[Measures].[Amount]",Slicer_Organizations,Slicer_Scenario,Slicer_Departments)</f>
        <v>135087</v>
      </c>
      <c r="V7" s="64" vm="326">
        <f>CUBEVALUE("fin",$C7,V$6,"[Measures].[Amount]",Slicer_Organizations,Slicer_Scenario,Slicer_Departments)</f>
        <v>68602</v>
      </c>
      <c r="W7" s="64" vm="122">
        <f>CUBEVALUE("fin",$C7,W$6,"[Measures].[Amount]",Slicer_Organizations,Slicer_Scenario,Slicer_Departments)</f>
        <v>-22184</v>
      </c>
      <c r="X7" s="64" vm="328">
        <f>CUBEVALUE("fin",$C7,X$6,"[Measures].[Amount]",Slicer_Organizations,Slicer_Scenario,Slicer_Departments)</f>
        <v>269704</v>
      </c>
      <c r="Y7" s="64" vm="571">
        <f>CUBEVALUE("fin",$C7,Y$6,"[Measures].[Amount]",Slicer_Organizations,Slicer_Scenario,Slicer_Departments)</f>
        <v>75635</v>
      </c>
      <c r="Z7" s="64" vm="287">
        <f>CUBEVALUE("fin",$C7,Z$6,"[Measures].[Amount]",Slicer_Organizations,Slicer_Scenario,Slicer_Departments)</f>
        <v>124235</v>
      </c>
      <c r="AA7" s="64" vm="707">
        <f>CUBEVALUE("fin",$C7,AA$6,"[Measures].[Amount]",Slicer_Organizations,Slicer_Scenario,Slicer_Departments)</f>
        <v>216626</v>
      </c>
      <c r="AB7" s="64" vm="415">
        <f>CUBEVALUE("fin",$C7,AB$6,"[Measures].[Amount]",Slicer_Organizations,Slicer_Scenario,Slicer_Departments)</f>
        <v>188902</v>
      </c>
      <c r="AC7" s="64" vm="352">
        <f>CUBEVALUE("fin",$C7,AC$6,"[Measures].[Amount]",Slicer_Organizations,Slicer_Scenario,Slicer_Departments)</f>
        <v>109367</v>
      </c>
      <c r="AD7" s="64" vm="514">
        <f>CUBEVALUE("fin",$C7,AD$6,"[Measures].[Amount]",Slicer_Organizations,Slicer_Scenario,Slicer_Departments)</f>
        <v>173208</v>
      </c>
      <c r="AE7" s="64" vm="632">
        <f>CUBEVALUE("fin",$C7,AE$6,"[Measures].[Amount]",Slicer_Organizations,Slicer_Scenario,Slicer_Departments)</f>
        <v>110243</v>
      </c>
      <c r="AF7" s="64" vm="572">
        <f>CUBEVALUE("fin",$C7,AF$6,"[Measures].[Amount]",Slicer_Organizations,Slicer_Scenario,Slicer_Departments)</f>
        <v>48905</v>
      </c>
      <c r="AG7" s="64" vm="528">
        <f>CUBEVALUE("fin",$C7,AG$6,"[Measures].[Amount]",Slicer_Organizations,Slicer_Scenario,Slicer_Departments)</f>
        <v>92868</v>
      </c>
      <c r="AH7" s="64" vm="681">
        <f>CUBEVALUE("fin",$C7,AH$6,"[Measures].[Amount]",Slicer_Organizations,Slicer_Scenario,Slicer_Departments)</f>
        <v>7646</v>
      </c>
      <c r="AI7" s="64" vm="577">
        <f>CUBEVALUE("fin",$C7,AI$6,"[Measures].[Amount]",Slicer_Organizations,Slicer_Scenario,Slicer_Departments)</f>
        <v>125871</v>
      </c>
      <c r="AJ7" s="64" vm="524">
        <f>CUBEVALUE("fin",$C7,AJ$6,"[Measures].[Amount]",Slicer_Organizations,Slicer_Scenario,Slicer_Departments)</f>
        <v>168158</v>
      </c>
      <c r="AK7" s="64" vm="372">
        <f>CUBEVALUE("fin",$C7,AK$6,"[Measures].[Amount]",Slicer_Organizations,Slicer_Scenario,Slicer_Departments)</f>
        <v>89570</v>
      </c>
      <c r="AL7" s="64" vm="537">
        <f>CUBEVALUE("fin",$C7,AL$6,"[Measures].[Amount]",Slicer_Organizations,Slicer_Scenario,Slicer_Departments)</f>
        <v>23210</v>
      </c>
      <c r="AM7" s="64" vm="184">
        <f>CUBEVALUE("fin",$C7,AM$6,"[Measures].[Amount]",Slicer_Organizations,Slicer_Scenario,Slicer_Departments)</f>
        <v>209333</v>
      </c>
      <c r="AN7" s="64" vm="607">
        <f>CUBEVALUE("fin",$C7,AN$6,"[Measures].[Amount]",Slicer_Organizations,Slicer_Scenario,Slicer_Departments)</f>
        <v>261230</v>
      </c>
      <c r="AO7" s="64" vm="276">
        <f>CUBEVALUE("fin",$C7,AO$6,"[Measures].[Amount]",Slicer_Organizations,Slicer_Scenario,Slicer_Departments)</f>
        <v>26256</v>
      </c>
      <c r="AP7" s="64" vm="547">
        <f>CUBEVALUE("fin",$C7,AP$6,"[Measures].[Amount]",Slicer_Organizations,Slicer_Scenario,Slicer_Departments)</f>
        <v>169892</v>
      </c>
      <c r="AQ7" s="64" vm="699">
        <f>CUBEVALUE("fin",$C7,AQ$6,"[Measures].[Amount]",Slicer_Organizations,Slicer_Scenario,Slicer_Departments)</f>
        <v>86794</v>
      </c>
      <c r="AR7" s="64" vm="444">
        <f>CUBEVALUE("fin",$C7,AR$6,"[Measures].[Amount]",Slicer_Organizations,Slicer_Scenario,Slicer_Departments)</f>
        <v>-52284</v>
      </c>
      <c r="AS7" s="64" vm="704">
        <f>CUBEVALUE("fin",$C7,AS$6,"[Measures].[Amount]",Slicer_Organizations,Slicer_Scenario,Slicer_Departments)</f>
        <v>96545</v>
      </c>
      <c r="AT7" s="64" vm="343">
        <f>CUBEVALUE("fin",$C7,AT$6,"[Measures].[Amount]",Slicer_Organizations,Slicer_Scenario,Slicer_Departments)</f>
        <v>24372</v>
      </c>
      <c r="AU7" s="64" vm="501">
        <f>CUBEVALUE("fin",$C7,AU$6,"[Measures].[Amount]",Slicer_Organizations,Slicer_Scenario,Slicer_Departments)</f>
        <v>-17410</v>
      </c>
      <c r="AV7" s="64" vm="357">
        <f>CUBEVALUE("fin",$C7,AV$6,"[Measures].[Amount]",Slicer_Organizations,Slicer_Scenario,Slicer_Departments)</f>
        <v>67664</v>
      </c>
      <c r="AW7" s="64" vm="356">
        <f>CUBEVALUE("fin",$C7,AW$6,"[Measures].[Amount]",Slicer_Organizations,Slicer_Scenario,Slicer_Departments)</f>
        <v>104292</v>
      </c>
      <c r="AX7" s="64" vm="197">
        <f>CUBEVALUE("fin",$C7,AX$6,"[Measures].[Amount]",Slicer_Organizations,Slicer_Scenario,Slicer_Departments)</f>
        <v>105605.44522716568</v>
      </c>
      <c r="AY7" s="64" vm="315">
        <f>CUBEVALUE("fin",$C7,AY$6,"[Measures].[Amount]",Slicer_Organizations,Slicer_Scenario,Slicer_Departments)</f>
        <v>107115.45110224637</v>
      </c>
      <c r="AZ7" s="64" t="e">
        <f>CUBEVALUE("fin",$C7,AZ$6,"[Measures].[Amount]",Slicer_Organizations,Slicer_Scenario,Slicer_Departments)</f>
        <v>#N/A</v>
      </c>
      <c r="BA7" s="64" t="e">
        <f>CUBEVALUE("fin",$C7,BA$6,"[Measures].[Amount]",Slicer_Organizations,Slicer_Scenario,Slicer_Departments)</f>
        <v>#N/A</v>
      </c>
      <c r="BB7" s="64" t="e">
        <f>CUBEVALUE("fin",$C7,BB$6,"[Measures].[Amount]",Slicer_Organizations,Slicer_Scenario,Slicer_Departments)</f>
        <v>#N/A</v>
      </c>
      <c r="BC7" s="64" t="e">
        <f>CUBEVALUE("fin",$C7,BC$6,"[Measures].[Amount]",Slicer_Organizations,Slicer_Scenario,Slicer_Departments)</f>
        <v>#N/A</v>
      </c>
    </row>
    <row r="8" spans="2:55" x14ac:dyDescent="0.25">
      <c r="B8" s="86"/>
      <c r="C8" s="66" t="str" vm="14">
        <f>CUBEMEMBER("fin","[Account].[Accounts].&amp;[48]")</f>
        <v>Operating Profit</v>
      </c>
      <c r="D8" s="78"/>
      <c r="E8" s="67" vm="323">
        <f>CUBEVALUE("fin",$C8,E$6,"[Measures].[Amount]",Slicer_Organizations,Slicer_Scenario,Slicer_Departments)</f>
        <v>1827048.8</v>
      </c>
      <c r="F8" s="68" vm="338">
        <f>CUBEVALUE("fin",$C8,F$6,"[Measures].[Financial Variance Status]",Slicer_Organizations,Slicer_Scenario,Slicer_Departments)</f>
        <v>-1</v>
      </c>
      <c r="G8" s="73" vm="153">
        <f>CUBEVALUE("fin",$C8,G$6,"[Measures].[Amount]",Slicer_Organizations,Slicer_Scenario,Slicer_Departments)</f>
        <v>1712668.3</v>
      </c>
      <c r="H8" s="68" vm="367">
        <f>CUBEVALUE("fin",$C8,H$6,"[Measures].[Financial Variance Status]",Slicer_Organizations,Slicer_Scenario,Slicer_Departments)</f>
        <v>-1</v>
      </c>
      <c r="I8" s="67" vm="487">
        <f>CUBEVALUE("fin",$C8,I$6,"[Measures].[Amount]",Slicer_Organizations,Slicer_Scenario,Slicer_Departments)</f>
        <v>638631.10769570037</v>
      </c>
      <c r="J8" s="68" vm="548">
        <f>CUBEVALUE("fin",$C8,J$6,"[Measures].[Financial Variance Status]",Slicer_Organizations,Slicer_Scenario,Slicer_Departments)</f>
        <v>-1</v>
      </c>
      <c r="K8" s="87"/>
      <c r="L8" s="80"/>
      <c r="M8" s="80"/>
      <c r="O8" s="62">
        <f t="shared" ref="O8:O16" si="2">((G8-E8)/E8)*100</f>
        <v>-6.2603965477003127</v>
      </c>
      <c r="P8">
        <f t="shared" ref="P8:P16" si="3">O8*230%</f>
        <v>-14.398912059710717</v>
      </c>
      <c r="T8" s="64" vm="460">
        <f>CUBEVALUE("fin",$C8,T$6,"[Measures].[Amount]",Slicer_Organizations,Slicer_Scenario,Slicer_Departments)</f>
        <v>-40180</v>
      </c>
      <c r="U8" s="64" vm="374">
        <f>CUBEVALUE("fin",$C8,U$6,"[Measures].[Amount]",Slicer_Organizations,Slicer_Scenario,Slicer_Departments)</f>
        <v>164471</v>
      </c>
      <c r="V8" s="64" vm="542">
        <f>CUBEVALUE("fin",$C8,V$6,"[Measures].[Amount]",Slicer_Organizations,Slicer_Scenario,Slicer_Departments)</f>
        <v>98668</v>
      </c>
      <c r="W8" s="64" vm="640">
        <f>CUBEVALUE("fin",$C8,W$6,"[Measures].[Amount]",Slicer_Organizations,Slicer_Scenario,Slicer_Departments)</f>
        <v>-9773</v>
      </c>
      <c r="X8" s="64" vm="448">
        <f>CUBEVALUE("fin",$C8,X$6,"[Measures].[Amount]",Slicer_Organizations,Slicer_Scenario,Slicer_Departments)</f>
        <v>328220</v>
      </c>
      <c r="Y8" s="64" vm="436">
        <f>CUBEVALUE("fin",$C8,Y$6,"[Measures].[Amount]",Slicer_Organizations,Slicer_Scenario,Slicer_Departments)</f>
        <v>98481.8</v>
      </c>
      <c r="Z8" s="64" vm="222">
        <f>CUBEVALUE("fin",$C8,Z$6,"[Measures].[Amount]",Slicer_Organizations,Slicer_Scenario,Slicer_Departments)</f>
        <v>165811</v>
      </c>
      <c r="AA8" s="64" vm="426">
        <f>CUBEVALUE("fin",$C8,AA$6,"[Measures].[Amount]",Slicer_Organizations,Slicer_Scenario,Slicer_Departments)</f>
        <v>262604</v>
      </c>
      <c r="AB8" s="64" vm="431">
        <f>CUBEVALUE("fin",$C8,AB$6,"[Measures].[Amount]",Slicer_Organizations,Slicer_Scenario,Slicer_Departments)</f>
        <v>242343</v>
      </c>
      <c r="AC8" s="64" vm="410">
        <f>CUBEVALUE("fin",$C8,AC$6,"[Measures].[Amount]",Slicer_Organizations,Slicer_Scenario,Slicer_Departments)</f>
        <v>149872</v>
      </c>
      <c r="AD8" s="64" vm="252">
        <f>CUBEVALUE("fin",$C8,AD$6,"[Measures].[Amount]",Slicer_Organizations,Slicer_Scenario,Slicer_Departments)</f>
        <v>217520</v>
      </c>
      <c r="AE8" s="64" vm="689">
        <f>CUBEVALUE("fin",$C8,AE$6,"[Measures].[Amount]",Slicer_Organizations,Slicer_Scenario,Slicer_Departments)</f>
        <v>149011</v>
      </c>
      <c r="AF8" s="64" vm="419">
        <f>CUBEVALUE("fin",$C8,AF$6,"[Measures].[Amount]",Slicer_Organizations,Slicer_Scenario,Slicer_Departments)</f>
        <v>79244</v>
      </c>
      <c r="AG8" s="64" vm="560">
        <f>CUBEVALUE("fin",$C8,AG$6,"[Measures].[Amount]",Slicer_Organizations,Slicer_Scenario,Slicer_Departments)</f>
        <v>126958</v>
      </c>
      <c r="AH8" s="64" vm="616">
        <f>CUBEVALUE("fin",$C8,AH$6,"[Measures].[Amount]",Slicer_Organizations,Slicer_Scenario,Slicer_Departments)</f>
        <v>31790</v>
      </c>
      <c r="AI8" s="64" vm="657">
        <f>CUBEVALUE("fin",$C8,AI$6,"[Measures].[Amount]",Slicer_Organizations,Slicer_Scenario,Slicer_Departments)</f>
        <v>158844</v>
      </c>
      <c r="AJ8" s="64" vm="705">
        <f>CUBEVALUE("fin",$C8,AJ$6,"[Measures].[Amount]",Slicer_Organizations,Slicer_Scenario,Slicer_Departments)</f>
        <v>213538</v>
      </c>
      <c r="AK8" s="64" vm="320">
        <f>CUBEVALUE("fin",$C8,AK$6,"[Measures].[Amount]",Slicer_Organizations,Slicer_Scenario,Slicer_Departments)</f>
        <v>120468.3</v>
      </c>
      <c r="AL8" s="64" vm="187">
        <f>CUBEVALUE("fin",$C8,AL$6,"[Measures].[Amount]",Slicer_Organizations,Slicer_Scenario,Slicer_Departments)</f>
        <v>52300</v>
      </c>
      <c r="AM8" s="64" vm="366">
        <f>CUBEVALUE("fin",$C8,AM$6,"[Measures].[Amount]",Slicer_Organizations,Slicer_Scenario,Slicer_Departments)</f>
        <v>246425</v>
      </c>
      <c r="AN8" s="64" vm="231">
        <f>CUBEVALUE("fin",$C8,AN$6,"[Measures].[Amount]",Slicer_Organizations,Slicer_Scenario,Slicer_Departments)</f>
        <v>310453</v>
      </c>
      <c r="AO8" s="64" vm="114">
        <f>CUBEVALUE("fin",$C8,AO$6,"[Measures].[Amount]",Slicer_Organizations,Slicer_Scenario,Slicer_Departments)</f>
        <v>46701</v>
      </c>
      <c r="AP8" s="64" vm="391">
        <f>CUBEVALUE("fin",$C8,AP$6,"[Measures].[Amount]",Slicer_Organizations,Slicer_Scenario,Slicer_Departments)</f>
        <v>209264</v>
      </c>
      <c r="AQ8" s="64" vm="198">
        <f>CUBEVALUE("fin",$C8,AQ$6,"[Measures].[Amount]",Slicer_Organizations,Slicer_Scenario,Slicer_Departments)</f>
        <v>116683</v>
      </c>
      <c r="AR8" s="64" vm="283">
        <f>CUBEVALUE("fin",$C8,AR$6,"[Measures].[Amount]",Slicer_Organizations,Slicer_Scenario,Slicer_Departments)</f>
        <v>-38411</v>
      </c>
      <c r="AS8" s="64" vm="602">
        <f>CUBEVALUE("fin",$C8,AS$6,"[Measures].[Amount]",Slicer_Organizations,Slicer_Scenario,Slicer_Departments)</f>
        <v>126582</v>
      </c>
      <c r="AT8" s="64" vm="346">
        <f>CUBEVALUE("fin",$C8,AT$6,"[Measures].[Amount]",Slicer_Organizations,Slicer_Scenario,Slicer_Departments)</f>
        <v>42356</v>
      </c>
      <c r="AU8" s="64" vm="685">
        <f>CUBEVALUE("fin",$C8,AU$6,"[Measures].[Amount]",Slicer_Organizations,Slicer_Scenario,Slicer_Departments)</f>
        <v>-1562</v>
      </c>
      <c r="AV8" s="64" vm="206">
        <f>CUBEVALUE("fin",$C8,AV$6,"[Measures].[Amount]",Slicer_Organizations,Slicer_Scenario,Slicer_Departments)</f>
        <v>97025</v>
      </c>
      <c r="AW8" s="64" vm="456">
        <f>CUBEVALUE("fin",$C8,AW$6,"[Measures].[Amount]",Slicer_Organizations,Slicer_Scenario,Slicer_Departments)</f>
        <v>135752.1</v>
      </c>
      <c r="AX8" s="64" vm="134">
        <f>CUBEVALUE("fin",$C8,AX$6,"[Measures].[Amount]",Slicer_Organizations,Slicer_Scenario,Slicer_Departments)</f>
        <v>137461.75124671808</v>
      </c>
      <c r="AY8" s="64" vm="263">
        <f>CUBEVALUE("fin",$C8,AY$6,"[Measures].[Amount]",Slicer_Organizations,Slicer_Scenario,Slicer_Departments)</f>
        <v>139427.25644898228</v>
      </c>
      <c r="AZ8" s="64" t="e">
        <f>CUBEVALUE("fin",$C8,AZ$6,"[Measures].[Amount]",Slicer_Organizations,Slicer_Scenario,Slicer_Departments)</f>
        <v>#N/A</v>
      </c>
      <c r="BA8" s="64" t="e">
        <f>CUBEVALUE("fin",$C8,BA$6,"[Measures].[Amount]",Slicer_Organizations,Slicer_Scenario,Slicer_Departments)</f>
        <v>#N/A</v>
      </c>
      <c r="BB8" s="64" t="e">
        <f>CUBEVALUE("fin",$C8,BB$6,"[Measures].[Amount]",Slicer_Organizations,Slicer_Scenario,Slicer_Departments)</f>
        <v>#N/A</v>
      </c>
      <c r="BC8" s="64" t="e">
        <f>CUBEVALUE("fin",$C8,BC$6,"[Measures].[Amount]",Slicer_Organizations,Slicer_Scenario,Slicer_Departments)</f>
        <v>#N/A</v>
      </c>
    </row>
    <row r="9" spans="2:55" x14ac:dyDescent="0.25">
      <c r="B9" s="86"/>
      <c r="C9" s="66" t="str" vm="48">
        <f>CUBEMEMBER("fin","[Account].[Accounts].&amp;[58]")</f>
        <v>Operating Expenses</v>
      </c>
      <c r="D9" s="78"/>
      <c r="E9" s="67" vm="414">
        <f>CUBEVALUE("fin",$C9,E$6,"[Measures].[Amount]",Slicer_Organizations,Slicer_Scenario,Slicer_Departments)</f>
        <v>1362399.2</v>
      </c>
      <c r="F9" s="68" vm="304">
        <f>CUBEVALUE("fin",$C9,F$6,"[Measures].[Financial Variance Status]",Slicer_Organizations,Slicer_Scenario,Slicer_Departments)</f>
        <v>-1</v>
      </c>
      <c r="G9" s="73" vm="506">
        <f>CUBEVALUE("fin",$C9,G$6,"[Measures].[Amount]",Slicer_Organizations,Slicer_Scenario,Slicer_Departments)</f>
        <v>1704704.7</v>
      </c>
      <c r="H9" s="68" vm="387">
        <f>CUBEVALUE("fin",$C9,H$6,"[Measures].[Financial Variance Status]",Slicer_Organizations,Slicer_Scenario,Slicer_Departments)</f>
        <v>-1</v>
      </c>
      <c r="I9" s="67" vm="135">
        <f>CUBEVALUE("fin",$C9,I$6,"[Measures].[Amount]",Slicer_Organizations,Slicer_Scenario,Slicer_Departments)</f>
        <v>1337803.8897170543</v>
      </c>
      <c r="J9" s="68" vm="567">
        <f>CUBEVALUE("fin",$C9,J$6,"[Measures].[Financial Variance Status]",Slicer_Organizations,Slicer_Scenario,Slicer_Departments)</f>
        <v>-1</v>
      </c>
      <c r="K9" s="87"/>
      <c r="L9" s="80"/>
      <c r="M9" s="80"/>
      <c r="O9" s="62">
        <f t="shared" si="2"/>
        <v>25.125198253199208</v>
      </c>
      <c r="P9">
        <f t="shared" si="3"/>
        <v>57.787955982358177</v>
      </c>
      <c r="T9" s="64" vm="371">
        <f>CUBEVALUE("fin",$C9,T$6,"[Measures].[Amount]",Slicer_Organizations,Slicer_Scenario,Slicer_Departments)</f>
        <v>82286</v>
      </c>
      <c r="U9" s="64" vm="563">
        <f>CUBEVALUE("fin",$C9,U$6,"[Measures].[Amount]",Slicer_Organizations,Slicer_Scenario,Slicer_Departments)</f>
        <v>97042</v>
      </c>
      <c r="V9" s="64" vm="191">
        <f>CUBEVALUE("fin",$C9,V$6,"[Measures].[Amount]",Slicer_Organizations,Slicer_Scenario,Slicer_Departments)</f>
        <v>96455</v>
      </c>
      <c r="W9" s="64" vm="227">
        <f>CUBEVALUE("fin",$C9,W$6,"[Measures].[Amount]",Slicer_Organizations,Slicer_Scenario,Slicer_Departments)</f>
        <v>103942</v>
      </c>
      <c r="X9" s="64" vm="144">
        <f>CUBEVALUE("fin",$C9,X$6,"[Measures].[Amount]",Slicer_Organizations,Slicer_Scenario,Slicer_Departments)</f>
        <v>112503</v>
      </c>
      <c r="Y9" s="64" vm="624">
        <f>CUBEVALUE("fin",$C9,Y$6,"[Measures].[Amount]",Slicer_Organizations,Slicer_Scenario,Slicer_Departments)</f>
        <v>108738.2</v>
      </c>
      <c r="Z9" s="64" vm="266">
        <f>CUBEVALUE("fin",$C9,Z$6,"[Measures].[Amount]",Slicer_Organizations,Slicer_Scenario,Slicer_Departments)</f>
        <v>127334</v>
      </c>
      <c r="AA9" s="64" vm="190">
        <f>CUBEVALUE("fin",$C9,AA$6,"[Measures].[Amount]",Slicer_Organizations,Slicer_Scenario,Slicer_Departments)</f>
        <v>114645</v>
      </c>
      <c r="AB9" s="64" vm="719">
        <f>CUBEVALUE("fin",$C9,AB$6,"[Measures].[Amount]",Slicer_Organizations,Slicer_Scenario,Slicer_Departments)</f>
        <v>131839</v>
      </c>
      <c r="AC9" s="64" vm="163">
        <f>CUBEVALUE("fin",$C9,AC$6,"[Measures].[Amount]",Slicer_Organizations,Slicer_Scenario,Slicer_Departments)</f>
        <v>133885</v>
      </c>
      <c r="AD9" s="64" vm="396">
        <f>CUBEVALUE("fin",$C9,AD$6,"[Measures].[Amount]",Slicer_Organizations,Slicer_Scenario,Slicer_Departments)</f>
        <v>127183</v>
      </c>
      <c r="AE9" s="64" vm="118">
        <f>CUBEVALUE("fin",$C9,AE$6,"[Measures].[Amount]",Slicer_Organizations,Slicer_Scenario,Slicer_Departments)</f>
        <v>126547</v>
      </c>
      <c r="AF9" s="64" vm="274">
        <f>CUBEVALUE("fin",$C9,AF$6,"[Measures].[Amount]",Slicer_Organizations,Slicer_Scenario,Slicer_Departments)</f>
        <v>123488</v>
      </c>
      <c r="AG9" s="64" vm="670">
        <f>CUBEVALUE("fin",$C9,AG$6,"[Measures].[Amount]",Slicer_Organizations,Slicer_Scenario,Slicer_Departments)</f>
        <v>126546</v>
      </c>
      <c r="AH9" s="64" vm="452">
        <f>CUBEVALUE("fin",$C9,AH$6,"[Measures].[Amount]",Slicer_Organizations,Slicer_Scenario,Slicer_Departments)</f>
        <v>130074</v>
      </c>
      <c r="AI9" s="64" vm="522">
        <f>CUBEVALUE("fin",$C9,AI$6,"[Measures].[Amount]",Slicer_Organizations,Slicer_Scenario,Slicer_Departments)</f>
        <v>123534</v>
      </c>
      <c r="AJ9" s="64" vm="234">
        <f>CUBEVALUE("fin",$C9,AJ$6,"[Measures].[Amount]",Slicer_Organizations,Slicer_Scenario,Slicer_Departments)</f>
        <v>110530</v>
      </c>
      <c r="AK9" s="64" vm="520">
        <f>CUBEVALUE("fin",$C9,AK$6,"[Measures].[Amount]",Slicer_Organizations,Slicer_Scenario,Slicer_Departments)</f>
        <v>119265.7</v>
      </c>
      <c r="AL9" s="64" vm="337">
        <f>CUBEVALUE("fin",$C9,AL$6,"[Measures].[Amount]",Slicer_Organizations,Slicer_Scenario,Slicer_Departments)</f>
        <v>140569</v>
      </c>
      <c r="AM9" s="64" vm="332">
        <f>CUBEVALUE("fin",$C9,AM$6,"[Measures].[Amount]",Slicer_Organizations,Slicer_Scenario,Slicer_Departments)</f>
        <v>166955</v>
      </c>
      <c r="AN9" s="64" vm="457">
        <f>CUBEVALUE("fin",$C9,AN$6,"[Measures].[Amount]",Slicer_Organizations,Slicer_Scenario,Slicer_Departments)</f>
        <v>172950</v>
      </c>
      <c r="AO9" s="64" vm="465">
        <f>CUBEVALUE("fin",$C9,AO$6,"[Measures].[Amount]",Slicer_Organizations,Slicer_Scenario,Slicer_Departments)</f>
        <v>152023</v>
      </c>
      <c r="AP9" s="64" vm="641">
        <f>CUBEVALUE("fin",$C9,AP$6,"[Measures].[Amount]",Slicer_Organizations,Slicer_Scenario,Slicer_Departments)</f>
        <v>162585</v>
      </c>
      <c r="AQ9" s="64" vm="150">
        <f>CUBEVALUE("fin",$C9,AQ$6,"[Measures].[Amount]",Slicer_Organizations,Slicer_Scenario,Slicer_Departments)</f>
        <v>176185</v>
      </c>
      <c r="AR9" s="64" vm="179">
        <f>CUBEVALUE("fin",$C9,AR$6,"[Measures].[Amount]",Slicer_Organizations,Slicer_Scenario,Slicer_Departments)</f>
        <v>169592</v>
      </c>
      <c r="AS9" s="64" vm="345">
        <f>CUBEVALUE("fin",$C9,AS$6,"[Measures].[Amount]",Slicer_Organizations,Slicer_Scenario,Slicer_Departments)</f>
        <v>164268</v>
      </c>
      <c r="AT9" s="64" vm="541">
        <f>CUBEVALUE("fin",$C9,AT$6,"[Measures].[Amount]",Slicer_Organizations,Slicer_Scenario,Slicer_Departments)</f>
        <v>152335</v>
      </c>
      <c r="AU9" s="64" vm="235">
        <f>CUBEVALUE("fin",$C9,AU$6,"[Measures].[Amount]",Slicer_Organizations,Slicer_Scenario,Slicer_Departments)</f>
        <v>164952</v>
      </c>
      <c r="AV9" s="64" vm="217">
        <f>CUBEVALUE("fin",$C9,AV$6,"[Measures].[Amount]",Slicer_Organizations,Slicer_Scenario,Slicer_Departments)</f>
        <v>176589</v>
      </c>
      <c r="AW9" s="64" vm="298">
        <f>CUBEVALUE("fin",$C9,AW$6,"[Measures].[Amount]",Slicer_Organizations,Slicer_Scenario,Slicer_Departments)</f>
        <v>167803.9</v>
      </c>
      <c r="AX9" s="64" vm="280">
        <f>CUBEVALUE("fin",$C9,AX$6,"[Measures].[Amount]",Slicer_Organizations,Slicer_Scenario,Slicer_Departments)</f>
        <v>169917.20908942973</v>
      </c>
      <c r="AY9" s="64" vm="376">
        <f>CUBEVALUE("fin",$C9,AY$6,"[Measures].[Amount]",Slicer_Organizations,Slicer_Scenario,Slicer_Departments)</f>
        <v>172346.78062762466</v>
      </c>
      <c r="AZ9" s="64" t="e">
        <f>CUBEVALUE("fin",$C9,AZ$6,"[Measures].[Amount]",Slicer_Organizations,Slicer_Scenario,Slicer_Departments)</f>
        <v>#N/A</v>
      </c>
      <c r="BA9" s="64" t="e">
        <f>CUBEVALUE("fin",$C9,BA$6,"[Measures].[Amount]",Slicer_Organizations,Slicer_Scenario,Slicer_Departments)</f>
        <v>#N/A</v>
      </c>
      <c r="BB9" s="64" t="e">
        <f>CUBEVALUE("fin",$C9,BB$6,"[Measures].[Amount]",Slicer_Organizations,Slicer_Scenario,Slicer_Departments)</f>
        <v>#N/A</v>
      </c>
      <c r="BC9" s="64" t="e">
        <f>CUBEVALUE("fin",$C9,BC$6,"[Measures].[Amount]",Slicer_Organizations,Slicer_Scenario,Slicer_Departments)</f>
        <v>#N/A</v>
      </c>
    </row>
    <row r="10" spans="2:55" x14ac:dyDescent="0.25">
      <c r="B10" s="86"/>
      <c r="C10" s="66" t="str" vm="15">
        <f>CUBEMEMBER("fin","[Account].[Accounts].&amp;[49]")</f>
        <v>Gross Margin</v>
      </c>
      <c r="D10" s="78"/>
      <c r="E10" s="67" vm="386">
        <f>CUBEVALUE("fin",$C10,E$6,"[Measures].[Amount]",Slicer_Organizations,Slicer_Scenario,Slicer_Departments)</f>
        <v>3189448</v>
      </c>
      <c r="F10" s="68" vm="344">
        <f>CUBEVALUE("fin",$C10,F$6,"[Measures].[Financial Variance Status]",Slicer_Organizations,Slicer_Scenario,Slicer_Departments)</f>
        <v>-1</v>
      </c>
      <c r="G10" s="73" vm="600">
        <f>CUBEVALUE("fin",$C10,G$6,"[Measures].[Amount]",Slicer_Organizations,Slicer_Scenario,Slicer_Departments)</f>
        <v>3417373</v>
      </c>
      <c r="H10" s="68" vm="146">
        <f>CUBEVALUE("fin",$C10,H$6,"[Measures].[Financial Variance Status]",Slicer_Organizations,Slicer_Scenario,Slicer_Departments)</f>
        <v>-1</v>
      </c>
      <c r="I10" s="67" vm="716">
        <f>CUBEVALUE("fin",$C10,I$6,"[Measures].[Amount]",Slicer_Organizations,Slicer_Scenario,Slicer_Departments)</f>
        <v>1976434.9974127547</v>
      </c>
      <c r="J10" s="68" vm="485">
        <f>CUBEVALUE("fin",$C10,J$6,"[Measures].[Financial Variance Status]",Slicer_Organizations,Slicer_Scenario,Slicer_Departments)</f>
        <v>-1</v>
      </c>
      <c r="K10" s="87"/>
      <c r="L10" s="80"/>
      <c r="M10" s="80"/>
      <c r="O10" s="62">
        <f t="shared" si="2"/>
        <v>7.1462209134621411</v>
      </c>
      <c r="P10">
        <f t="shared" si="3"/>
        <v>16.436308100962922</v>
      </c>
      <c r="T10" s="64" vm="397">
        <f>CUBEVALUE("fin",$C10,T$6,"[Measures].[Amount]",Slicer_Organizations,Slicer_Scenario,Slicer_Departments)</f>
        <v>42106</v>
      </c>
      <c r="U10" s="64" vm="491">
        <f>CUBEVALUE("fin",$C10,U$6,"[Measures].[Amount]",Slicer_Organizations,Slicer_Scenario,Slicer_Departments)</f>
        <v>261513</v>
      </c>
      <c r="V10" s="64" vm="125">
        <f>CUBEVALUE("fin",$C10,V$6,"[Measures].[Amount]",Slicer_Organizations,Slicer_Scenario,Slicer_Departments)</f>
        <v>195123</v>
      </c>
      <c r="W10" s="64" vm="131">
        <f>CUBEVALUE("fin",$C10,W$6,"[Measures].[Amount]",Slicer_Organizations,Slicer_Scenario,Slicer_Departments)</f>
        <v>94169</v>
      </c>
      <c r="X10" s="64" vm="350">
        <f>CUBEVALUE("fin",$C10,X$6,"[Measures].[Amount]",Slicer_Organizations,Slicer_Scenario,Slicer_Departments)</f>
        <v>440723</v>
      </c>
      <c r="Y10" s="64" vm="650">
        <f>CUBEVALUE("fin",$C10,Y$6,"[Measures].[Amount]",Slicer_Organizations,Slicer_Scenario,Slicer_Departments)</f>
        <v>207220</v>
      </c>
      <c r="Z10" s="64" vm="570">
        <f>CUBEVALUE("fin",$C10,Z$6,"[Measures].[Amount]",Slicer_Organizations,Slicer_Scenario,Slicer_Departments)</f>
        <v>293145</v>
      </c>
      <c r="AA10" s="64" vm="566">
        <f>CUBEVALUE("fin",$C10,AA$6,"[Measures].[Amount]",Slicer_Organizations,Slicer_Scenario,Slicer_Departments)</f>
        <v>377249</v>
      </c>
      <c r="AB10" s="64" vm="517">
        <f>CUBEVALUE("fin",$C10,AB$6,"[Measures].[Amount]",Slicer_Organizations,Slicer_Scenario,Slicer_Departments)</f>
        <v>374182</v>
      </c>
      <c r="AC10" s="64" vm="588">
        <f>CUBEVALUE("fin",$C10,AC$6,"[Measures].[Amount]",Slicer_Organizations,Slicer_Scenario,Slicer_Departments)</f>
        <v>283757</v>
      </c>
      <c r="AD10" s="64" vm="151">
        <f>CUBEVALUE("fin",$C10,AD$6,"[Measures].[Amount]",Slicer_Organizations,Slicer_Scenario,Slicer_Departments)</f>
        <v>344703</v>
      </c>
      <c r="AE10" s="64" vm="660">
        <f>CUBEVALUE("fin",$C10,AE$6,"[Measures].[Amount]",Slicer_Organizations,Slicer_Scenario,Slicer_Departments)</f>
        <v>275558</v>
      </c>
      <c r="AF10" s="64" vm="544">
        <f>CUBEVALUE("fin",$C10,AF$6,"[Measures].[Amount]",Slicer_Organizations,Slicer_Scenario,Slicer_Departments)</f>
        <v>202732</v>
      </c>
      <c r="AG10" s="64" vm="627">
        <f>CUBEVALUE("fin",$C10,AG$6,"[Measures].[Amount]",Slicer_Organizations,Slicer_Scenario,Slicer_Departments)</f>
        <v>253504</v>
      </c>
      <c r="AH10" s="64" vm="354">
        <f>CUBEVALUE("fin",$C10,AH$6,"[Measures].[Amount]",Slicer_Organizations,Slicer_Scenario,Slicer_Departments)</f>
        <v>161864</v>
      </c>
      <c r="AI10" s="64" vm="510">
        <f>CUBEVALUE("fin",$C10,AI$6,"[Measures].[Amount]",Slicer_Organizations,Slicer_Scenario,Slicer_Departments)</f>
        <v>282378</v>
      </c>
      <c r="AJ10" s="64" vm="267">
        <f>CUBEVALUE("fin",$C10,AJ$6,"[Measures].[Amount]",Slicer_Organizations,Slicer_Scenario,Slicer_Departments)</f>
        <v>324068</v>
      </c>
      <c r="AK10" s="64" vm="521">
        <f>CUBEVALUE("fin",$C10,AK$6,"[Measures].[Amount]",Slicer_Organizations,Slicer_Scenario,Slicer_Departments)</f>
        <v>239734</v>
      </c>
      <c r="AL10" s="64" vm="496">
        <f>CUBEVALUE("fin",$C10,AL$6,"[Measures].[Amount]",Slicer_Organizations,Slicer_Scenario,Slicer_Departments)</f>
        <v>192869</v>
      </c>
      <c r="AM10" s="64" vm="281">
        <f>CUBEVALUE("fin",$C10,AM$6,"[Measures].[Amount]",Slicer_Organizations,Slicer_Scenario,Slicer_Departments)</f>
        <v>413380</v>
      </c>
      <c r="AN10" s="64" vm="513">
        <f>CUBEVALUE("fin",$C10,AN$6,"[Measures].[Amount]",Slicer_Organizations,Slicer_Scenario,Slicer_Departments)</f>
        <v>483403</v>
      </c>
      <c r="AO10" s="64" vm="166">
        <f>CUBEVALUE("fin",$C10,AO$6,"[Measures].[Amount]",Slicer_Organizations,Slicer_Scenario,Slicer_Departments)</f>
        <v>198724</v>
      </c>
      <c r="AP10" s="64" vm="573">
        <f>CUBEVALUE("fin",$C10,AP$6,"[Measures].[Amount]",Slicer_Organizations,Slicer_Scenario,Slicer_Departments)</f>
        <v>371849</v>
      </c>
      <c r="AQ10" s="64" vm="671">
        <f>CUBEVALUE("fin",$C10,AQ$6,"[Measures].[Amount]",Slicer_Organizations,Slicer_Scenario,Slicer_Departments)</f>
        <v>292868</v>
      </c>
      <c r="AR10" s="64" vm="353">
        <f>CUBEVALUE("fin",$C10,AR$6,"[Measures].[Amount]",Slicer_Organizations,Slicer_Scenario,Slicer_Departments)</f>
        <v>131181</v>
      </c>
      <c r="AS10" s="64" vm="291">
        <f>CUBEVALUE("fin",$C10,AS$6,"[Measures].[Amount]",Slicer_Organizations,Slicer_Scenario,Slicer_Departments)</f>
        <v>290850</v>
      </c>
      <c r="AT10" s="64" vm="211">
        <f>CUBEVALUE("fin",$C10,AT$6,"[Measures].[Amount]",Slicer_Organizations,Slicer_Scenario,Slicer_Departments)</f>
        <v>194691</v>
      </c>
      <c r="AU10" s="64" vm="306">
        <f>CUBEVALUE("fin",$C10,AU$6,"[Measures].[Amount]",Slicer_Organizations,Slicer_Scenario,Slicer_Departments)</f>
        <v>163390</v>
      </c>
      <c r="AV10" s="64" vm="213">
        <f>CUBEVALUE("fin",$C10,AV$6,"[Measures].[Amount]",Slicer_Organizations,Slicer_Scenario,Slicer_Departments)</f>
        <v>273614</v>
      </c>
      <c r="AW10" s="64" vm="380">
        <f>CUBEVALUE("fin",$C10,AW$6,"[Measures].[Amount]",Slicer_Organizations,Slicer_Scenario,Slicer_Departments)</f>
        <v>303556</v>
      </c>
      <c r="AX10" s="64" vm="327">
        <f>CUBEVALUE("fin",$C10,AX$6,"[Measures].[Amount]",Slicer_Organizations,Slicer_Scenario,Slicer_Departments)</f>
        <v>307378.96033614781</v>
      </c>
      <c r="AY10" s="64" vm="273">
        <f>CUBEVALUE("fin",$C10,AY$6,"[Measures].[Amount]",Slicer_Organizations,Slicer_Scenario,Slicer_Departments)</f>
        <v>311774.03707660694</v>
      </c>
      <c r="AZ10" s="64" t="e">
        <f>CUBEVALUE("fin",$C10,AZ$6,"[Measures].[Amount]",Slicer_Organizations,Slicer_Scenario,Slicer_Departments)</f>
        <v>#N/A</v>
      </c>
      <c r="BA10" s="64" t="e">
        <f>CUBEVALUE("fin",$C10,BA$6,"[Measures].[Amount]",Slicer_Organizations,Slicer_Scenario,Slicer_Departments)</f>
        <v>#N/A</v>
      </c>
      <c r="BB10" s="64" t="e">
        <f>CUBEVALUE("fin",$C10,BB$6,"[Measures].[Amount]",Slicer_Organizations,Slicer_Scenario,Slicer_Departments)</f>
        <v>#N/A</v>
      </c>
      <c r="BC10" s="64" t="e">
        <f>CUBEVALUE("fin",$C10,BC$6,"[Measures].[Amount]",Slicer_Organizations,Slicer_Scenario,Slicer_Departments)</f>
        <v>#N/A</v>
      </c>
    </row>
    <row r="11" spans="2:55" x14ac:dyDescent="0.25">
      <c r="B11" s="86"/>
      <c r="C11" s="66" t="str" vm="27">
        <f>CUBEMEMBER("fin","[Account].[Accounts].&amp;[50]")</f>
        <v>Net Sales</v>
      </c>
      <c r="D11" s="78"/>
      <c r="E11" s="67" vm="390">
        <f>CUBEVALUE("fin",$C11,E$6,"[Measures].[Amount]",Slicer_Organizations,Slicer_Scenario,Slicer_Departments)</f>
        <v>4579152</v>
      </c>
      <c r="F11" s="68" vm="203">
        <f>CUBEVALUE("fin",$C11,F$6,"[Measures].[Financial Variance Status]",Slicer_Organizations,Slicer_Scenario,Slicer_Departments)</f>
        <v>-1</v>
      </c>
      <c r="G11" s="73" vm="481">
        <f>CUBEVALUE("fin",$C11,G$6,"[Measures].[Amount]",Slicer_Organizations,Slicer_Scenario,Slicer_Departments)</f>
        <v>4836955</v>
      </c>
      <c r="H11" s="68" vm="635">
        <f>CUBEVALUE("fin",$C11,H$6,"[Measures].[Financial Variance Status]",Slicer_Organizations,Slicer_Scenario,Slicer_Departments)</f>
        <v>-1</v>
      </c>
      <c r="I11" s="67" vm="162">
        <f>CUBEVALUE("fin",$C11,I$6,"[Measures].[Amount]",Slicer_Organizations,Slicer_Scenario,Slicer_Departments)</f>
        <v>2926324.7414008141</v>
      </c>
      <c r="J11" s="68" vm="586">
        <f>CUBEVALUE("fin",$C11,J$6,"[Measures].[Financial Variance Status]",Slicer_Organizations,Slicer_Scenario,Slicer_Departments)</f>
        <v>0</v>
      </c>
      <c r="K11" s="87"/>
      <c r="L11" s="80"/>
      <c r="M11" s="80"/>
      <c r="O11" s="62">
        <f t="shared" si="2"/>
        <v>5.6299288601907076</v>
      </c>
      <c r="P11">
        <f t="shared" si="3"/>
        <v>12.948836378438626</v>
      </c>
      <c r="T11" s="64" vm="433">
        <f>CUBEVALUE("fin",$C11,T$6,"[Measures].[Amount]",Slicer_Organizations,Slicer_Scenario,Slicer_Departments)</f>
        <v>78627</v>
      </c>
      <c r="U11" s="64" vm="178">
        <f>CUBEVALUE("fin",$C11,U$6,"[Measures].[Amount]",Slicer_Organizations,Slicer_Scenario,Slicer_Departments)</f>
        <v>379962</v>
      </c>
      <c r="V11" s="64" vm="587">
        <f>CUBEVALUE("fin",$C11,V$6,"[Measures].[Amount]",Slicer_Organizations,Slicer_Scenario,Slicer_Departments)</f>
        <v>323668</v>
      </c>
      <c r="W11" s="64" vm="370">
        <f>CUBEVALUE("fin",$C11,W$6,"[Measures].[Amount]",Slicer_Organizations,Slicer_Scenario,Slicer_Departments)</f>
        <v>143754</v>
      </c>
      <c r="X11" s="64" vm="130">
        <f>CUBEVALUE("fin",$C11,X$6,"[Measures].[Amount]",Slicer_Organizations,Slicer_Scenario,Slicer_Departments)</f>
        <v>574340</v>
      </c>
      <c r="Y11" s="64" vm="369">
        <f>CUBEVALUE("fin",$C11,Y$6,"[Measures].[Amount]",Slicer_Organizations,Slicer_Scenario,Slicer_Departments)</f>
        <v>338862</v>
      </c>
      <c r="Z11" s="64" vm="690">
        <f>CUBEVALUE("fin",$C11,Z$6,"[Measures].[Amount]",Slicer_Organizations,Slicer_Scenario,Slicer_Departments)</f>
        <v>447996</v>
      </c>
      <c r="AA11" s="64" vm="562">
        <f>CUBEVALUE("fin",$C11,AA$6,"[Measures].[Amount]",Slicer_Organizations,Slicer_Scenario,Slicer_Departments)</f>
        <v>493483</v>
      </c>
      <c r="AB11" s="64" vm="159">
        <f>CUBEVALUE("fin",$C11,AB$6,"[Measures].[Amount]",Slicer_Organizations,Slicer_Scenario,Slicer_Departments)</f>
        <v>546307</v>
      </c>
      <c r="AC11" s="64" vm="195">
        <f>CUBEVALUE("fin",$C11,AC$6,"[Measures].[Amount]",Slicer_Organizations,Slicer_Scenario,Slicer_Departments)</f>
        <v>384271</v>
      </c>
      <c r="AD11" s="64" vm="458">
        <f>CUBEVALUE("fin",$C11,AD$6,"[Measures].[Amount]",Slicer_Organizations,Slicer_Scenario,Slicer_Departments)</f>
        <v>451518</v>
      </c>
      <c r="AE11" s="64" vm="479">
        <f>CUBEVALUE("fin",$C11,AE$6,"[Measures].[Amount]",Slicer_Organizations,Slicer_Scenario,Slicer_Departments)</f>
        <v>416364</v>
      </c>
      <c r="AF11" s="64" vm="312">
        <f>CUBEVALUE("fin",$C11,AF$6,"[Measures].[Amount]",Slicer_Organizations,Slicer_Scenario,Slicer_Departments)</f>
        <v>291470</v>
      </c>
      <c r="AG11" s="64" vm="637">
        <f>CUBEVALUE("fin",$C11,AG$6,"[Measures].[Amount]",Slicer_Organizations,Slicer_Scenario,Slicer_Departments)</f>
        <v>338535</v>
      </c>
      <c r="AH11" s="64" vm="628">
        <f>CUBEVALUE("fin",$C11,AH$6,"[Measures].[Amount]",Slicer_Organizations,Slicer_Scenario,Slicer_Departments)</f>
        <v>290901</v>
      </c>
      <c r="AI11" s="64" vm="236">
        <f>CUBEVALUE("fin",$C11,AI$6,"[Measures].[Amount]",Slicer_Organizations,Slicer_Scenario,Slicer_Departments)</f>
        <v>361376</v>
      </c>
      <c r="AJ11" s="64" vm="623">
        <f>CUBEVALUE("fin",$C11,AJ$6,"[Measures].[Amount]",Slicer_Organizations,Slicer_Scenario,Slicer_Departments)</f>
        <v>448822</v>
      </c>
      <c r="AK11" s="64" vm="157">
        <f>CUBEVALUE("fin",$C11,AK$6,"[Measures].[Amount]",Slicer_Organizations,Slicer_Scenario,Slicer_Departments)</f>
        <v>388978</v>
      </c>
      <c r="AL11" s="64" vm="330">
        <f>CUBEVALUE("fin",$C11,AL$6,"[Measures].[Amount]",Slicer_Organizations,Slicer_Scenario,Slicer_Departments)</f>
        <v>273362</v>
      </c>
      <c r="AM11" s="64" vm="160">
        <f>CUBEVALUE("fin",$C11,AM$6,"[Measures].[Amount]",Slicer_Organizations,Slicer_Scenario,Slicer_Departments)</f>
        <v>560096</v>
      </c>
      <c r="AN11" s="64" vm="278">
        <f>CUBEVALUE("fin",$C11,AN$6,"[Measures].[Amount]",Slicer_Organizations,Slicer_Scenario,Slicer_Departments)</f>
        <v>653665</v>
      </c>
      <c r="AO11" s="64" vm="403">
        <f>CUBEVALUE("fin",$C11,AO$6,"[Measures].[Amount]",Slicer_Organizations,Slicer_Scenario,Slicer_Departments)</f>
        <v>277639</v>
      </c>
      <c r="AP11" s="64" vm="493">
        <f>CUBEVALUE("fin",$C11,AP$6,"[Measures].[Amount]",Slicer_Organizations,Slicer_Scenario,Slicer_Departments)</f>
        <v>508828</v>
      </c>
      <c r="AQ11" s="64" vm="502">
        <f>CUBEVALUE("fin",$C11,AQ$6,"[Measures].[Amount]",Slicer_Organizations,Slicer_Scenario,Slicer_Departments)</f>
        <v>443283</v>
      </c>
      <c r="AR11" s="64" vm="385">
        <f>CUBEVALUE("fin",$C11,AR$6,"[Measures].[Amount]",Slicer_Organizations,Slicer_Scenario,Slicer_Departments)</f>
        <v>190328</v>
      </c>
      <c r="AS11" s="64" vm="558">
        <f>CUBEVALUE("fin",$C11,AS$6,"[Measures].[Amount]",Slicer_Organizations,Slicer_Scenario,Slicer_Departments)</f>
        <v>405650</v>
      </c>
      <c r="AT11" s="64" vm="256">
        <f>CUBEVALUE("fin",$C11,AT$6,"[Measures].[Amount]",Slicer_Organizations,Slicer_Scenario,Slicer_Departments)</f>
        <v>314954</v>
      </c>
      <c r="AU11" s="64" vm="176">
        <f>CUBEVALUE("fin",$C11,AU$6,"[Measures].[Amount]",Slicer_Organizations,Slicer_Scenario,Slicer_Departments)</f>
        <v>240772</v>
      </c>
      <c r="AV11" s="64" vm="175">
        <f>CUBEVALUE("fin",$C11,AV$6,"[Measures].[Amount]",Slicer_Organizations,Slicer_Scenario,Slicer_Departments)</f>
        <v>421957</v>
      </c>
      <c r="AW11" s="64" vm="209">
        <f>CUBEVALUE("fin",$C11,AW$6,"[Measures].[Amount]",Slicer_Organizations,Slicer_Scenario,Slicer_Departments)</f>
        <v>445004</v>
      </c>
      <c r="AX11" s="64" vm="484">
        <f>CUBEVALUE("fin",$C11,AX$6,"[Measures].[Amount]",Slicer_Organizations,Slicer_Scenario,Slicer_Departments)</f>
        <v>450608.34529848571</v>
      </c>
      <c r="AY11" s="64" vm="626">
        <f>CUBEVALUE("fin",$C11,AY$6,"[Measures].[Amount]",Slicer_Organizations,Slicer_Scenario,Slicer_Departments)</f>
        <v>457051.39610232838</v>
      </c>
      <c r="AZ11" s="64" t="e">
        <f>CUBEVALUE("fin",$C11,AZ$6,"[Measures].[Amount]",Slicer_Organizations,Slicer_Scenario,Slicer_Departments)</f>
        <v>#N/A</v>
      </c>
      <c r="BA11" s="64" t="e">
        <f>CUBEVALUE("fin",$C11,BA$6,"[Measures].[Amount]",Slicer_Organizations,Slicer_Scenario,Slicer_Departments)</f>
        <v>#N/A</v>
      </c>
      <c r="BB11" s="64" t="e">
        <f>CUBEVALUE("fin",$C11,BB$6,"[Measures].[Amount]",Slicer_Organizations,Slicer_Scenario,Slicer_Departments)</f>
        <v>#N/A</v>
      </c>
      <c r="BC11" s="64" t="e">
        <f>CUBEVALUE("fin",$C11,BC$6,"[Measures].[Amount]",Slicer_Organizations,Slicer_Scenario,Slicer_Departments)</f>
        <v>#N/A</v>
      </c>
    </row>
    <row r="12" spans="2:55" x14ac:dyDescent="0.25">
      <c r="B12" s="86"/>
      <c r="C12" s="66" t="str" vm="37">
        <f>CUBEMEMBER("fin","[Account].[Accounts].&amp;[51]")</f>
        <v>Gross Sales</v>
      </c>
      <c r="D12" s="78"/>
      <c r="E12" s="67" vm="282">
        <f>CUBEVALUE("fin",$C12,E$6,"[Measures].[Amount]",Slicer_Organizations,Slicer_Scenario,Slicer_Departments)</f>
        <v>4809350</v>
      </c>
      <c r="F12" s="68" vm="411">
        <f>CUBEVALUE("fin",$C12,F$6,"[Measures].[Financial Variance Status]",Slicer_Organizations,Slicer_Scenario,Slicer_Departments)</f>
        <v>-1</v>
      </c>
      <c r="G12" s="73" vm="702">
        <f>CUBEVALUE("fin",$C12,G$6,"[Measures].[Amount]",Slicer_Organizations,Slicer_Scenario,Slicer_Departments)</f>
        <v>5097786</v>
      </c>
      <c r="H12" s="68" vm="229">
        <f>CUBEVALUE("fin",$C12,H$6,"[Measures].[Financial Variance Status]",Slicer_Organizations,Slicer_Scenario,Slicer_Departments)</f>
        <v>-1</v>
      </c>
      <c r="I12" s="67" vm="569">
        <f>CUBEVALUE("fin",$C12,I$6,"[Measures].[Amount]",Slicer_Organizations,Slicer_Scenario,Slicer_Departments)</f>
        <v>3015833.1908500427</v>
      </c>
      <c r="J12" s="68" vm="543">
        <f>CUBEVALUE("fin",$C12,J$6,"[Measures].[Financial Variance Status]",Slicer_Organizations,Slicer_Scenario,Slicer_Departments)</f>
        <v>1</v>
      </c>
      <c r="K12" s="87"/>
      <c r="L12" s="80"/>
      <c r="M12" s="80"/>
      <c r="O12" s="62">
        <f t="shared" si="2"/>
        <v>5.9974008961710004</v>
      </c>
      <c r="P12">
        <f t="shared" si="3"/>
        <v>13.794022061193299</v>
      </c>
      <c r="T12" s="64" vm="311">
        <f>CUBEVALUE("fin",$C12,T$6,"[Measures].[Amount]",Slicer_Organizations,Slicer_Scenario,Slicer_Departments)</f>
        <v>80939</v>
      </c>
      <c r="U12" s="64" vm="230">
        <f>CUBEVALUE("fin",$C12,U$6,"[Measures].[Amount]",Slicer_Organizations,Slicer_Scenario,Slicer_Departments)</f>
        <v>399153</v>
      </c>
      <c r="V12" s="64" vm="339">
        <f>CUBEVALUE("fin",$C12,V$6,"[Measures].[Amount]",Slicer_Organizations,Slicer_Scenario,Slicer_Departments)</f>
        <v>323668</v>
      </c>
      <c r="W12" s="64" vm="523">
        <f>CUBEVALUE("fin",$C12,W$6,"[Measures].[Amount]",Slicer_Organizations,Slicer_Scenario,Slicer_Departments)</f>
        <v>143754</v>
      </c>
      <c r="X12" s="64" vm="295">
        <f>CUBEVALUE("fin",$C12,X$6,"[Measures].[Amount]",Slicer_Organizations,Slicer_Scenario,Slicer_Departments)</f>
        <v>585520</v>
      </c>
      <c r="Y12" s="64" vm="292">
        <f>CUBEVALUE("fin",$C12,Y$6,"[Measures].[Amount]",Slicer_Organizations,Slicer_Scenario,Slicer_Departments)</f>
        <v>364389</v>
      </c>
      <c r="Z12" s="64" vm="117">
        <f>CUBEVALUE("fin",$C12,Z$6,"[Measures].[Amount]",Slicer_Organizations,Slicer_Scenario,Slicer_Departments)</f>
        <v>523725</v>
      </c>
      <c r="AA12" s="64" vm="437">
        <f>CUBEVALUE("fin",$C12,AA$6,"[Measures].[Amount]",Slicer_Organizations,Slicer_Scenario,Slicer_Departments)</f>
        <v>526374</v>
      </c>
      <c r="AB12" s="64" vm="341">
        <f>CUBEVALUE("fin",$C12,AB$6,"[Measures].[Amount]",Slicer_Organizations,Slicer_Scenario,Slicer_Departments)</f>
        <v>555926</v>
      </c>
      <c r="AC12" s="64" vm="325">
        <f>CUBEVALUE("fin",$C12,AC$6,"[Measures].[Amount]",Slicer_Organizations,Slicer_Scenario,Slicer_Departments)</f>
        <v>417519</v>
      </c>
      <c r="AD12" s="64" vm="205">
        <f>CUBEVALUE("fin",$C12,AD$6,"[Measures].[Amount]",Slicer_Organizations,Slicer_Scenario,Slicer_Departments)</f>
        <v>458238</v>
      </c>
      <c r="AE12" s="64" vm="527">
        <f>CUBEVALUE("fin",$C12,AE$6,"[Measures].[Amount]",Slicer_Organizations,Slicer_Scenario,Slicer_Departments)</f>
        <v>430145</v>
      </c>
      <c r="AF12" s="64" vm="538">
        <f>CUBEVALUE("fin",$C12,AF$6,"[Measures].[Amount]",Slicer_Organizations,Slicer_Scenario,Slicer_Departments)</f>
        <v>297861</v>
      </c>
      <c r="AG12" s="64" vm="305">
        <f>CUBEVALUE("fin",$C12,AG$6,"[Measures].[Amount]",Slicer_Organizations,Slicer_Scenario,Slicer_Departments)</f>
        <v>370112</v>
      </c>
      <c r="AH12" s="64" vm="336">
        <f>CUBEVALUE("fin",$C12,AH$6,"[Measures].[Amount]",Slicer_Organizations,Slicer_Scenario,Slicer_Departments)</f>
        <v>319052</v>
      </c>
      <c r="AI12" s="64" vm="489">
        <f>CUBEVALUE("fin",$C12,AI$6,"[Measures].[Amount]",Slicer_Organizations,Slicer_Scenario,Slicer_Departments)</f>
        <v>387363</v>
      </c>
      <c r="AJ12" s="64" vm="239">
        <f>CUBEVALUE("fin",$C12,AJ$6,"[Measures].[Amount]",Slicer_Organizations,Slicer_Scenario,Slicer_Departments)</f>
        <v>471474</v>
      </c>
      <c r="AK12" s="64" vm="609">
        <f>CUBEVALUE("fin",$C12,AK$6,"[Measures].[Amount]",Slicer_Organizations,Slicer_Scenario,Slicer_Departments)</f>
        <v>425194</v>
      </c>
      <c r="AL12" s="64" vm="259">
        <f>CUBEVALUE("fin",$C12,AL$6,"[Measures].[Amount]",Slicer_Organizations,Slicer_Scenario,Slicer_Departments)</f>
        <v>306476</v>
      </c>
      <c r="AM12" s="64" vm="183">
        <f>CUBEVALUE("fin",$C12,AM$6,"[Measures].[Amount]",Slicer_Organizations,Slicer_Scenario,Slicer_Departments)</f>
        <v>566282</v>
      </c>
      <c r="AN12" s="64" vm="177">
        <f>CUBEVALUE("fin",$C12,AN$6,"[Measures].[Amount]",Slicer_Organizations,Slicer_Scenario,Slicer_Departments)</f>
        <v>693023</v>
      </c>
      <c r="AO12" s="64" vm="450">
        <f>CUBEVALUE("fin",$C12,AO$6,"[Measures].[Amount]",Slicer_Organizations,Slicer_Scenario,Slicer_Departments)</f>
        <v>280655</v>
      </c>
      <c r="AP12" s="64" vm="319">
        <f>CUBEVALUE("fin",$C12,AP$6,"[Measures].[Amount]",Slicer_Organizations,Slicer_Scenario,Slicer_Departments)</f>
        <v>518624</v>
      </c>
      <c r="AQ12" s="64" vm="486">
        <f>CUBEVALUE("fin",$C12,AQ$6,"[Measures].[Amount]",Slicer_Organizations,Slicer_Scenario,Slicer_Departments)</f>
        <v>461670</v>
      </c>
      <c r="AR12" s="64" vm="297">
        <f>CUBEVALUE("fin",$C12,AR$6,"[Measures].[Amount]",Slicer_Organizations,Slicer_Scenario,Slicer_Departments)</f>
        <v>198097</v>
      </c>
      <c r="AS12" s="64" vm="511">
        <f>CUBEVALUE("fin",$C12,AS$6,"[Measures].[Amount]",Slicer_Organizations,Slicer_Scenario,Slicer_Departments)</f>
        <v>413303</v>
      </c>
      <c r="AT12" s="64" vm="377">
        <f>CUBEVALUE("fin",$C12,AT$6,"[Measures].[Amount]",Slicer_Organizations,Slicer_Scenario,Slicer_Departments)</f>
        <v>323991</v>
      </c>
      <c r="AU12" s="64" vm="221">
        <f>CUBEVALUE("fin",$C12,AU$6,"[Measures].[Amount]",Slicer_Organizations,Slicer_Scenario,Slicer_Departments)</f>
        <v>245498</v>
      </c>
      <c r="AV12" s="64" vm="409">
        <f>CUBEVALUE("fin",$C12,AV$6,"[Measures].[Amount]",Slicer_Organizations,Slicer_Scenario,Slicer_Departments)</f>
        <v>441172</v>
      </c>
      <c r="AW12" s="64" vm="651">
        <f>CUBEVALUE("fin",$C12,AW$6,"[Measures].[Amount]",Slicer_Organizations,Slicer_Scenario,Slicer_Departments)</f>
        <v>458528</v>
      </c>
      <c r="AX12" s="64" vm="509">
        <f>CUBEVALUE("fin",$C12,AX$6,"[Measures].[Amount]",Slicer_Organizations,Slicer_Scenario,Slicer_Departments)</f>
        <v>464302.66548845416</v>
      </c>
      <c r="AY12" s="64" vm="249">
        <f>CUBEVALUE("fin",$C12,AY$6,"[Measures].[Amount]",Slicer_Organizations,Slicer_Scenario,Slicer_Departments)</f>
        <v>470941.52536158869</v>
      </c>
      <c r="AZ12" s="64" t="e">
        <f>CUBEVALUE("fin",$C12,AZ$6,"[Measures].[Amount]",Slicer_Organizations,Slicer_Scenario,Slicer_Departments)</f>
        <v>#N/A</v>
      </c>
      <c r="BA12" s="64" t="e">
        <f>CUBEVALUE("fin",$C12,BA$6,"[Measures].[Amount]",Slicer_Organizations,Slicer_Scenario,Slicer_Departments)</f>
        <v>#N/A</v>
      </c>
      <c r="BB12" s="64" t="e">
        <f>CUBEVALUE("fin",$C12,BB$6,"[Measures].[Amount]",Slicer_Organizations,Slicer_Scenario,Slicer_Departments)</f>
        <v>#N/A</v>
      </c>
      <c r="BC12" s="64" t="e">
        <f>CUBEVALUE("fin",$C12,BC$6,"[Measures].[Amount]",Slicer_Organizations,Slicer_Scenario,Slicer_Departments)</f>
        <v>#N/A</v>
      </c>
    </row>
    <row r="13" spans="2:55" x14ac:dyDescent="0.25">
      <c r="B13" s="86"/>
      <c r="C13" s="66" t="str" vm="5">
        <f>CUBEMEMBER("fin","[Account].[Accounts].&amp;[53]")</f>
        <v>Returns and Adjustments</v>
      </c>
      <c r="D13" s="78"/>
      <c r="E13" s="67" vm="546">
        <f>CUBEVALUE("fin",$C13,E$6,"[Measures].[Amount]",Slicer_Organizations,Slicer_Scenario,Slicer_Departments)</f>
        <v>163214</v>
      </c>
      <c r="F13" s="68" vm="169">
        <f>CUBEVALUE("fin",$C13,F$6,"[Measures].[Financial Variance Status]",Slicer_Organizations,Slicer_Scenario,Slicer_Departments)</f>
        <v>-1</v>
      </c>
      <c r="G13" s="73" vm="645">
        <f>CUBEVALUE("fin",$C13,G$6,"[Measures].[Amount]",Slicer_Organizations,Slicer_Scenario,Slicer_Departments)</f>
        <v>231968</v>
      </c>
      <c r="H13" s="68" vm="182">
        <f>CUBEVALUE("fin",$C13,H$6,"[Measures].[Financial Variance Status]",Slicer_Organizations,Slicer_Scenario,Slicer_Departments)</f>
        <v>-1</v>
      </c>
      <c r="I13" s="67" vm="578">
        <f>CUBEVALUE("fin",$C13,I$6,"[Measures].[Amount]",Slicer_Organizations,Slicer_Scenario,Slicer_Departments)</f>
        <v>68953.60163772307</v>
      </c>
      <c r="J13" s="68" vm="324">
        <f>CUBEVALUE("fin",$C13,J$6,"[Measures].[Financial Variance Status]",Slicer_Organizations,Slicer_Scenario,Slicer_Departments)</f>
        <v>1</v>
      </c>
      <c r="K13" s="87"/>
      <c r="L13" s="80"/>
      <c r="M13" s="80"/>
      <c r="O13" s="62">
        <f t="shared" si="2"/>
        <v>42.125062800985205</v>
      </c>
      <c r="P13">
        <f t="shared" si="3"/>
        <v>96.887644442265966</v>
      </c>
      <c r="T13" s="64" vm="662">
        <f>CUBEVALUE("fin",$C13,T$6,"[Measures].[Amount]",Slicer_Organizations,Slicer_Scenario,Slicer_Departments)</f>
        <v>2312</v>
      </c>
      <c r="U13" s="64" vm="362">
        <f>CUBEVALUE("fin",$C13,U$6,"[Measures].[Amount]",Slicer_Organizations,Slicer_Scenario,Slicer_Departments)</f>
        <v>19190</v>
      </c>
      <c r="V13" s="64" t="str" vm="201">
        <f>CUBEVALUE("fin",$C13,V$6,"[Measures].[Amount]",Slicer_Organizations,Slicer_Scenario,Slicer_Departments)</f>
        <v/>
      </c>
      <c r="W13" s="64" t="str" vm="508">
        <f>CUBEVALUE("fin",$C13,W$6,"[Measures].[Amount]",Slicer_Organizations,Slicer_Scenario,Slicer_Departments)</f>
        <v/>
      </c>
      <c r="X13" s="64" vm="355">
        <f>CUBEVALUE("fin",$C13,X$6,"[Measures].[Amount]",Slicer_Organizations,Slicer_Scenario,Slicer_Departments)</f>
        <v>11152</v>
      </c>
      <c r="Y13" s="64" vm="655">
        <f>CUBEVALUE("fin",$C13,Y$6,"[Measures].[Amount]",Slicer_Organizations,Slicer_Scenario,Slicer_Departments)</f>
        <v>6747</v>
      </c>
      <c r="Z13" s="64" vm="694">
        <f>CUBEVALUE("fin",$C13,Z$6,"[Measures].[Amount]",Slicer_Organizations,Slicer_Scenario,Slicer_Departments)</f>
        <v>44051</v>
      </c>
      <c r="AA13" s="64" vm="575">
        <f>CUBEVALUE("fin",$C13,AA$6,"[Measures].[Amount]",Slicer_Organizations,Slicer_Scenario,Slicer_Departments)</f>
        <v>22137</v>
      </c>
      <c r="AB13" s="64" vm="218">
        <f>CUBEVALUE("fin",$C13,AB$6,"[Measures].[Amount]",Slicer_Organizations,Slicer_Scenario,Slicer_Departments)</f>
        <v>8256</v>
      </c>
      <c r="AC13" s="64" vm="718">
        <f>CUBEVALUE("fin",$C13,AC$6,"[Measures].[Amount]",Slicer_Organizations,Slicer_Scenario,Slicer_Departments)</f>
        <v>30109</v>
      </c>
      <c r="AD13" s="64" vm="668">
        <f>CUBEVALUE("fin",$C13,AD$6,"[Measures].[Amount]",Slicer_Organizations,Slicer_Scenario,Slicer_Departments)</f>
        <v>6609</v>
      </c>
      <c r="AE13" s="64" vm="499">
        <f>CUBEVALUE("fin",$C13,AE$6,"[Measures].[Amount]",Slicer_Organizations,Slicer_Scenario,Slicer_Departments)</f>
        <v>12651</v>
      </c>
      <c r="AF13" s="64" vm="621">
        <f>CUBEVALUE("fin",$C13,AF$6,"[Measures].[Amount]",Slicer_Organizations,Slicer_Scenario,Slicer_Departments)</f>
        <v>4136</v>
      </c>
      <c r="AG13" s="64" vm="525">
        <f>CUBEVALUE("fin",$C13,AG$6,"[Measures].[Amount]",Slicer_Organizations,Slicer_Scenario,Slicer_Departments)</f>
        <v>31424</v>
      </c>
      <c r="AH13" s="64" vm="423">
        <f>CUBEVALUE("fin",$C13,AH$6,"[Measures].[Amount]",Slicer_Organizations,Slicer_Scenario,Slicer_Departments)</f>
        <v>28151</v>
      </c>
      <c r="AI13" s="64" vm="158">
        <f>CUBEVALUE("fin",$C13,AI$6,"[Measures].[Amount]",Slicer_Organizations,Slicer_Scenario,Slicer_Departments)</f>
        <v>22786</v>
      </c>
      <c r="AJ13" s="64" vm="427">
        <f>CUBEVALUE("fin",$C13,AJ$6,"[Measures].[Amount]",Slicer_Organizations,Slicer_Scenario,Slicer_Departments)</f>
        <v>20400</v>
      </c>
      <c r="AK13" s="64" vm="284">
        <f>CUBEVALUE("fin",$C13,AK$6,"[Measures].[Amount]",Slicer_Organizations,Slicer_Scenario,Slicer_Departments)</f>
        <v>35432</v>
      </c>
      <c r="AL13" s="64" vm="703">
        <f>CUBEVALUE("fin",$C13,AL$6,"[Measures].[Amount]",Slicer_Organizations,Slicer_Scenario,Slicer_Departments)</f>
        <v>27042</v>
      </c>
      <c r="AM13" s="64" t="str" vm="121">
        <f>CUBEVALUE("fin",$C13,AM$6,"[Measures].[Amount]",Slicer_Organizations,Slicer_Scenario,Slicer_Departments)</f>
        <v/>
      </c>
      <c r="AN13" s="64" vm="594">
        <f>CUBEVALUE("fin",$C13,AN$6,"[Measures].[Amount]",Slicer_Organizations,Slicer_Scenario,Slicer_Departments)</f>
        <v>32384</v>
      </c>
      <c r="AO13" s="64" vm="430">
        <f>CUBEVALUE("fin",$C13,AO$6,"[Measures].[Amount]",Slicer_Organizations,Slicer_Scenario,Slicer_Departments)</f>
        <v>2672</v>
      </c>
      <c r="AP13" s="64" vm="717">
        <f>CUBEVALUE("fin",$C13,AP$6,"[Measures].[Amount]",Slicer_Organizations,Slicer_Scenario,Slicer_Departments)</f>
        <v>9785</v>
      </c>
      <c r="AQ13" s="64" vm="251">
        <f>CUBEVALUE("fin",$C13,AQ$6,"[Measures].[Amount]",Slicer_Organizations,Slicer_Scenario,Slicer_Departments)</f>
        <v>17756</v>
      </c>
      <c r="AR13" s="64" vm="440">
        <f>CUBEVALUE("fin",$C13,AR$6,"[Measures].[Amount]",Slicer_Organizations,Slicer_Scenario,Slicer_Departments)</f>
        <v>7768</v>
      </c>
      <c r="AS13" s="64" vm="272">
        <f>CUBEVALUE("fin",$C13,AS$6,"[Measures].[Amount]",Slicer_Organizations,Slicer_Scenario,Slicer_Departments)</f>
        <v>7653</v>
      </c>
      <c r="AT13" s="64" vm="442">
        <f>CUBEVALUE("fin",$C13,AT$6,"[Measures].[Amount]",Slicer_Organizations,Slicer_Scenario,Slicer_Departments)</f>
        <v>8999</v>
      </c>
      <c r="AU13" s="64" vm="461">
        <f>CUBEVALUE("fin",$C13,AU$6,"[Measures].[Amount]",Slicer_Organizations,Slicer_Scenario,Slicer_Departments)</f>
        <v>4721</v>
      </c>
      <c r="AV13" s="64" vm="241">
        <f>CUBEVALUE("fin",$C13,AV$6,"[Measures].[Amount]",Slicer_Organizations,Slicer_Scenario,Slicer_Departments)</f>
        <v>12486</v>
      </c>
      <c r="AW13" s="64" vm="629">
        <f>CUBEVALUE("fin",$C13,AW$6,"[Measures].[Amount]",Slicer_Organizations,Slicer_Scenario,Slicer_Departments)</f>
        <v>8990</v>
      </c>
      <c r="AX13" s="64" vm="622">
        <f>CUBEVALUE("fin",$C13,AX$6,"[Measures].[Amount]",Slicer_Organizations,Slicer_Scenario,Slicer_Departments)</f>
        <v>9103.2193513617567</v>
      </c>
      <c r="AY13" s="64" vm="432">
        <f>CUBEVALUE("fin",$C13,AY$6,"[Measures].[Amount]",Slicer_Organizations,Slicer_Scenario,Slicer_Departments)</f>
        <v>9233.3822863613186</v>
      </c>
      <c r="AZ13" s="64" t="e">
        <f>CUBEVALUE("fin",$C13,AZ$6,"[Measures].[Amount]",Slicer_Organizations,Slicer_Scenario,Slicer_Departments)</f>
        <v>#N/A</v>
      </c>
      <c r="BA13" s="64" t="e">
        <f>CUBEVALUE("fin",$C13,BA$6,"[Measures].[Amount]",Slicer_Organizations,Slicer_Scenario,Slicer_Departments)</f>
        <v>#N/A</v>
      </c>
      <c r="BB13" s="64" t="e">
        <f>CUBEVALUE("fin",$C13,BB$6,"[Measures].[Amount]",Slicer_Organizations,Slicer_Scenario,Slicer_Departments)</f>
        <v>#N/A</v>
      </c>
      <c r="BC13" s="64" t="e">
        <f>CUBEVALUE("fin",$C13,BC$6,"[Measures].[Amount]",Slicer_Organizations,Slicer_Scenario,Slicer_Departments)</f>
        <v>#N/A</v>
      </c>
    </row>
    <row r="14" spans="2:55" x14ac:dyDescent="0.25">
      <c r="B14" s="86"/>
      <c r="C14" s="66" t="str" vm="22">
        <f>CUBEMEMBER("fin","[Account].[Accounts].&amp;[54]")</f>
        <v>Discounts</v>
      </c>
      <c r="D14" s="78"/>
      <c r="E14" s="67" vm="199">
        <f>CUBEVALUE("fin",$C14,E$6,"[Measures].[Amount]",Slicer_Organizations,Slicer_Scenario,Slicer_Departments)</f>
        <v>66984</v>
      </c>
      <c r="F14" s="68" vm="137">
        <f>CUBEVALUE("fin",$C14,F$6,"[Measures].[Financial Variance Status]",Slicer_Organizations,Slicer_Scenario,Slicer_Departments)</f>
        <v>-1</v>
      </c>
      <c r="G14" s="73" vm="132">
        <f>CUBEVALUE("fin",$C14,G$6,"[Measures].[Amount]",Slicer_Organizations,Slicer_Scenario,Slicer_Departments)</f>
        <v>28863</v>
      </c>
      <c r="H14" s="68" vm="606">
        <f>CUBEVALUE("fin",$C14,H$6,"[Measures].[Financial Variance Status]",Slicer_Organizations,Slicer_Scenario,Slicer_Departments)</f>
        <v>-1</v>
      </c>
      <c r="I14" s="67" vm="258">
        <f>CUBEVALUE("fin",$C14,I$6,"[Measures].[Amount]",Slicer_Organizations,Slicer_Scenario,Slicer_Departments)</f>
        <v>20554.847811505722</v>
      </c>
      <c r="J14" s="68" vm="393">
        <f>CUBEVALUE("fin",$C14,J$6,"[Measures].[Financial Variance Status]",Slicer_Organizations,Slicer_Scenario,Slicer_Departments)</f>
        <v>-1</v>
      </c>
      <c r="K14" s="87"/>
      <c r="L14" s="80"/>
      <c r="M14" s="80"/>
      <c r="O14" s="62">
        <f t="shared" si="2"/>
        <v>-56.910605517735583</v>
      </c>
      <c r="P14">
        <f t="shared" si="3"/>
        <v>-130.89439269079182</v>
      </c>
      <c r="T14" s="64" t="str" vm="469">
        <f>CUBEVALUE("fin",$C14,T$6,"[Measures].[Amount]",Slicer_Organizations,Slicer_Scenario,Slicer_Departments)</f>
        <v/>
      </c>
      <c r="U14" s="64" vm="219">
        <f>CUBEVALUE("fin",$C14,U$6,"[Measures].[Amount]",Slicer_Organizations,Slicer_Scenario,Slicer_Departments)</f>
        <v>1</v>
      </c>
      <c r="V14" s="64" t="str" vm="172">
        <f>CUBEVALUE("fin",$C14,V$6,"[Measures].[Amount]",Slicer_Organizations,Slicer_Scenario,Slicer_Departments)</f>
        <v/>
      </c>
      <c r="W14" s="64" t="str" vm="503">
        <f>CUBEVALUE("fin",$C14,W$6,"[Measures].[Amount]",Slicer_Organizations,Slicer_Scenario,Slicer_Departments)</f>
        <v/>
      </c>
      <c r="X14" s="64" vm="314">
        <f>CUBEVALUE("fin",$C14,X$6,"[Measures].[Amount]",Slicer_Organizations,Slicer_Scenario,Slicer_Departments)</f>
        <v>28</v>
      </c>
      <c r="Y14" s="64" vm="507">
        <f>CUBEVALUE("fin",$C14,Y$6,"[Measures].[Amount]",Slicer_Organizations,Slicer_Scenario,Slicer_Departments)</f>
        <v>18780</v>
      </c>
      <c r="Z14" s="64" vm="700">
        <f>CUBEVALUE("fin",$C14,Z$6,"[Measures].[Amount]",Slicer_Organizations,Slicer_Scenario,Slicer_Departments)</f>
        <v>31678</v>
      </c>
      <c r="AA14" s="64" vm="545">
        <f>CUBEVALUE("fin",$C14,AA$6,"[Measures].[Amount]",Slicer_Organizations,Slicer_Scenario,Slicer_Departments)</f>
        <v>10754</v>
      </c>
      <c r="AB14" s="64" vm="595">
        <f>CUBEVALUE("fin",$C14,AB$6,"[Measures].[Amount]",Slicer_Organizations,Slicer_Scenario,Slicer_Departments)</f>
        <v>1363</v>
      </c>
      <c r="AC14" s="64" vm="375">
        <f>CUBEVALUE("fin",$C14,AC$6,"[Measures].[Amount]",Slicer_Organizations,Slicer_Scenario,Slicer_Departments)</f>
        <v>3139</v>
      </c>
      <c r="AD14" s="64" vm="164">
        <f>CUBEVALUE("fin",$C14,AD$6,"[Measures].[Amount]",Slicer_Organizations,Slicer_Scenario,Slicer_Departments)</f>
        <v>111</v>
      </c>
      <c r="AE14" s="64" vm="373">
        <f>CUBEVALUE("fin",$C14,AE$6,"[Measures].[Amount]",Slicer_Organizations,Slicer_Scenario,Slicer_Departments)</f>
        <v>1130</v>
      </c>
      <c r="AF14" s="64" vm="290">
        <f>CUBEVALUE("fin",$C14,AF$6,"[Measures].[Amount]",Slicer_Organizations,Slicer_Scenario,Slicer_Departments)</f>
        <v>2255</v>
      </c>
      <c r="AG14" s="64" vm="659">
        <f>CUBEVALUE("fin",$C14,AG$6,"[Measures].[Amount]",Slicer_Organizations,Slicer_Scenario,Slicer_Departments)</f>
        <v>153</v>
      </c>
      <c r="AH14" s="64" t="str" vm="568">
        <f>CUBEVALUE("fin",$C14,AH$6,"[Measures].[Amount]",Slicer_Organizations,Slicer_Scenario,Slicer_Departments)</f>
        <v/>
      </c>
      <c r="AI14" s="64" vm="204">
        <f>CUBEVALUE("fin",$C14,AI$6,"[Measures].[Amount]",Slicer_Organizations,Slicer_Scenario,Slicer_Departments)</f>
        <v>3201</v>
      </c>
      <c r="AJ14" s="64" vm="165">
        <f>CUBEVALUE("fin",$C14,AJ$6,"[Measures].[Amount]",Slicer_Organizations,Slicer_Scenario,Slicer_Departments)</f>
        <v>2252</v>
      </c>
      <c r="AK14" s="64" vm="721">
        <f>CUBEVALUE("fin",$C14,AK$6,"[Measures].[Amount]",Slicer_Organizations,Slicer_Scenario,Slicer_Departments)</f>
        <v>784</v>
      </c>
      <c r="AL14" s="64" vm="533">
        <f>CUBEVALUE("fin",$C14,AL$6,"[Measures].[Amount]",Slicer_Organizations,Slicer_Scenario,Slicer_Departments)</f>
        <v>6072</v>
      </c>
      <c r="AM14" s="64" vm="416">
        <f>CUBEVALUE("fin",$C14,AM$6,"[Measures].[Amount]",Slicer_Organizations,Slicer_Scenario,Slicer_Departments)</f>
        <v>6186</v>
      </c>
      <c r="AN14" s="64" vm="257">
        <f>CUBEVALUE("fin",$C14,AN$6,"[Measures].[Amount]",Slicer_Organizations,Slicer_Scenario,Slicer_Departments)</f>
        <v>6974</v>
      </c>
      <c r="AO14" s="64" vm="647">
        <f>CUBEVALUE("fin",$C14,AO$6,"[Measures].[Amount]",Slicer_Organizations,Slicer_Scenario,Slicer_Departments)</f>
        <v>344</v>
      </c>
      <c r="AP14" s="64" vm="147">
        <f>CUBEVALUE("fin",$C14,AP$6,"[Measures].[Amount]",Slicer_Organizations,Slicer_Scenario,Slicer_Departments)</f>
        <v>11</v>
      </c>
      <c r="AQ14" s="64" vm="303">
        <f>CUBEVALUE("fin",$C14,AQ$6,"[Measures].[Amount]",Slicer_Organizations,Slicer_Scenario,Slicer_Departments)</f>
        <v>631</v>
      </c>
      <c r="AR14" s="64" vm="692">
        <f>CUBEVALUE("fin",$C14,AR$6,"[Measures].[Amount]",Slicer_Organizations,Slicer_Scenario,Slicer_Departments)</f>
        <v>1</v>
      </c>
      <c r="AS14" s="64" t="str" vm="680">
        <f>CUBEVALUE("fin",$C14,AS$6,"[Measures].[Amount]",Slicer_Organizations,Slicer_Scenario,Slicer_Departments)</f>
        <v/>
      </c>
      <c r="AT14" s="64" vm="246">
        <f>CUBEVALUE("fin",$C14,AT$6,"[Measures].[Amount]",Slicer_Organizations,Slicer_Scenario,Slicer_Departments)</f>
        <v>38</v>
      </c>
      <c r="AU14" s="64" vm="472">
        <f>CUBEVALUE("fin",$C14,AU$6,"[Measures].[Amount]",Slicer_Organizations,Slicer_Scenario,Slicer_Departments)</f>
        <v>5</v>
      </c>
      <c r="AV14" s="64" vm="365">
        <f>CUBEVALUE("fin",$C14,AV$6,"[Measures].[Amount]",Slicer_Organizations,Slicer_Scenario,Slicer_Departments)</f>
        <v>6729</v>
      </c>
      <c r="AW14" s="64" vm="673">
        <f>CUBEVALUE("fin",$C14,AW$6,"[Measures].[Amount]",Slicer_Organizations,Slicer_Scenario,Slicer_Departments)</f>
        <v>4534</v>
      </c>
      <c r="AX14" s="64" vm="708">
        <f>CUBEVALUE("fin",$C14,AX$6,"[Measures].[Amount]",Slicer_Organizations,Slicer_Scenario,Slicer_Departments)</f>
        <v>4591.1008386066969</v>
      </c>
      <c r="AY14" s="64" vm="232">
        <f>CUBEVALUE("fin",$C14,AY$6,"[Measures].[Amount]",Slicer_Organizations,Slicer_Scenario,Slicer_Departments)</f>
        <v>4656.7469728990236</v>
      </c>
      <c r="AZ14" s="64" t="e">
        <f>CUBEVALUE("fin",$C14,AZ$6,"[Measures].[Amount]",Slicer_Organizations,Slicer_Scenario,Slicer_Departments)</f>
        <v>#N/A</v>
      </c>
      <c r="BA14" s="64" t="e">
        <f>CUBEVALUE("fin",$C14,BA$6,"[Measures].[Amount]",Slicer_Organizations,Slicer_Scenario,Slicer_Departments)</f>
        <v>#N/A</v>
      </c>
      <c r="BB14" s="64" t="e">
        <f>CUBEVALUE("fin",$C14,BB$6,"[Measures].[Amount]",Slicer_Organizations,Slicer_Scenario,Slicer_Departments)</f>
        <v>#N/A</v>
      </c>
      <c r="BC14" s="64" t="e">
        <f>CUBEVALUE("fin",$C14,BC$6,"[Measures].[Amount]",Slicer_Organizations,Slicer_Scenario,Slicer_Departments)</f>
        <v>#N/A</v>
      </c>
    </row>
    <row r="15" spans="2:55" x14ac:dyDescent="0.25">
      <c r="B15" s="86"/>
      <c r="C15" s="66" t="str" vm="30">
        <f>CUBEMEMBER("fin","[Account].[Accounts].&amp;[55]")</f>
        <v>Total Cost of Sales</v>
      </c>
      <c r="D15" s="78"/>
      <c r="E15" s="67" vm="614">
        <f>CUBEVALUE("fin",$C15,E$6,"[Measures].[Amount]",Slicer_Organizations,Slicer_Scenario,Slicer_Departments)</f>
        <v>1389704</v>
      </c>
      <c r="F15" s="68" vm="424">
        <f>CUBEVALUE("fin",$C15,F$6,"[Measures].[Financial Variance Status]",Slicer_Organizations,Slicer_Scenario,Slicer_Departments)</f>
        <v>1</v>
      </c>
      <c r="G15" s="73" vm="454">
        <f>CUBEVALUE("fin",$C15,G$6,"[Measures].[Amount]",Slicer_Organizations,Slicer_Scenario,Slicer_Departments)</f>
        <v>1419582</v>
      </c>
      <c r="H15" s="68" vm="649">
        <f>CUBEVALUE("fin",$C15,H$6,"[Measures].[Financial Variance Status]",Slicer_Organizations,Slicer_Scenario,Slicer_Departments)</f>
        <v>1</v>
      </c>
      <c r="I15" s="67" vm="224">
        <f>CUBEVALUE("fin",$C15,I$6,"[Measures].[Amount]",Slicer_Organizations,Slicer_Scenario,Slicer_Departments)</f>
        <v>949889.74398805934</v>
      </c>
      <c r="J15" s="68" vm="196">
        <f>CUBEVALUE("fin",$C15,J$6,"[Measures].[Financial Variance Status]",Slicer_Organizations,Slicer_Scenario,Slicer_Departments)</f>
        <v>1</v>
      </c>
      <c r="K15" s="87"/>
      <c r="L15" s="80"/>
      <c r="M15" s="80"/>
      <c r="O15" s="62">
        <f t="shared" si="2"/>
        <v>2.149954234858646</v>
      </c>
      <c r="P15">
        <f t="shared" si="3"/>
        <v>4.9448947401748855</v>
      </c>
      <c r="T15" s="64" vm="253">
        <f>CUBEVALUE("fin",$C15,T$6,"[Measures].[Amount]",Slicer_Organizations,Slicer_Scenario,Slicer_Departments)</f>
        <v>36521</v>
      </c>
      <c r="U15" s="64" vm="492">
        <f>CUBEVALUE("fin",$C15,U$6,"[Measures].[Amount]",Slicer_Organizations,Slicer_Scenario,Slicer_Departments)</f>
        <v>118449</v>
      </c>
      <c r="V15" s="64" vm="639">
        <f>CUBEVALUE("fin",$C15,V$6,"[Measures].[Amount]",Slicer_Organizations,Slicer_Scenario,Slicer_Departments)</f>
        <v>128545</v>
      </c>
      <c r="W15" s="64" vm="244">
        <f>CUBEVALUE("fin",$C15,W$6,"[Measures].[Amount]",Slicer_Organizations,Slicer_Scenario,Slicer_Departments)</f>
        <v>49585</v>
      </c>
      <c r="X15" s="64" vm="554">
        <f>CUBEVALUE("fin",$C15,X$6,"[Measures].[Amount]",Slicer_Organizations,Slicer_Scenario,Slicer_Departments)</f>
        <v>133617</v>
      </c>
      <c r="Y15" s="64" vm="549">
        <f>CUBEVALUE("fin",$C15,Y$6,"[Measures].[Amount]",Slicer_Organizations,Slicer_Scenario,Slicer_Departments)</f>
        <v>131642</v>
      </c>
      <c r="Z15" s="64" vm="342">
        <f>CUBEVALUE("fin",$C15,Z$6,"[Measures].[Amount]",Slicer_Organizations,Slicer_Scenario,Slicer_Departments)</f>
        <v>154851</v>
      </c>
      <c r="AA15" s="64" vm="238">
        <f>CUBEVALUE("fin",$C15,AA$6,"[Measures].[Amount]",Slicer_Organizations,Slicer_Scenario,Slicer_Departments)</f>
        <v>116234</v>
      </c>
      <c r="AB15" s="64" vm="553">
        <f>CUBEVALUE("fin",$C15,AB$6,"[Measures].[Amount]",Slicer_Organizations,Slicer_Scenario,Slicer_Departments)</f>
        <v>172125</v>
      </c>
      <c r="AC15" s="64" vm="313">
        <f>CUBEVALUE("fin",$C15,AC$6,"[Measures].[Amount]",Slicer_Organizations,Slicer_Scenario,Slicer_Departments)</f>
        <v>100514</v>
      </c>
      <c r="AD15" s="64" vm="288">
        <f>CUBEVALUE("fin",$C15,AD$6,"[Measures].[Amount]",Slicer_Organizations,Slicer_Scenario,Slicer_Departments)</f>
        <v>106815</v>
      </c>
      <c r="AE15" s="64" vm="638">
        <f>CUBEVALUE("fin",$C15,AE$6,"[Measures].[Amount]",Slicer_Organizations,Slicer_Scenario,Slicer_Departments)</f>
        <v>140806</v>
      </c>
      <c r="AF15" s="64" vm="381">
        <f>CUBEVALUE("fin",$C15,AF$6,"[Measures].[Amount]",Slicer_Organizations,Slicer_Scenario,Slicer_Departments)</f>
        <v>88738</v>
      </c>
      <c r="AG15" s="64" vm="429">
        <f>CUBEVALUE("fin",$C15,AG$6,"[Measures].[Amount]",Slicer_Organizations,Slicer_Scenario,Slicer_Departments)</f>
        <v>85031</v>
      </c>
      <c r="AH15" s="64" vm="706">
        <f>CUBEVALUE("fin",$C15,AH$6,"[Measures].[Amount]",Slicer_Organizations,Slicer_Scenario,Slicer_Departments)</f>
        <v>129037</v>
      </c>
      <c r="AI15" s="64" vm="447">
        <f>CUBEVALUE("fin",$C15,AI$6,"[Measures].[Amount]",Slicer_Organizations,Slicer_Scenario,Slicer_Departments)</f>
        <v>78998</v>
      </c>
      <c r="AJ15" s="64" vm="401">
        <f>CUBEVALUE("fin",$C15,AJ$6,"[Measures].[Amount]",Slicer_Organizations,Slicer_Scenario,Slicer_Departments)</f>
        <v>124754</v>
      </c>
      <c r="AK15" s="64" vm="300">
        <f>CUBEVALUE("fin",$C15,AK$6,"[Measures].[Amount]",Slicer_Organizations,Slicer_Scenario,Slicer_Departments)</f>
        <v>149244</v>
      </c>
      <c r="AL15" s="64" vm="617">
        <f>CUBEVALUE("fin",$C15,AL$6,"[Measures].[Amount]",Slicer_Organizations,Slicer_Scenario,Slicer_Departments)</f>
        <v>80493</v>
      </c>
      <c r="AM15" s="64" vm="264">
        <f>CUBEVALUE("fin",$C15,AM$6,"[Measures].[Amount]",Slicer_Organizations,Slicer_Scenario,Slicer_Departments)</f>
        <v>146716</v>
      </c>
      <c r="AN15" s="64" vm="443">
        <f>CUBEVALUE("fin",$C15,AN$6,"[Measures].[Amount]",Slicer_Organizations,Slicer_Scenario,Slicer_Departments)</f>
        <v>170262</v>
      </c>
      <c r="AO15" s="64" vm="615">
        <f>CUBEVALUE("fin",$C15,AO$6,"[Measures].[Amount]",Slicer_Organizations,Slicer_Scenario,Slicer_Departments)</f>
        <v>78915</v>
      </c>
      <c r="AP15" s="64" vm="294">
        <f>CUBEVALUE("fin",$C15,AP$6,"[Measures].[Amount]",Slicer_Organizations,Slicer_Scenario,Slicer_Departments)</f>
        <v>136979</v>
      </c>
      <c r="AQ15" s="64" vm="368">
        <f>CUBEVALUE("fin",$C15,AQ$6,"[Measures].[Amount]",Slicer_Organizations,Slicer_Scenario,Slicer_Departments)</f>
        <v>150415</v>
      </c>
      <c r="AR15" s="64" vm="666">
        <f>CUBEVALUE("fin",$C15,AR$6,"[Measures].[Amount]",Slicer_Organizations,Slicer_Scenario,Slicer_Departments)</f>
        <v>59147</v>
      </c>
      <c r="AS15" s="64" vm="720">
        <f>CUBEVALUE("fin",$C15,AS$6,"[Measures].[Amount]",Slicer_Organizations,Slicer_Scenario,Slicer_Departments)</f>
        <v>114800</v>
      </c>
      <c r="AT15" s="64" vm="128">
        <f>CUBEVALUE("fin",$C15,AT$6,"[Measures].[Amount]",Slicer_Organizations,Slicer_Scenario,Slicer_Departments)</f>
        <v>120263</v>
      </c>
      <c r="AU15" s="64" vm="619">
        <f>CUBEVALUE("fin",$C15,AU$6,"[Measures].[Amount]",Slicer_Organizations,Slicer_Scenario,Slicer_Departments)</f>
        <v>77382</v>
      </c>
      <c r="AV15" s="64" vm="170">
        <f>CUBEVALUE("fin",$C15,AV$6,"[Measures].[Amount]",Slicer_Organizations,Slicer_Scenario,Slicer_Departments)</f>
        <v>148343</v>
      </c>
      <c r="AW15" s="64" vm="663">
        <f>CUBEVALUE("fin",$C15,AW$6,"[Measures].[Amount]",Slicer_Organizations,Slicer_Scenario,Slicer_Departments)</f>
        <v>141448</v>
      </c>
      <c r="AX15" s="64" vm="669">
        <f>CUBEVALUE("fin",$C15,AX$6,"[Measures].[Amount]",Slicer_Organizations,Slicer_Scenario,Slicer_Departments)</f>
        <v>143229.38496233791</v>
      </c>
      <c r="AY15" s="64" vm="500">
        <f>CUBEVALUE("fin",$C15,AY$6,"[Measures].[Amount]",Slicer_Organizations,Slicer_Scenario,Slicer_Departments)</f>
        <v>145277.35902572144</v>
      </c>
      <c r="AZ15" s="64" t="e">
        <f>CUBEVALUE("fin",$C15,AZ$6,"[Measures].[Amount]",Slicer_Organizations,Slicer_Scenario,Slicer_Departments)</f>
        <v>#N/A</v>
      </c>
      <c r="BA15" s="64" t="e">
        <f>CUBEVALUE("fin",$C15,BA$6,"[Measures].[Amount]",Slicer_Organizations,Slicer_Scenario,Slicer_Departments)</f>
        <v>#N/A</v>
      </c>
      <c r="BB15" s="64" t="e">
        <f>CUBEVALUE("fin",$C15,BB$6,"[Measures].[Amount]",Slicer_Organizations,Slicer_Scenario,Slicer_Departments)</f>
        <v>#N/A</v>
      </c>
      <c r="BC15" s="64" t="e">
        <f>CUBEVALUE("fin",$C15,BC$6,"[Measures].[Amount]",Slicer_Organizations,Slicer_Scenario,Slicer_Departments)</f>
        <v>#N/A</v>
      </c>
    </row>
    <row r="16" spans="2:55" x14ac:dyDescent="0.25">
      <c r="B16" s="86"/>
      <c r="C16" s="66" t="str" vm="33">
        <f>CUBEMEMBER("fin","[Account].[Accounts].&amp;[88]")</f>
        <v>Other Income and Expense</v>
      </c>
      <c r="D16" s="78"/>
      <c r="E16" s="67" vm="438">
        <f>CUBEVALUE("fin",$C16,E$6,"[Measures].[Amount]",Slicer_Organizations,Slicer_Scenario,Slicer_Departments)</f>
        <v>2663.2000000000007</v>
      </c>
      <c r="F16" s="68" vm="557">
        <f>CUBEVALUE("fin",$C16,F$6,"[Measures].[Financial Variance Status]",Slicer_Organizations,Slicer_Scenario,Slicer_Departments)</f>
        <v>1</v>
      </c>
      <c r="G16" s="73" vm="555">
        <f>CUBEVALUE("fin",$C16,G$6,"[Measures].[Amount]",Slicer_Organizations,Slicer_Scenario,Slicer_Departments)</f>
        <v>3296.7000000000007</v>
      </c>
      <c r="H16" s="68" vm="275">
        <f>CUBEVALUE("fin",$C16,H$6,"[Measures].[Financial Variance Status]",Slicer_Organizations,Slicer_Scenario,Slicer_Departments)</f>
        <v>1</v>
      </c>
      <c r="I16" s="67" vm="683">
        <f>CUBEVALUE("fin",$C16,I$6,"[Measures].[Amount]",Slicer_Organizations,Slicer_Scenario,Slicer_Departments)</f>
        <v>5789.9390517056527</v>
      </c>
      <c r="J16" s="68" vm="576">
        <f>CUBEVALUE("fin",$C16,J$6,"[Measures].[Financial Variance Status]",Slicer_Organizations,Slicer_Scenario,Slicer_Departments)</f>
        <v>1</v>
      </c>
      <c r="K16" s="87"/>
      <c r="L16" s="80"/>
      <c r="M16" s="80"/>
      <c r="O16" s="62">
        <f t="shared" si="2"/>
        <v>23.787173325322915</v>
      </c>
      <c r="P16">
        <f t="shared" si="3"/>
        <v>54.710498648242698</v>
      </c>
      <c r="T16" s="64" vm="709">
        <f>CUBEVALUE("fin",$C16,T$6,"[Measures].[Amount]",Slicer_Organizations,Slicer_Scenario,Slicer_Departments)</f>
        <v>74</v>
      </c>
      <c r="U16" s="64" vm="116">
        <f>CUBEVALUE("fin",$C16,U$6,"[Measures].[Amount]",Slicer_Organizations,Slicer_Scenario,Slicer_Departments)</f>
        <v>76</v>
      </c>
      <c r="V16" s="64" vm="672">
        <f>CUBEVALUE("fin",$C16,V$6,"[Measures].[Amount]",Slicer_Organizations,Slicer_Scenario,Slicer_Departments)</f>
        <v>84</v>
      </c>
      <c r="W16" s="64" vm="451">
        <f>CUBEVALUE("fin",$C16,W$6,"[Measures].[Amount]",Slicer_Organizations,Slicer_Scenario,Slicer_Departments)</f>
        <v>78</v>
      </c>
      <c r="X16" s="64" vm="154">
        <f>CUBEVALUE("fin",$C16,X$6,"[Measures].[Amount]",Slicer_Organizations,Slicer_Scenario,Slicer_Departments)</f>
        <v>95</v>
      </c>
      <c r="Y16" s="64" vm="695">
        <f>CUBEVALUE("fin",$C16,Y$6,"[Measures].[Amount]",Slicer_Organizations,Slicer_Scenario,Slicer_Departments)</f>
        <v>1645.2000000000007</v>
      </c>
      <c r="Z16" s="64" vm="684">
        <f>CUBEVALUE("fin",$C16,Z$6,"[Measures].[Amount]",Slicer_Organizations,Slicer_Scenario,Slicer_Departments)</f>
        <v>103</v>
      </c>
      <c r="AA16" s="64" vm="271">
        <f>CUBEVALUE("fin",$C16,AA$6,"[Measures].[Amount]",Slicer_Organizations,Slicer_Scenario,Slicer_Departments)</f>
        <v>99</v>
      </c>
      <c r="AB16" s="64" vm="152">
        <f>CUBEVALUE("fin",$C16,AB$6,"[Measures].[Amount]",Slicer_Organizations,Slicer_Scenario,Slicer_Departments)</f>
        <v>97</v>
      </c>
      <c r="AC16" s="64" vm="605">
        <f>CUBEVALUE("fin",$C16,AC$6,"[Measures].[Amount]",Slicer_Organizations,Slicer_Scenario,Slicer_Departments)</f>
        <v>118</v>
      </c>
      <c r="AD16" s="64" vm="254">
        <f>CUBEVALUE("fin",$C16,AD$6,"[Measures].[Amount]",Slicer_Organizations,Slicer_Scenario,Slicer_Departments)</f>
        <v>94</v>
      </c>
      <c r="AE16" s="64" vm="138">
        <f>CUBEVALUE("fin",$C16,AE$6,"[Measures].[Amount]",Slicer_Organizations,Slicer_Scenario,Slicer_Departments)</f>
        <v>100</v>
      </c>
      <c r="AF16" s="64" vm="498">
        <f>CUBEVALUE("fin",$C16,AF$6,"[Measures].[Amount]",Slicer_Organizations,Slicer_Scenario,Slicer_Departments)</f>
        <v>93</v>
      </c>
      <c r="AG16" s="64" vm="378">
        <f>CUBEVALUE("fin",$C16,AG$6,"[Measures].[Amount]",Slicer_Organizations,Slicer_Scenario,Slicer_Departments)</f>
        <v>116</v>
      </c>
      <c r="AH16" s="64" vm="495">
        <f>CUBEVALUE("fin",$C16,AH$6,"[Measures].[Amount]",Slicer_Organizations,Slicer_Scenario,Slicer_Departments)</f>
        <v>99</v>
      </c>
      <c r="AI16" s="64" vm="214">
        <f>CUBEVALUE("fin",$C16,AI$6,"[Measures].[Amount]",Slicer_Organizations,Slicer_Scenario,Slicer_Departments)</f>
        <v>93</v>
      </c>
      <c r="AJ16" s="64" vm="400">
        <f>CUBEVALUE("fin",$C16,AJ$6,"[Measures].[Amount]",Slicer_Organizations,Slicer_Scenario,Slicer_Departments)</f>
        <v>112</v>
      </c>
      <c r="AK16" s="64" vm="715">
        <f>CUBEVALUE("fin",$C16,AK$6,"[Measures].[Amount]",Slicer_Organizations,Slicer_Scenario,Slicer_Departments)</f>
        <v>1951.7000000000007</v>
      </c>
      <c r="AL16" s="64" vm="428">
        <f>CUBEVALUE("fin",$C16,AL$6,"[Measures].[Amount]",Slicer_Organizations,Slicer_Scenario,Slicer_Departments)</f>
        <v>157</v>
      </c>
      <c r="AM16" s="64" vm="318">
        <f>CUBEVALUE("fin",$C16,AM$6,"[Measures].[Amount]",Slicer_Organizations,Slicer_Scenario,Slicer_Departments)</f>
        <v>124</v>
      </c>
      <c r="AN16" s="64" vm="277">
        <f>CUBEVALUE("fin",$C16,AN$6,"[Measures].[Amount]",Slicer_Organizations,Slicer_Scenario,Slicer_Departments)</f>
        <v>136</v>
      </c>
      <c r="AO16" s="64" vm="466">
        <f>CUBEVALUE("fin",$C16,AO$6,"[Measures].[Amount]",Slicer_Organizations,Slicer_Scenario,Slicer_Departments)</f>
        <v>140</v>
      </c>
      <c r="AP16" s="64" vm="361">
        <f>CUBEVALUE("fin",$C16,AP$6,"[Measures].[Amount]",Slicer_Organizations,Slicer_Scenario,Slicer_Departments)</f>
        <v>132</v>
      </c>
      <c r="AQ16" s="64" vm="515">
        <f>CUBEVALUE("fin",$C16,AQ$6,"[Measures].[Amount]",Slicer_Organizations,Slicer_Scenario,Slicer_Departments)</f>
        <v>143</v>
      </c>
      <c r="AR16" s="64" vm="643">
        <f>CUBEVALUE("fin",$C16,AR$6,"[Measures].[Amount]",Slicer_Organizations,Slicer_Scenario,Slicer_Departments)</f>
        <v>155</v>
      </c>
      <c r="AS16" s="64" vm="630">
        <f>CUBEVALUE("fin",$C16,AS$6,"[Measures].[Amount]",Slicer_Organizations,Slicer_Scenario,Slicer_Departments)</f>
        <v>138</v>
      </c>
      <c r="AT16" s="64" vm="422">
        <f>CUBEVALUE("fin",$C16,AT$6,"[Measures].[Amount]",Slicer_Organizations,Slicer_Scenario,Slicer_Departments)</f>
        <v>141</v>
      </c>
      <c r="AU16" s="64" vm="559">
        <f>CUBEVALUE("fin",$C16,AU$6,"[Measures].[Amount]",Slicer_Organizations,Slicer_Scenario,Slicer_Departments)</f>
        <v>138</v>
      </c>
      <c r="AV16" s="64" vm="676">
        <f>CUBEVALUE("fin",$C16,AV$6,"[Measures].[Amount]",Slicer_Organizations,Slicer_Scenario,Slicer_Departments)</f>
        <v>142</v>
      </c>
      <c r="AW16" s="64" vm="644">
        <f>CUBEVALUE("fin",$C16,AW$6,"[Measures].[Amount]",Slicer_Organizations,Slicer_Scenario,Slicer_Departments)</f>
        <v>1669.8999999999996</v>
      </c>
      <c r="AX16" s="64" vm="389">
        <f>CUBEVALUE("fin",$C16,AX$6,"[Measures].[Amount]",Slicer_Organizations,Slicer_Scenario,Slicer_Departments)</f>
        <v>1690.9305889698553</v>
      </c>
      <c r="AY16" s="64" vm="382">
        <f>CUBEVALUE("fin",$C16,AY$6,"[Measures].[Amount]",Slicer_Organizations,Slicer_Scenario,Slicer_Departments)</f>
        <v>1715.1084627357923</v>
      </c>
      <c r="AZ16" s="64" t="e">
        <f>CUBEVALUE("fin",$C16,AZ$6,"[Measures].[Amount]",Slicer_Organizations,Slicer_Scenario,Slicer_Departments)</f>
        <v>#N/A</v>
      </c>
      <c r="BA16" s="64" t="e">
        <f>CUBEVALUE("fin",$C16,BA$6,"[Measures].[Amount]",Slicer_Organizations,Slicer_Scenario,Slicer_Departments)</f>
        <v>#N/A</v>
      </c>
      <c r="BB16" s="64" t="e">
        <f>CUBEVALUE("fin",$C16,BB$6,"[Measures].[Amount]",Slicer_Organizations,Slicer_Scenario,Slicer_Departments)</f>
        <v>#N/A</v>
      </c>
      <c r="BC16" s="64" t="e">
        <f>CUBEVALUE("fin",$C16,BC$6,"[Measures].[Amount]",Slicer_Organizations,Slicer_Scenario,Slicer_Departments)</f>
        <v>#N/A</v>
      </c>
    </row>
    <row r="17" spans="2:55" x14ac:dyDescent="0.25">
      <c r="B17" s="86"/>
      <c r="C17" s="66" t="str" vm="21">
        <f>CUBEMEMBER("fin","[Account].[Accounts].&amp;[89]")</f>
        <v>Interest Income</v>
      </c>
      <c r="D17" s="78"/>
      <c r="E17" s="67" vm="420">
        <f>CUBEVALUE("fin",$C17,E$6,"[Measures].[Amount]",Slicer_Organizations,Slicer_Scenario,Slicer_Departments)</f>
        <v>3895</v>
      </c>
      <c r="F17" s="68" vm="289">
        <f>CUBEVALUE("fin",$C17,F$6,"[Measures].[Financial Variance Status]",Slicer_Organizations,Slicer_Scenario,Slicer_Departments)</f>
        <v>1</v>
      </c>
      <c r="G17" s="73" vm="142">
        <f>CUBEVALUE("fin",$C17,G$6,"[Measures].[Amount]",Slicer_Organizations,Slicer_Scenario,Slicer_Departments)</f>
        <v>5088</v>
      </c>
      <c r="H17" s="68" vm="296">
        <f>CUBEVALUE("fin",$C17,H$6,"[Measures].[Financial Variance Status]",Slicer_Organizations,Slicer_Scenario,Slicer_Departments)</f>
        <v>1</v>
      </c>
      <c r="I17" s="67" vm="148">
        <f>CUBEVALUE("fin",$C17,I$6,"[Measures].[Amount]",Slicer_Organizations,Slicer_Scenario,Slicer_Departments)</f>
        <v>4088.3885697207634</v>
      </c>
      <c r="J17" s="68" vm="255">
        <f>CUBEVALUE("fin",$C17,J$6,"[Measures].[Financial Variance Status]",Slicer_Organizations,Slicer_Scenario,Slicer_Departments)</f>
        <v>1</v>
      </c>
      <c r="K17" s="87"/>
      <c r="L17" s="80"/>
      <c r="M17" s="80"/>
      <c r="O17" s="62"/>
      <c r="T17" s="64" vm="714">
        <f>CUBEVALUE("fin",$C17,T$6,"[Measures].[Amount]",Slicer_Organizations,Slicer_Scenario,Slicer_Departments)</f>
        <v>259</v>
      </c>
      <c r="U17" s="64" vm="642">
        <f>CUBEVALUE("fin",$C17,U$6,"[Measures].[Amount]",Slicer_Organizations,Slicer_Scenario,Slicer_Departments)</f>
        <v>269</v>
      </c>
      <c r="V17" s="64" vm="556">
        <f>CUBEVALUE("fin",$C17,V$6,"[Measures].[Amount]",Slicer_Organizations,Slicer_Scenario,Slicer_Departments)</f>
        <v>297</v>
      </c>
      <c r="W17" s="64" vm="405">
        <f>CUBEVALUE("fin",$C17,W$6,"[Measures].[Amount]",Slicer_Organizations,Slicer_Scenario,Slicer_Departments)</f>
        <v>273</v>
      </c>
      <c r="X17" s="64" vm="392">
        <f>CUBEVALUE("fin",$C17,X$6,"[Measures].[Amount]",Slicer_Organizations,Slicer_Scenario,Slicer_Departments)</f>
        <v>338</v>
      </c>
      <c r="Y17" s="64" vm="480">
        <f>CUBEVALUE("fin",$C17,Y$6,"[Measures].[Amount]",Slicer_Organizations,Slicer_Scenario,Slicer_Departments)</f>
        <v>290</v>
      </c>
      <c r="Z17" s="64" vm="363">
        <f>CUBEVALUE("fin",$C17,Z$6,"[Measures].[Amount]",Slicer_Organizations,Slicer_Scenario,Slicer_Departments)</f>
        <v>362</v>
      </c>
      <c r="AA17" s="64" vm="697">
        <f>CUBEVALUE("fin",$C17,AA$6,"[Measures].[Amount]",Slicer_Organizations,Slicer_Scenario,Slicer_Departments)</f>
        <v>351</v>
      </c>
      <c r="AB17" s="64" vm="434">
        <f>CUBEVALUE("fin",$C17,AB$6,"[Measures].[Amount]",Slicer_Organizations,Slicer_Scenario,Slicer_Departments)</f>
        <v>349</v>
      </c>
      <c r="AC17" s="64" vm="331">
        <f>CUBEVALUE("fin",$C17,AC$6,"[Measures].[Amount]",Slicer_Organizations,Slicer_Scenario,Slicer_Departments)</f>
        <v>421</v>
      </c>
      <c r="AD17" s="64" vm="181">
        <f>CUBEVALUE("fin",$C17,AD$6,"[Measures].[Amount]",Slicer_Organizations,Slicer_Scenario,Slicer_Departments)</f>
        <v>331</v>
      </c>
      <c r="AE17" s="64" vm="471">
        <f>CUBEVALUE("fin",$C17,AE$6,"[Measures].[Amount]",Slicer_Organizations,Slicer_Scenario,Slicer_Departments)</f>
        <v>355</v>
      </c>
      <c r="AF17" s="64" vm="453">
        <f>CUBEVALUE("fin",$C17,AF$6,"[Measures].[Amount]",Slicer_Organizations,Slicer_Scenario,Slicer_Departments)</f>
        <v>329</v>
      </c>
      <c r="AG17" s="64" vm="168">
        <f>CUBEVALUE("fin",$C17,AG$6,"[Measures].[Amount]",Slicer_Organizations,Slicer_Scenario,Slicer_Departments)</f>
        <v>410</v>
      </c>
      <c r="AH17" s="64" vm="404">
        <f>CUBEVALUE("fin",$C17,AH$6,"[Measures].[Amount]",Slicer_Organizations,Slicer_Scenario,Slicer_Departments)</f>
        <v>355</v>
      </c>
      <c r="AI17" s="64" vm="406">
        <f>CUBEVALUE("fin",$C17,AI$6,"[Measures].[Amount]",Slicer_Organizations,Slicer_Scenario,Slicer_Departments)</f>
        <v>329</v>
      </c>
      <c r="AJ17" s="64" vm="674">
        <f>CUBEVALUE("fin",$C17,AJ$6,"[Measures].[Amount]",Slicer_Organizations,Slicer_Scenario,Slicer_Departments)</f>
        <v>397</v>
      </c>
      <c r="AK17" s="64" vm="133">
        <f>CUBEVALUE("fin",$C17,AK$6,"[Measures].[Amount]",Slicer_Organizations,Slicer_Scenario,Slicer_Departments)</f>
        <v>321</v>
      </c>
      <c r="AL17" s="64" vm="596">
        <f>CUBEVALUE("fin",$C17,AL$6,"[Measures].[Amount]",Slicer_Organizations,Slicer_Scenario,Slicer_Departments)</f>
        <v>559</v>
      </c>
      <c r="AM17" s="64" vm="402">
        <f>CUBEVALUE("fin",$C17,AM$6,"[Measures].[Amount]",Slicer_Organizations,Slicer_Scenario,Slicer_Departments)</f>
        <v>438</v>
      </c>
      <c r="AN17" s="64" vm="127">
        <f>CUBEVALUE("fin",$C17,AN$6,"[Measures].[Amount]",Slicer_Organizations,Slicer_Scenario,Slicer_Departments)</f>
        <v>486</v>
      </c>
      <c r="AO17" s="64" vm="468">
        <f>CUBEVALUE("fin",$C17,AO$6,"[Measures].[Amount]",Slicer_Organizations,Slicer_Scenario,Slicer_Departments)</f>
        <v>489</v>
      </c>
      <c r="AP17" s="64" vm="667">
        <f>CUBEVALUE("fin",$C17,AP$6,"[Measures].[Amount]",Slicer_Organizations,Slicer_Scenario,Slicer_Departments)</f>
        <v>469</v>
      </c>
      <c r="AQ17" s="64" vm="654">
        <f>CUBEVALUE("fin",$C17,AQ$6,"[Measures].[Amount]",Slicer_Organizations,Slicer_Scenario,Slicer_Departments)</f>
        <v>506</v>
      </c>
      <c r="AR17" s="64" vm="407">
        <f>CUBEVALUE("fin",$C17,AR$6,"[Measures].[Amount]",Slicer_Organizations,Slicer_Scenario,Slicer_Departments)</f>
        <v>549</v>
      </c>
      <c r="AS17" s="64" vm="140">
        <f>CUBEVALUE("fin",$C17,AS$6,"[Measures].[Amount]",Slicer_Organizations,Slicer_Scenario,Slicer_Departments)</f>
        <v>485</v>
      </c>
      <c r="AT17" s="64" vm="476">
        <f>CUBEVALUE("fin",$C17,AT$6,"[Measures].[Amount]",Slicer_Organizations,Slicer_Scenario,Slicer_Departments)</f>
        <v>498</v>
      </c>
      <c r="AU17" s="64" vm="682">
        <f>CUBEVALUE("fin",$C17,AU$6,"[Measures].[Amount]",Slicer_Organizations,Slicer_Scenario,Slicer_Departments)</f>
        <v>487</v>
      </c>
      <c r="AV17" s="64" vm="611">
        <f>CUBEVALUE("fin",$C17,AV$6,"[Measures].[Amount]",Slicer_Organizations,Slicer_Scenario,Slicer_Departments)</f>
        <v>507</v>
      </c>
      <c r="AW17" s="64" vm="490">
        <f>CUBEVALUE("fin",$C17,AW$6,"[Measures].[Amount]",Slicer_Organizations,Slicer_Scenario,Slicer_Departments)</f>
        <v>514</v>
      </c>
      <c r="AX17" s="64" vm="445">
        <f>CUBEVALUE("fin",$C17,AX$6,"[Measures].[Amount]",Slicer_Organizations,Slicer_Scenario,Slicer_Departments)</f>
        <v>520.47327548386465</v>
      </c>
      <c r="AY17" s="64" vm="536">
        <f>CUBEVALUE("fin",$C17,AY$6,"[Measures].[Amount]",Slicer_Organizations,Slicer_Scenario,Slicer_Departments)</f>
        <v>527.91529423689849</v>
      </c>
      <c r="AZ17" s="64" t="e">
        <f>CUBEVALUE("fin",$C17,AZ$6,"[Measures].[Amount]",Slicer_Organizations,Slicer_Scenario,Slicer_Departments)</f>
        <v>#N/A</v>
      </c>
      <c r="BA17" s="64" t="e">
        <f>CUBEVALUE("fin",$C17,BA$6,"[Measures].[Amount]",Slicer_Organizations,Slicer_Scenario,Slicer_Departments)</f>
        <v>#N/A</v>
      </c>
      <c r="BB17" s="64" t="e">
        <f>CUBEVALUE("fin",$C17,BB$6,"[Measures].[Amount]",Slicer_Organizations,Slicer_Scenario,Slicer_Departments)</f>
        <v>#N/A</v>
      </c>
      <c r="BC17" s="64" t="e">
        <f>CUBEVALUE("fin",$C17,BC$6,"[Measures].[Amount]",Slicer_Organizations,Slicer_Scenario,Slicer_Departments)</f>
        <v>#N/A</v>
      </c>
    </row>
    <row r="18" spans="2:55" x14ac:dyDescent="0.25">
      <c r="B18" s="86"/>
      <c r="C18" s="66" t="str" vm="16">
        <f>CUBEMEMBER("fin","[Account].[Accounts].&amp;[90]")</f>
        <v>Interest Expense</v>
      </c>
      <c r="D18" s="78"/>
      <c r="E18" s="67" vm="171">
        <f>CUBEVALUE("fin",$C18,E$6,"[Measures].[Amount]",Slicer_Organizations,Slicer_Scenario,Slicer_Departments)</f>
        <v>5988</v>
      </c>
      <c r="F18" s="68" vm="455">
        <f>CUBEVALUE("fin",$C18,F$6,"[Measures].[Financial Variance Status]",Slicer_Organizations,Slicer_Scenario,Slicer_Departments)</f>
        <v>1</v>
      </c>
      <c r="G18" s="73" vm="233">
        <f>CUBEVALUE("fin",$C18,G$6,"[Measures].[Amount]",Slicer_Organizations,Slicer_Scenario,Slicer_Departments)</f>
        <v>7824</v>
      </c>
      <c r="H18" s="68" vm="174">
        <f>CUBEVALUE("fin",$C18,H$6,"[Measures].[Financial Variance Status]",Slicer_Organizations,Slicer_Scenario,Slicer_Departments)</f>
        <v>1</v>
      </c>
      <c r="I18" s="67" vm="698">
        <f>CUBEVALUE("fin",$C18,I$6,"[Measures].[Amount]",Slicer_Organizations,Slicer_Scenario,Slicer_Departments)</f>
        <v>6284.3365176642073</v>
      </c>
      <c r="J18" s="68" vm="293">
        <f>CUBEVALUE("fin",$C18,J$6,"[Measures].[Financial Variance Status]",Slicer_Organizations,Slicer_Scenario,Slicer_Departments)</f>
        <v>1</v>
      </c>
      <c r="K18" s="87"/>
      <c r="L18" s="80"/>
      <c r="M18" s="80"/>
      <c r="O18" s="62"/>
      <c r="T18" s="64" vm="226">
        <f>CUBEVALUE("fin",$C18,T$6,"[Measures].[Amount]",Slicer_Organizations,Slicer_Scenario,Slicer_Departments)</f>
        <v>398</v>
      </c>
      <c r="U18" s="64" vm="712">
        <f>CUBEVALUE("fin",$C18,U$6,"[Measures].[Amount]",Slicer_Organizations,Slicer_Scenario,Slicer_Departments)</f>
        <v>414</v>
      </c>
      <c r="V18" s="64" vm="317">
        <f>CUBEVALUE("fin",$C18,V$6,"[Measures].[Amount]",Slicer_Organizations,Slicer_Scenario,Slicer_Departments)</f>
        <v>456</v>
      </c>
      <c r="W18" s="64" vm="494">
        <f>CUBEVALUE("fin",$C18,W$6,"[Measures].[Amount]",Slicer_Organizations,Slicer_Scenario,Slicer_Departments)</f>
        <v>419</v>
      </c>
      <c r="X18" s="64" vm="348">
        <f>CUBEVALUE("fin",$C18,X$6,"[Measures].[Amount]",Slicer_Organizations,Slicer_Scenario,Slicer_Departments)</f>
        <v>520</v>
      </c>
      <c r="Y18" s="64" vm="529">
        <f>CUBEVALUE("fin",$C18,Y$6,"[Measures].[Amount]",Slicer_Organizations,Slicer_Scenario,Slicer_Departments)</f>
        <v>445</v>
      </c>
      <c r="Z18" s="64" vm="333">
        <f>CUBEVALUE("fin",$C18,Z$6,"[Measures].[Amount]",Slicer_Organizations,Slicer_Scenario,Slicer_Departments)</f>
        <v>557</v>
      </c>
      <c r="AA18" s="64" vm="207">
        <f>CUBEVALUE("fin",$C18,AA$6,"[Measures].[Amount]",Slicer_Organizations,Slicer_Scenario,Slicer_Departments)</f>
        <v>540</v>
      </c>
      <c r="AB18" s="64" vm="634">
        <f>CUBEVALUE("fin",$C18,AB$6,"[Measures].[Amount]",Slicer_Organizations,Slicer_Scenario,Slicer_Departments)</f>
        <v>537</v>
      </c>
      <c r="AC18" s="64" vm="398">
        <f>CUBEVALUE("fin",$C18,AC$6,"[Measures].[Amount]",Slicer_Organizations,Slicer_Scenario,Slicer_Departments)</f>
        <v>647</v>
      </c>
      <c r="AD18" s="64" vm="149">
        <f>CUBEVALUE("fin",$C18,AD$6,"[Measures].[Amount]",Slicer_Organizations,Slicer_Scenario,Slicer_Departments)</f>
        <v>509</v>
      </c>
      <c r="AE18" s="64" vm="145">
        <f>CUBEVALUE("fin",$C18,AE$6,"[Measures].[Amount]",Slicer_Organizations,Slicer_Scenario,Slicer_Departments)</f>
        <v>546</v>
      </c>
      <c r="AF18" s="64" vm="285">
        <f>CUBEVALUE("fin",$C18,AF$6,"[Measures].[Amount]",Slicer_Organizations,Slicer_Scenario,Slicer_Departments)</f>
        <v>505</v>
      </c>
      <c r="AG18" s="64" vm="417">
        <f>CUBEVALUE("fin",$C18,AG$6,"[Measures].[Amount]",Slicer_Organizations,Slicer_Scenario,Slicer_Departments)</f>
        <v>630</v>
      </c>
      <c r="AH18" s="64" vm="504">
        <f>CUBEVALUE("fin",$C18,AH$6,"[Measures].[Amount]",Slicer_Organizations,Slicer_Scenario,Slicer_Departments)</f>
        <v>547</v>
      </c>
      <c r="AI18" s="64" vm="691">
        <f>CUBEVALUE("fin",$C18,AI$6,"[Measures].[Amount]",Slicer_Organizations,Slicer_Scenario,Slicer_Departments)</f>
        <v>506</v>
      </c>
      <c r="AJ18" s="64" vm="564">
        <f>CUBEVALUE("fin",$C18,AJ$6,"[Measures].[Amount]",Slicer_Organizations,Slicer_Scenario,Slicer_Departments)</f>
        <v>610</v>
      </c>
      <c r="AK18" s="64" vm="483">
        <f>CUBEVALUE("fin",$C18,AK$6,"[Measures].[Amount]",Slicer_Organizations,Slicer_Scenario,Slicer_Departments)</f>
        <v>494</v>
      </c>
      <c r="AL18" s="64" vm="539">
        <f>CUBEVALUE("fin",$C18,AL$6,"[Measures].[Amount]",Slicer_Organizations,Slicer_Scenario,Slicer_Departments)</f>
        <v>861</v>
      </c>
      <c r="AM18" s="64" vm="265">
        <f>CUBEVALUE("fin",$C18,AM$6,"[Measures].[Amount]",Slicer_Organizations,Slicer_Scenario,Slicer_Departments)</f>
        <v>673</v>
      </c>
      <c r="AN18" s="64" vm="269">
        <f>CUBEVALUE("fin",$C18,AN$6,"[Measures].[Amount]",Slicer_Organizations,Slicer_Scenario,Slicer_Departments)</f>
        <v>748</v>
      </c>
      <c r="AO18" s="64" vm="604">
        <f>CUBEVALUE("fin",$C18,AO$6,"[Measures].[Amount]",Slicer_Organizations,Slicer_Scenario,Slicer_Departments)</f>
        <v>751</v>
      </c>
      <c r="AP18" s="64" vm="309">
        <f>CUBEVALUE("fin",$C18,AP$6,"[Measures].[Amount]",Slicer_Organizations,Slicer_Scenario,Slicer_Departments)</f>
        <v>722</v>
      </c>
      <c r="AQ18" s="64" vm="583">
        <f>CUBEVALUE("fin",$C18,AQ$6,"[Measures].[Amount]",Slicer_Organizations,Slicer_Scenario,Slicer_Departments)</f>
        <v>777</v>
      </c>
      <c r="AR18" s="64" vm="379">
        <f>CUBEVALUE("fin",$C18,AR$6,"[Measures].[Amount]",Slicer_Organizations,Slicer_Scenario,Slicer_Departments)</f>
        <v>845</v>
      </c>
      <c r="AS18" s="64" vm="188">
        <f>CUBEVALUE("fin",$C18,AS$6,"[Measures].[Amount]",Slicer_Organizations,Slicer_Scenario,Slicer_Departments)</f>
        <v>745</v>
      </c>
      <c r="AT18" s="64" vm="464">
        <f>CUBEVALUE("fin",$C18,AT$6,"[Measures].[Amount]",Slicer_Organizations,Slicer_Scenario,Slicer_Departments)</f>
        <v>765</v>
      </c>
      <c r="AU18" s="64" vm="349">
        <f>CUBEVALUE("fin",$C18,AU$6,"[Measures].[Amount]",Slicer_Organizations,Slicer_Scenario,Slicer_Departments)</f>
        <v>749</v>
      </c>
      <c r="AV18" s="64" vm="599">
        <f>CUBEVALUE("fin",$C18,AV$6,"[Measures].[Amount]",Slicer_Organizations,Slicer_Scenario,Slicer_Departments)</f>
        <v>779</v>
      </c>
      <c r="AW18" s="64" vm="307">
        <f>CUBEVALUE("fin",$C18,AW$6,"[Measures].[Amount]",Slicer_Organizations,Slicer_Scenario,Slicer_Departments)</f>
        <v>790</v>
      </c>
      <c r="AX18" s="64" vm="173">
        <f>CUBEVALUE("fin",$C18,AX$6,"[Measures].[Amount]",Slicer_Organizations,Slicer_Scenario,Slicer_Departments)</f>
        <v>799.94919772811863</v>
      </c>
      <c r="AY18" s="64" vm="421">
        <f>CUBEVALUE("fin",$C18,AY$6,"[Measures].[Amount]",Slicer_Organizations,Slicer_Scenario,Slicer_Departments)</f>
        <v>811.38731993608917</v>
      </c>
      <c r="AZ18" s="64" t="e">
        <f>CUBEVALUE("fin",$C18,AZ$6,"[Measures].[Amount]",Slicer_Organizations,Slicer_Scenario,Slicer_Departments)</f>
        <v>#N/A</v>
      </c>
      <c r="BA18" s="64" t="e">
        <f>CUBEVALUE("fin",$C18,BA$6,"[Measures].[Amount]",Slicer_Organizations,Slicer_Scenario,Slicer_Departments)</f>
        <v>#N/A</v>
      </c>
      <c r="BB18" s="64" t="e">
        <f>CUBEVALUE("fin",$C18,BB$6,"[Measures].[Amount]",Slicer_Organizations,Slicer_Scenario,Slicer_Departments)</f>
        <v>#N/A</v>
      </c>
      <c r="BC18" s="64" t="e">
        <f>CUBEVALUE("fin",$C18,BC$6,"[Measures].[Amount]",Slicer_Organizations,Slicer_Scenario,Slicer_Departments)</f>
        <v>#N/A</v>
      </c>
    </row>
    <row r="19" spans="2:55" x14ac:dyDescent="0.25">
      <c r="B19" s="86"/>
      <c r="C19" s="66" t="str" vm="25">
        <f>CUBEMEMBER("fin","[Account].[Accounts].&amp;[91]")</f>
        <v>Gain/Loss on Sales of Asset</v>
      </c>
      <c r="D19" s="78"/>
      <c r="E19" s="67" vm="395">
        <f>CUBEVALUE("fin",$C19,E$6,"[Measures].[Amount]",Slicer_Organizations,Slicer_Scenario,Slicer_Departments)</f>
        <v>-4790</v>
      </c>
      <c r="F19" s="68" vm="686">
        <f>CUBEVALUE("fin",$C19,F$6,"[Measures].[Financial Variance Status]",Slicer_Organizations,Slicer_Scenario,Slicer_Departments)</f>
        <v>1</v>
      </c>
      <c r="G19" s="73" vm="202">
        <f>CUBEVALUE("fin",$C19,G$6,"[Measures].[Amount]",Slicer_Organizations,Slicer_Scenario,Slicer_Departments)</f>
        <v>-6260</v>
      </c>
      <c r="H19" s="68" vm="584">
        <f>CUBEVALUE("fin",$C19,H$6,"[Measures].[Financial Variance Status]",Slicer_Organizations,Slicer_Scenario,Slicer_Departments)</f>
        <v>1</v>
      </c>
      <c r="I19" s="67" vm="155">
        <f>CUBEVALUE("fin",$C19,I$6,"[Measures].[Amount]",Slicer_Organizations,Slicer_Scenario,Slicer_Departments)</f>
        <v>-5028.0692141313666</v>
      </c>
      <c r="J19" s="68" vm="129">
        <f>CUBEVALUE("fin",$C19,J$6,"[Measures].[Financial Variance Status]",Slicer_Organizations,Slicer_Scenario,Slicer_Departments)</f>
        <v>1</v>
      </c>
      <c r="K19" s="87"/>
      <c r="L19" s="80"/>
      <c r="M19" s="80"/>
      <c r="O19" s="92" t="s">
        <v>29</v>
      </c>
      <c r="P19" s="93" t="s">
        <v>30</v>
      </c>
      <c r="T19" s="64" vm="243">
        <f>CUBEVALUE("fin",$C19,T$6,"[Measures].[Amount]",Slicer_Organizations,Slicer_Scenario,Slicer_Departments)</f>
        <v>-318</v>
      </c>
      <c r="U19" s="64" vm="688">
        <f>CUBEVALUE("fin",$C19,U$6,"[Measures].[Amount]",Slicer_Organizations,Slicer_Scenario,Slicer_Departments)</f>
        <v>-331</v>
      </c>
      <c r="V19" s="64" vm="260">
        <f>CUBEVALUE("fin",$C19,V$6,"[Measures].[Amount]",Slicer_Organizations,Slicer_Scenario,Slicer_Departments)</f>
        <v>-365</v>
      </c>
      <c r="W19" s="64" vm="540">
        <f>CUBEVALUE("fin",$C19,W$6,"[Measures].[Amount]",Slicer_Organizations,Slicer_Scenario,Slicer_Departments)</f>
        <v>-335</v>
      </c>
      <c r="X19" s="64" vm="388">
        <f>CUBEVALUE("fin",$C19,X$6,"[Measures].[Amount]",Slicer_Organizations,Slicer_Scenario,Slicer_Departments)</f>
        <v>-416</v>
      </c>
      <c r="Y19" s="64" vm="601">
        <f>CUBEVALUE("fin",$C19,Y$6,"[Measures].[Amount]",Slicer_Organizations,Slicer_Scenario,Slicer_Departments)</f>
        <v>-356</v>
      </c>
      <c r="Z19" s="64" vm="220">
        <f>CUBEVALUE("fin",$C19,Z$6,"[Measures].[Amount]",Slicer_Organizations,Slicer_Scenario,Slicer_Departments)</f>
        <v>-445</v>
      </c>
      <c r="AA19" s="64" vm="713">
        <f>CUBEVALUE("fin",$C19,AA$6,"[Measures].[Amount]",Slicer_Organizations,Slicer_Scenario,Slicer_Departments)</f>
        <v>-432</v>
      </c>
      <c r="AB19" s="64" vm="335">
        <f>CUBEVALUE("fin",$C19,AB$6,"[Measures].[Amount]",Slicer_Organizations,Slicer_Scenario,Slicer_Departments)</f>
        <v>-430</v>
      </c>
      <c r="AC19" s="64" vm="192">
        <f>CUBEVALUE("fin",$C19,AC$6,"[Measures].[Amount]",Slicer_Organizations,Slicer_Scenario,Slicer_Departments)</f>
        <v>-518</v>
      </c>
      <c r="AD19" s="64" vm="589">
        <f>CUBEVALUE("fin",$C19,AD$6,"[Measures].[Amount]",Slicer_Organizations,Slicer_Scenario,Slicer_Departments)</f>
        <v>-407</v>
      </c>
      <c r="AE19" s="64" vm="526">
        <f>CUBEVALUE("fin",$C19,AE$6,"[Measures].[Amount]",Slicer_Organizations,Slicer_Scenario,Slicer_Departments)</f>
        <v>-437</v>
      </c>
      <c r="AF19" s="64" vm="561">
        <f>CUBEVALUE("fin",$C19,AF$6,"[Measures].[Amount]",Slicer_Organizations,Slicer_Scenario,Slicer_Departments)</f>
        <v>-404</v>
      </c>
      <c r="AG19" s="64" vm="119">
        <f>CUBEVALUE("fin",$C19,AG$6,"[Measures].[Amount]",Slicer_Organizations,Slicer_Scenario,Slicer_Departments)</f>
        <v>-504</v>
      </c>
      <c r="AH19" s="64" vm="658">
        <f>CUBEVALUE("fin",$C19,AH$6,"[Measures].[Amount]",Slicer_Organizations,Slicer_Scenario,Slicer_Departments)</f>
        <v>-438</v>
      </c>
      <c r="AI19" s="64" vm="512">
        <f>CUBEVALUE("fin",$C19,AI$6,"[Measures].[Amount]",Slicer_Organizations,Slicer_Scenario,Slicer_Departments)</f>
        <v>-405</v>
      </c>
      <c r="AJ19" s="64" vm="141">
        <f>CUBEVALUE("fin",$C19,AJ$6,"[Measures].[Amount]",Slicer_Organizations,Slicer_Scenario,Slicer_Departments)</f>
        <v>-488</v>
      </c>
      <c r="AK19" s="64" vm="139">
        <f>CUBEVALUE("fin",$C19,AK$6,"[Measures].[Amount]",Slicer_Organizations,Slicer_Scenario,Slicer_Departments)</f>
        <v>-395</v>
      </c>
      <c r="AL19" s="64" vm="633">
        <f>CUBEVALUE("fin",$C19,AL$6,"[Measures].[Amount]",Slicer_Organizations,Slicer_Scenario,Slicer_Departments)</f>
        <v>-689</v>
      </c>
      <c r="AM19" s="64" vm="193">
        <f>CUBEVALUE("fin",$C19,AM$6,"[Measures].[Amount]",Slicer_Organizations,Slicer_Scenario,Slicer_Departments)</f>
        <v>-538</v>
      </c>
      <c r="AN19" s="64" vm="535">
        <f>CUBEVALUE("fin",$C19,AN$6,"[Measures].[Amount]",Slicer_Organizations,Slicer_Scenario,Slicer_Departments)</f>
        <v>-599</v>
      </c>
      <c r="AO19" s="64" vm="598">
        <f>CUBEVALUE("fin",$C19,AO$6,"[Measures].[Amount]",Slicer_Organizations,Slicer_Scenario,Slicer_Departments)</f>
        <v>-601</v>
      </c>
      <c r="AP19" s="64" vm="661">
        <f>CUBEVALUE("fin",$C19,AP$6,"[Measures].[Amount]",Slicer_Organizations,Slicer_Scenario,Slicer_Departments)</f>
        <v>-577</v>
      </c>
      <c r="AQ19" s="64" vm="262">
        <f>CUBEVALUE("fin",$C19,AQ$6,"[Measures].[Amount]",Slicer_Organizations,Slicer_Scenario,Slicer_Departments)</f>
        <v>-622</v>
      </c>
      <c r="AR19" s="64" vm="625">
        <f>CUBEVALUE("fin",$C19,AR$6,"[Measures].[Amount]",Slicer_Organizations,Slicer_Scenario,Slicer_Departments)</f>
        <v>-676</v>
      </c>
      <c r="AS19" s="64" vm="505">
        <f>CUBEVALUE("fin",$C19,AS$6,"[Measures].[Amount]",Slicer_Organizations,Slicer_Scenario,Slicer_Departments)</f>
        <v>-596</v>
      </c>
      <c r="AT19" s="64" vm="449">
        <f>CUBEVALUE("fin",$C19,AT$6,"[Measures].[Amount]",Slicer_Organizations,Slicer_Scenario,Slicer_Departments)</f>
        <v>-612</v>
      </c>
      <c r="AU19" s="64" vm="613">
        <f>CUBEVALUE("fin",$C19,AU$6,"[Measures].[Amount]",Slicer_Organizations,Slicer_Scenario,Slicer_Departments)</f>
        <v>-599</v>
      </c>
      <c r="AV19" s="64" vm="581">
        <f>CUBEVALUE("fin",$C19,AV$6,"[Measures].[Amount]",Slicer_Organizations,Slicer_Scenario,Slicer_Departments)</f>
        <v>-624</v>
      </c>
      <c r="AW19" s="64" vm="474">
        <f>CUBEVALUE("fin",$C19,AW$6,"[Measures].[Amount]",Slicer_Organizations,Slicer_Scenario,Slicer_Departments)</f>
        <v>-632</v>
      </c>
      <c r="AX19" s="64" vm="250">
        <f>CUBEVALUE("fin",$C19,AX$6,"[Measures].[Amount]",Slicer_Organizations,Slicer_Scenario,Slicer_Departments)</f>
        <v>-639.95935818249495</v>
      </c>
      <c r="AY19" s="64" vm="591">
        <f>CUBEVALUE("fin",$C19,AY$6,"[Measures].[Amount]",Slicer_Organizations,Slicer_Scenario,Slicer_Departments)</f>
        <v>-649.10985594887143</v>
      </c>
      <c r="AZ19" s="64" t="e">
        <f>CUBEVALUE("fin",$C19,AZ$6,"[Measures].[Amount]",Slicer_Organizations,Slicer_Scenario,Slicer_Departments)</f>
        <v>#N/A</v>
      </c>
      <c r="BA19" s="64" t="e">
        <f>CUBEVALUE("fin",$C19,BA$6,"[Measures].[Amount]",Slicer_Organizations,Slicer_Scenario,Slicer_Departments)</f>
        <v>#N/A</v>
      </c>
      <c r="BB19" s="64" t="e">
        <f>CUBEVALUE("fin",$C19,BB$6,"[Measures].[Amount]",Slicer_Organizations,Slicer_Scenario,Slicer_Departments)</f>
        <v>#N/A</v>
      </c>
      <c r="BC19" s="64" t="e">
        <f>CUBEVALUE("fin",$C19,BC$6,"[Measures].[Amount]",Slicer_Organizations,Slicer_Scenario,Slicer_Departments)</f>
        <v>#N/A</v>
      </c>
    </row>
    <row r="20" spans="2:55" x14ac:dyDescent="0.25">
      <c r="B20" s="86"/>
      <c r="C20" s="66" t="str" vm="44">
        <f>CUBEMEMBER("fin","[Account].[Accounts].&amp;[92]")</f>
        <v>Other Income</v>
      </c>
      <c r="D20" s="78"/>
      <c r="E20" s="67" vm="120">
        <f>CUBEVALUE("fin",$C20,E$6,"[Measures].[Amount]",Slicer_Organizations,Slicer_Scenario,Slicer_Departments)</f>
        <v>-6075.7999999999993</v>
      </c>
      <c r="F20" s="68" vm="678">
        <f>CUBEVALUE("fin",$C20,F$6,"[Measures].[Financial Variance Status]",Slicer_Organizations,Slicer_Scenario,Slicer_Departments)</f>
        <v>1</v>
      </c>
      <c r="G20" s="73" vm="237">
        <f>CUBEVALUE("fin",$C20,G$6,"[Measures].[Amount]",Slicer_Organizations,Slicer_Scenario,Slicer_Departments)</f>
        <v>-6324.2999999999993</v>
      </c>
      <c r="H20" s="68" vm="245">
        <f>CUBEVALUE("fin",$C20,H$6,"[Measures].[Financial Variance Status]",Slicer_Organizations,Slicer_Scenario,Slicer_Departments)</f>
        <v>1</v>
      </c>
      <c r="I20" s="67" vm="156">
        <f>CUBEVALUE("fin",$C20,I$6,"[Measures].[Amount]",Slicer_Organizations,Slicer_Scenario,Slicer_Departments)</f>
        <v>-33277.124580533746</v>
      </c>
      <c r="J20" s="68" vm="497">
        <f>CUBEVALUE("fin",$C20,J$6,"[Measures].[Financial Variance Status]",Slicer_Organizations,Slicer_Scenario,Slicer_Departments)</f>
        <v>1</v>
      </c>
      <c r="K20" s="87"/>
      <c r="L20" s="80"/>
      <c r="M20" s="80"/>
      <c r="O20" s="62">
        <f>ABS((G7-E7)/E7)*100</f>
        <v>6.7081935451702739</v>
      </c>
      <c r="P20" s="62">
        <f>ABS((I7-G7)/G7)*100</f>
        <v>66.718415407612696</v>
      </c>
      <c r="T20" s="64" vm="329">
        <f>CUBEVALUE("fin",$C20,T$6,"[Measures].[Amount]",Slicer_Organizations,Slicer_Scenario,Slicer_Departments)</f>
        <v>531</v>
      </c>
      <c r="U20" s="64" vm="646">
        <f>CUBEVALUE("fin",$C20,U$6,"[Measures].[Amount]",Slicer_Organizations,Slicer_Scenario,Slicer_Departments)</f>
        <v>552</v>
      </c>
      <c r="V20" s="64" vm="687">
        <f>CUBEVALUE("fin",$C20,V$6,"[Measures].[Amount]",Slicer_Organizations,Slicer_Scenario,Slicer_Departments)</f>
        <v>608</v>
      </c>
      <c r="W20" s="64" vm="360">
        <f>CUBEVALUE("fin",$C20,W$6,"[Measures].[Amount]",Slicer_Organizations,Slicer_Scenario,Slicer_Departments)</f>
        <v>559</v>
      </c>
      <c r="X20" s="64" vm="711">
        <f>CUBEVALUE("fin",$C20,X$6,"[Measures].[Amount]",Slicer_Organizations,Slicer_Scenario,Slicer_Departments)</f>
        <v>693</v>
      </c>
      <c r="Y20" s="64" vm="136">
        <f>CUBEVALUE("fin",$C20,Y$6,"[Measures].[Amount]",Slicer_Organizations,Slicer_Scenario,Slicer_Departments)</f>
        <v>-13465.8</v>
      </c>
      <c r="Z20" s="64" vm="664">
        <f>CUBEVALUE("fin",$C20,Z$6,"[Measures].[Amount]",Slicer_Organizations,Slicer_Scenario,Slicer_Departments)</f>
        <v>743</v>
      </c>
      <c r="AA20" s="64" vm="215">
        <f>CUBEVALUE("fin",$C20,AA$6,"[Measures].[Amount]",Slicer_Organizations,Slicer_Scenario,Slicer_Departments)</f>
        <v>720</v>
      </c>
      <c r="AB20" s="64" vm="592">
        <f>CUBEVALUE("fin",$C20,AB$6,"[Measures].[Amount]",Slicer_Organizations,Slicer_Scenario,Slicer_Departments)</f>
        <v>715</v>
      </c>
      <c r="AC20" s="64" vm="189">
        <f>CUBEVALUE("fin",$C20,AC$6,"[Measures].[Amount]",Slicer_Organizations,Slicer_Scenario,Slicer_Departments)</f>
        <v>862</v>
      </c>
      <c r="AD20" s="64" vm="413">
        <f>CUBEVALUE("fin",$C20,AD$6,"[Measures].[Amount]",Slicer_Organizations,Slicer_Scenario,Slicer_Departments)</f>
        <v>679</v>
      </c>
      <c r="AE20" s="64" vm="270">
        <f>CUBEVALUE("fin",$C20,AE$6,"[Measures].[Amount]",Slicer_Organizations,Slicer_Scenario,Slicer_Departments)</f>
        <v>728</v>
      </c>
      <c r="AF20" s="64" vm="126">
        <f>CUBEVALUE("fin",$C20,AF$6,"[Measures].[Amount]",Slicer_Organizations,Slicer_Scenario,Slicer_Departments)</f>
        <v>673</v>
      </c>
      <c r="AG20" s="64" vm="261">
        <f>CUBEVALUE("fin",$C20,AG$6,"[Measures].[Amount]",Slicer_Organizations,Slicer_Scenario,Slicer_Departments)</f>
        <v>840</v>
      </c>
      <c r="AH20" s="64" vm="247">
        <f>CUBEVALUE("fin",$C20,AH$6,"[Measures].[Amount]",Slicer_Organizations,Slicer_Scenario,Slicer_Departments)</f>
        <v>729</v>
      </c>
      <c r="AI20" s="64" vm="435">
        <f>CUBEVALUE("fin",$C20,AI$6,"[Measures].[Amount]",Slicer_Organizations,Slicer_Scenario,Slicer_Departments)</f>
        <v>675</v>
      </c>
      <c r="AJ20" s="64" vm="675">
        <f>CUBEVALUE("fin",$C20,AJ$6,"[Measures].[Amount]",Slicer_Organizations,Slicer_Scenario,Slicer_Departments)</f>
        <v>813</v>
      </c>
      <c r="AK20" s="64" vm="579">
        <f>CUBEVALUE("fin",$C20,AK$6,"[Measures].[Amount]",Slicer_Organizations,Slicer_Scenario,Slicer_Departments)</f>
        <v>-16097.3</v>
      </c>
      <c r="AL20" s="64" vm="308">
        <f>CUBEVALUE("fin",$C20,AL$6,"[Measures].[Amount]",Slicer_Organizations,Slicer_Scenario,Slicer_Departments)</f>
        <v>1148</v>
      </c>
      <c r="AM20" s="64" vm="477">
        <f>CUBEVALUE("fin",$C20,AM$6,"[Measures].[Amount]",Slicer_Organizations,Slicer_Scenario,Slicer_Departments)</f>
        <v>897</v>
      </c>
      <c r="AN20" s="64" vm="518">
        <f>CUBEVALUE("fin",$C20,AN$6,"[Measures].[Amount]",Slicer_Organizations,Slicer_Scenario,Slicer_Departments)</f>
        <v>997</v>
      </c>
      <c r="AO20" s="64" vm="321">
        <f>CUBEVALUE("fin",$C20,AO$6,"[Measures].[Amount]",Slicer_Organizations,Slicer_Scenario,Slicer_Departments)</f>
        <v>1003</v>
      </c>
      <c r="AP20" s="64" vm="516">
        <f>CUBEVALUE("fin",$C20,AP$6,"[Measures].[Amount]",Slicer_Organizations,Slicer_Scenario,Slicer_Departments)</f>
        <v>962</v>
      </c>
      <c r="AQ20" s="64" vm="653">
        <f>CUBEVALUE("fin",$C20,AQ$6,"[Measures].[Amount]",Slicer_Organizations,Slicer_Scenario,Slicer_Departments)</f>
        <v>1036</v>
      </c>
      <c r="AR20" s="64" vm="710">
        <f>CUBEVALUE("fin",$C20,AR$6,"[Measures].[Amount]",Slicer_Organizations,Slicer_Scenario,Slicer_Departments)</f>
        <v>1127</v>
      </c>
      <c r="AS20" s="64" vm="612">
        <f>CUBEVALUE("fin",$C20,AS$6,"[Measures].[Amount]",Slicer_Organizations,Slicer_Scenario,Slicer_Departments)</f>
        <v>994</v>
      </c>
      <c r="AT20" s="64" vm="679">
        <f>CUBEVALUE("fin",$C20,AT$6,"[Measures].[Amount]",Slicer_Organizations,Slicer_Scenario,Slicer_Departments)</f>
        <v>1020</v>
      </c>
      <c r="AU20" s="64" vm="322">
        <f>CUBEVALUE("fin",$C20,AU$6,"[Measures].[Amount]",Slicer_Organizations,Slicer_Scenario,Slicer_Departments)</f>
        <v>999</v>
      </c>
      <c r="AV20" s="64" vm="200">
        <f>CUBEVALUE("fin",$C20,AV$6,"[Measures].[Amount]",Slicer_Organizations,Slicer_Scenario,Slicer_Departments)</f>
        <v>1038</v>
      </c>
      <c r="AW20" s="64" vm="532">
        <f>CUBEVALUE("fin",$C20,AW$6,"[Measures].[Amount]",Slicer_Organizations,Slicer_Scenario,Slicer_Departments)</f>
        <v>-12651.1</v>
      </c>
      <c r="AX20" s="64" vm="123">
        <f>CUBEVALUE("fin",$C20,AX$6,"[Measures].[Amount]",Slicer_Organizations,Slicer_Scenario,Slicer_Departments)</f>
        <v>-12810.426956174941</v>
      </c>
      <c r="AY20" s="64" vm="475">
        <f>CUBEVALUE("fin",$C20,AY$6,"[Measures].[Amount]",Slicer_Organizations,Slicer_Scenario,Slicer_Departments)</f>
        <v>-12993.597624358807</v>
      </c>
      <c r="AZ20" s="64" t="e">
        <f>CUBEVALUE("fin",$C20,AZ$6,"[Measures].[Amount]",Slicer_Organizations,Slicer_Scenario,Slicer_Departments)</f>
        <v>#N/A</v>
      </c>
      <c r="BA20" s="64" t="e">
        <f>CUBEVALUE("fin",$C20,BA$6,"[Measures].[Amount]",Slicer_Organizations,Slicer_Scenario,Slicer_Departments)</f>
        <v>#N/A</v>
      </c>
      <c r="BB20" s="64" t="e">
        <f>CUBEVALUE("fin",$C20,BB$6,"[Measures].[Amount]",Slicer_Organizations,Slicer_Scenario,Slicer_Departments)</f>
        <v>#N/A</v>
      </c>
      <c r="BC20" s="64" t="e">
        <f>CUBEVALUE("fin",$C20,BC$6,"[Measures].[Amount]",Slicer_Organizations,Slicer_Scenario,Slicer_Departments)</f>
        <v>#N/A</v>
      </c>
    </row>
    <row r="21" spans="2:55" x14ac:dyDescent="0.25">
      <c r="B21" s="86"/>
      <c r="C21" s="66" t="str" vm="17">
        <f>CUBEMEMBER("fin","[Account].[Accounts].&amp;[93]")</f>
        <v>Curr Xchg Gain/(Loss)</v>
      </c>
      <c r="D21" s="78"/>
      <c r="E21" s="67" vm="478">
        <f>CUBEVALUE("fin",$C21,E$6,"[Measures].[Amount]",Slicer_Organizations,Slicer_Scenario,Slicer_Departments)</f>
        <v>15622</v>
      </c>
      <c r="F21" s="68" vm="286">
        <f>CUBEVALUE("fin",$C21,F$6,"[Measures].[Financial Variance Status]",Slicer_Organizations,Slicer_Scenario,Slicer_Departments)</f>
        <v>1</v>
      </c>
      <c r="G21" s="73" vm="519">
        <f>CUBEVALUE("fin",$C21,G$6,"[Measures].[Amount]",Slicer_Organizations,Slicer_Scenario,Slicer_Departments)</f>
        <v>18617</v>
      </c>
      <c r="H21" s="68" vm="648">
        <f>CUBEVALUE("fin",$C21,H$6,"[Measures].[Financial Variance Status]",Slicer_Organizations,Slicer_Scenario,Slicer_Departments)</f>
        <v>1</v>
      </c>
      <c r="I21" s="67" vm="652">
        <f>CUBEVALUE("fin",$C21,I$6,"[Measures].[Amount]",Slicer_Organizations,Slicer_Scenario,Slicer_Departments)</f>
        <v>46291.080794314206</v>
      </c>
      <c r="J21" s="68" vm="488">
        <f>CUBEVALUE("fin",$C21,J$6,"[Measures].[Financial Variance Status]",Slicer_Organizations,Slicer_Scenario,Slicer_Departments)</f>
        <v>1</v>
      </c>
      <c r="K21" s="87"/>
      <c r="L21" s="80"/>
      <c r="M21" s="80"/>
      <c r="O21" s="62">
        <f t="shared" ref="O21:O28" si="4">ABS((G8-E8)/E8)*100</f>
        <v>6.2603965477003127</v>
      </c>
      <c r="P21" s="62">
        <f t="shared" ref="P21:P28" si="5">ABS((I8-G8)/G8)*100</f>
        <v>62.711337175114387</v>
      </c>
      <c r="T21" s="64" t="str" vm="696">
        <f>CUBEVALUE("fin",$C21,T$6,"[Measures].[Amount]",Slicer_Organizations,Slicer_Scenario,Slicer_Departments)</f>
        <v/>
      </c>
      <c r="U21" s="64" t="str" vm="268">
        <f>CUBEVALUE("fin",$C21,U$6,"[Measures].[Amount]",Slicer_Organizations,Slicer_Scenario,Slicer_Departments)</f>
        <v/>
      </c>
      <c r="V21" s="64" t="str" vm="384">
        <f>CUBEVALUE("fin",$C21,V$6,"[Measures].[Amount]",Slicer_Organizations,Slicer_Scenario,Slicer_Departments)</f>
        <v/>
      </c>
      <c r="W21" s="64" t="str" vm="467">
        <f>CUBEVALUE("fin",$C21,W$6,"[Measures].[Amount]",Slicer_Organizations,Slicer_Scenario,Slicer_Departments)</f>
        <v/>
      </c>
      <c r="X21" s="64" t="str" vm="677">
        <f>CUBEVALUE("fin",$C21,X$6,"[Measures].[Amount]",Slicer_Organizations,Slicer_Scenario,Slicer_Departments)</f>
        <v/>
      </c>
      <c r="Y21" s="64" vm="693">
        <f>CUBEVALUE("fin",$C21,Y$6,"[Measures].[Amount]",Slicer_Organizations,Slicer_Scenario,Slicer_Departments)</f>
        <v>15622</v>
      </c>
      <c r="Z21" s="64" t="str" vm="358">
        <f>CUBEVALUE("fin",$C21,Z$6,"[Measures].[Amount]",Slicer_Organizations,Slicer_Scenario,Slicer_Departments)</f>
        <v/>
      </c>
      <c r="AA21" s="64" t="str" vm="210">
        <f>CUBEVALUE("fin",$C21,AA$6,"[Measures].[Amount]",Slicer_Organizations,Slicer_Scenario,Slicer_Departments)</f>
        <v/>
      </c>
      <c r="AB21" s="64" t="str" vm="701">
        <f>CUBEVALUE("fin",$C21,AB$6,"[Measures].[Amount]",Slicer_Organizations,Slicer_Scenario,Slicer_Departments)</f>
        <v/>
      </c>
      <c r="AC21" s="64" t="str" vm="470">
        <f>CUBEVALUE("fin",$C21,AC$6,"[Measures].[Amount]",Slicer_Organizations,Slicer_Scenario,Slicer_Departments)</f>
        <v/>
      </c>
      <c r="AD21" s="64" t="str" vm="383">
        <f>CUBEVALUE("fin",$C21,AD$6,"[Measures].[Amount]",Slicer_Organizations,Slicer_Scenario,Slicer_Departments)</f>
        <v/>
      </c>
      <c r="AE21" s="64" t="str" vm="582">
        <f>CUBEVALUE("fin",$C21,AE$6,"[Measures].[Amount]",Slicer_Organizations,Slicer_Scenario,Slicer_Departments)</f>
        <v/>
      </c>
      <c r="AF21" s="64" t="str" vm="482">
        <f>CUBEVALUE("fin",$C21,AF$6,"[Measures].[Amount]",Slicer_Organizations,Slicer_Scenario,Slicer_Departments)</f>
        <v/>
      </c>
      <c r="AG21" s="64" t="str" vm="316">
        <f>CUBEVALUE("fin",$C21,AG$6,"[Measures].[Amount]",Slicer_Organizations,Slicer_Scenario,Slicer_Departments)</f>
        <v/>
      </c>
      <c r="AH21" s="64" t="str" vm="351">
        <f>CUBEVALUE("fin",$C21,AH$6,"[Measures].[Amount]",Slicer_Organizations,Slicer_Scenario,Slicer_Departments)</f>
        <v/>
      </c>
      <c r="AI21" s="64" t="str" vm="412">
        <f>CUBEVALUE("fin",$C21,AI$6,"[Measures].[Amount]",Slicer_Organizations,Slicer_Scenario,Slicer_Departments)</f>
        <v/>
      </c>
      <c r="AJ21" s="64" t="str" vm="208">
        <f>CUBEVALUE("fin",$C21,AJ$6,"[Measures].[Amount]",Slicer_Organizations,Slicer_Scenario,Slicer_Departments)</f>
        <v/>
      </c>
      <c r="AK21" s="64" vm="248">
        <f>CUBEVALUE("fin",$C21,AK$6,"[Measures].[Amount]",Slicer_Organizations,Slicer_Scenario,Slicer_Departments)</f>
        <v>18617</v>
      </c>
      <c r="AL21" s="64" t="str" vm="550">
        <f>CUBEVALUE("fin",$C21,AL$6,"[Measures].[Amount]",Slicer_Organizations,Slicer_Scenario,Slicer_Departments)</f>
        <v/>
      </c>
      <c r="AM21" s="64" t="str" vm="347">
        <f>CUBEVALUE("fin",$C21,AM$6,"[Measures].[Amount]",Slicer_Organizations,Slicer_Scenario,Slicer_Departments)</f>
        <v/>
      </c>
      <c r="AN21" s="64" t="str" vm="299">
        <f>CUBEVALUE("fin",$C21,AN$6,"[Measures].[Amount]",Slicer_Organizations,Slicer_Scenario,Slicer_Departments)</f>
        <v/>
      </c>
      <c r="AO21" s="64" t="str" vm="580">
        <f>CUBEVALUE("fin",$C21,AO$6,"[Measures].[Amount]",Slicer_Organizations,Slicer_Scenario,Slicer_Departments)</f>
        <v/>
      </c>
      <c r="AP21" s="64" t="str" vm="216">
        <f>CUBEVALUE("fin",$C21,AP$6,"[Measures].[Amount]",Slicer_Organizations,Slicer_Scenario,Slicer_Departments)</f>
        <v/>
      </c>
      <c r="AQ21" s="64" t="str" vm="473">
        <f>CUBEVALUE("fin",$C21,AQ$6,"[Measures].[Amount]",Slicer_Organizations,Slicer_Scenario,Slicer_Departments)</f>
        <v/>
      </c>
      <c r="AR21" s="64" t="str" vm="620">
        <f>CUBEVALUE("fin",$C21,AR$6,"[Measures].[Amount]",Slicer_Organizations,Slicer_Scenario,Slicer_Departments)</f>
        <v/>
      </c>
      <c r="AS21" s="64" t="str" vm="394">
        <f>CUBEVALUE("fin",$C21,AS$6,"[Measures].[Amount]",Slicer_Organizations,Slicer_Scenario,Slicer_Departments)</f>
        <v/>
      </c>
      <c r="AT21" s="64" t="str" vm="590">
        <f>CUBEVALUE("fin",$C21,AT$6,"[Measures].[Amount]",Slicer_Organizations,Slicer_Scenario,Slicer_Departments)</f>
        <v/>
      </c>
      <c r="AU21" s="64" t="str" vm="552">
        <f>CUBEVALUE("fin",$C21,AU$6,"[Measures].[Amount]",Slicer_Organizations,Slicer_Scenario,Slicer_Departments)</f>
        <v/>
      </c>
      <c r="AV21" s="64" t="str" vm="462">
        <f>CUBEVALUE("fin",$C21,AV$6,"[Measures].[Amount]",Slicer_Organizations,Slicer_Scenario,Slicer_Departments)</f>
        <v/>
      </c>
      <c r="AW21" s="64" vm="301">
        <f>CUBEVALUE("fin",$C21,AW$6,"[Measures].[Amount]",Slicer_Organizations,Slicer_Scenario,Slicer_Departments)</f>
        <v>15229</v>
      </c>
      <c r="AX21" s="64" vm="161">
        <f>CUBEVALUE("fin",$C21,AX$6,"[Measures].[Amount]",Slicer_Organizations,Slicer_Scenario,Slicer_Departments)</f>
        <v>15420.792825571545</v>
      </c>
      <c r="AY21" s="64" vm="242">
        <f>CUBEVALUE("fin",$C21,AY$6,"[Measures].[Amount]",Slicer_Organizations,Slicer_Scenario,Slicer_Departments)</f>
        <v>15641.287968742661</v>
      </c>
      <c r="AZ21" s="64" t="e">
        <f>CUBEVALUE("fin",$C21,AZ$6,"[Measures].[Amount]",Slicer_Organizations,Slicer_Scenario,Slicer_Departments)</f>
        <v>#N/A</v>
      </c>
      <c r="BA21" s="64" t="e">
        <f>CUBEVALUE("fin",$C21,BA$6,"[Measures].[Amount]",Slicer_Organizations,Slicer_Scenario,Slicer_Departments)</f>
        <v>#N/A</v>
      </c>
      <c r="BB21" s="64" t="e">
        <f>CUBEVALUE("fin",$C21,BB$6,"[Measures].[Amount]",Slicer_Organizations,Slicer_Scenario,Slicer_Departments)</f>
        <v>#N/A</v>
      </c>
      <c r="BC21" s="64" t="e">
        <f>CUBEVALUE("fin",$C21,BC$6,"[Measures].[Amount]",Slicer_Organizations,Slicer_Scenario,Slicer_Departments)</f>
        <v>#N/A</v>
      </c>
    </row>
    <row r="22" spans="2:55" x14ac:dyDescent="0.25">
      <c r="B22" s="86"/>
      <c r="C22" s="69" t="str" vm="9">
        <f>CUBEMEMBER("fin","[Account].[Accounts].&amp;[94]")</f>
        <v>Taxes</v>
      </c>
      <c r="D22" s="79"/>
      <c r="E22" s="70" vm="186">
        <f>CUBEVALUE("fin",$C22,E$6,"[Measures].[Amount]",Slicer_Organizations,Slicer_Scenario,Slicer_Departments)</f>
        <v>425802</v>
      </c>
      <c r="F22" s="71" vm="530">
        <f>CUBEVALUE("fin",$C22,F$6,"[Measures].[Financial Variance Status]",Slicer_Organizations,Slicer_Scenario,Slicer_Departments)</f>
        <v>1</v>
      </c>
      <c r="G22" s="74" vm="225">
        <f>CUBEVALUE("fin",$C22,G$6,"[Measures].[Amount]",Slicer_Organizations,Slicer_Scenario,Slicer_Departments)</f>
        <v>406232</v>
      </c>
      <c r="H22" s="71" vm="631">
        <f>CUBEVALUE("fin",$C22,H$6,"[Measures].[Financial Variance Status]",Slicer_Organizations,Slicer_Scenario,Slicer_Departments)</f>
        <v>1</v>
      </c>
      <c r="I22" s="70" vm="618">
        <f>CUBEVALUE("fin",$C22,I$6,"[Measures].[Amount]",Slicer_Organizations,Slicer_Scenario,Slicer_Departments)</f>
        <v>208521.15041799395</v>
      </c>
      <c r="J22" s="71" vm="418">
        <f>CUBEVALUE("fin",$C22,J$6,"[Measures].[Financial Variance Status]",Slicer_Organizations,Slicer_Scenario,Slicer_Departments)</f>
        <v>1</v>
      </c>
      <c r="K22" s="87"/>
      <c r="L22" s="80"/>
      <c r="M22" s="80"/>
      <c r="O22" s="62">
        <f t="shared" si="4"/>
        <v>25.125198253199208</v>
      </c>
      <c r="P22" s="62">
        <f t="shared" si="5"/>
        <v>21.522836787095482</v>
      </c>
      <c r="T22" s="64" vm="115">
        <f>CUBEVALUE("fin",$C22,T$6,"[Measures].[Amount]",Slicer_Organizations,Slicer_Scenario,Slicer_Departments)</f>
        <v>5409</v>
      </c>
      <c r="U22" s="64" vm="593">
        <f>CUBEVALUE("fin",$C22,U$6,"[Measures].[Amount]",Slicer_Organizations,Slicer_Scenario,Slicer_Departments)</f>
        <v>29460</v>
      </c>
      <c r="V22" s="64" vm="425">
        <f>CUBEVALUE("fin",$C22,V$6,"[Measures].[Amount]",Slicer_Organizations,Slicer_Scenario,Slicer_Departments)</f>
        <v>30150</v>
      </c>
      <c r="W22" s="64" vm="167">
        <f>CUBEVALUE("fin",$C22,W$6,"[Measures].[Amount]",Slicer_Organizations,Slicer_Scenario,Slicer_Departments)</f>
        <v>12489</v>
      </c>
      <c r="X22" s="64" vm="603">
        <f>CUBEVALUE("fin",$C22,X$6,"[Measures].[Amount]",Slicer_Organizations,Slicer_Scenario,Slicer_Departments)</f>
        <v>58611</v>
      </c>
      <c r="Y22" s="64" vm="610">
        <f>CUBEVALUE("fin",$C22,Y$6,"[Measures].[Amount]",Slicer_Organizations,Slicer_Scenario,Slicer_Departments)</f>
        <v>24492</v>
      </c>
      <c r="Z22" s="64" vm="124">
        <f>CUBEVALUE("fin",$C22,Z$6,"[Measures].[Amount]",Slicer_Organizations,Slicer_Scenario,Slicer_Departments)</f>
        <v>41679</v>
      </c>
      <c r="AA22" s="64" vm="364">
        <f>CUBEVALUE("fin",$C22,AA$6,"[Measures].[Amount]",Slicer_Organizations,Slicer_Scenario,Slicer_Departments)</f>
        <v>46077</v>
      </c>
      <c r="AB22" s="64" vm="143">
        <f>CUBEVALUE("fin",$C22,AB$6,"[Measures].[Amount]",Slicer_Organizations,Slicer_Scenario,Slicer_Departments)</f>
        <v>53538</v>
      </c>
      <c r="AC22" s="64" vm="212">
        <f>CUBEVALUE("fin",$C22,AC$6,"[Measures].[Amount]",Slicer_Organizations,Slicer_Scenario,Slicer_Departments)</f>
        <v>40623</v>
      </c>
      <c r="AD22" s="64" vm="302">
        <f>CUBEVALUE("fin",$C22,AD$6,"[Measures].[Amount]",Slicer_Organizations,Slicer_Scenario,Slicer_Departments)</f>
        <v>44406</v>
      </c>
      <c r="AE22" s="64" vm="463">
        <f>CUBEVALUE("fin",$C22,AE$6,"[Measures].[Amount]",Slicer_Organizations,Slicer_Scenario,Slicer_Departments)</f>
        <v>38868</v>
      </c>
      <c r="AF22" s="64" vm="636">
        <f>CUBEVALUE("fin",$C22,AF$6,"[Measures].[Amount]",Slicer_Organizations,Slicer_Scenario,Slicer_Departments)</f>
        <v>30432</v>
      </c>
      <c r="AG22" s="64" vm="228">
        <f>CUBEVALUE("fin",$C22,AG$6,"[Measures].[Amount]",Slicer_Organizations,Slicer_Scenario,Slicer_Departments)</f>
        <v>34206</v>
      </c>
      <c r="AH22" s="64" vm="223">
        <f>CUBEVALUE("fin",$C22,AH$6,"[Measures].[Amount]",Slicer_Organizations,Slicer_Scenario,Slicer_Departments)</f>
        <v>24243</v>
      </c>
      <c r="AI22" s="64" vm="399">
        <f>CUBEVALUE("fin",$C22,AI$6,"[Measures].[Amount]",Slicer_Organizations,Slicer_Scenario,Slicer_Departments)</f>
        <v>33066</v>
      </c>
      <c r="AJ22" s="64" vm="565">
        <f>CUBEVALUE("fin",$C22,AJ$6,"[Measures].[Amount]",Slicer_Organizations,Slicer_Scenario,Slicer_Departments)</f>
        <v>45492</v>
      </c>
      <c r="AK22" s="64" vm="185">
        <f>CUBEVALUE("fin",$C22,AK$6,"[Measures].[Amount]",Slicer_Organizations,Slicer_Scenario,Slicer_Departments)</f>
        <v>32850</v>
      </c>
      <c r="AL22" s="64" vm="459">
        <f>CUBEVALUE("fin",$C22,AL$6,"[Measures].[Amount]",Slicer_Organizations,Slicer_Scenario,Slicer_Departments)</f>
        <v>29247</v>
      </c>
      <c r="AM22" s="64" vm="551">
        <f>CUBEVALUE("fin",$C22,AM$6,"[Measures].[Amount]",Slicer_Organizations,Slicer_Scenario,Slicer_Departments)</f>
        <v>37216</v>
      </c>
      <c r="AN22" s="64" vm="240">
        <f>CUBEVALUE("fin",$C22,AN$6,"[Measures].[Amount]",Slicer_Organizations,Slicer_Scenario,Slicer_Departments)</f>
        <v>49359</v>
      </c>
      <c r="AO22" s="64" vm="408">
        <f>CUBEVALUE("fin",$C22,AO$6,"[Measures].[Amount]",Slicer_Organizations,Slicer_Scenario,Slicer_Departments)</f>
        <v>20585</v>
      </c>
      <c r="AP22" s="64" vm="310">
        <f>CUBEVALUE("fin",$C22,AP$6,"[Measures].[Amount]",Slicer_Organizations,Slicer_Scenario,Slicer_Departments)</f>
        <v>39504</v>
      </c>
      <c r="AQ22" s="64" vm="585">
        <f>CUBEVALUE("fin",$C22,AQ$6,"[Measures].[Amount]",Slicer_Organizations,Slicer_Scenario,Slicer_Departments)</f>
        <v>30032</v>
      </c>
      <c r="AR22" s="64" vm="597">
        <f>CUBEVALUE("fin",$C22,AR$6,"[Measures].[Amount]",Slicer_Organizations,Slicer_Scenario,Slicer_Departments)</f>
        <v>14028</v>
      </c>
      <c r="AS22" s="64" vm="574">
        <f>CUBEVALUE("fin",$C22,AS$6,"[Measures].[Amount]",Slicer_Organizations,Slicer_Scenario,Slicer_Departments)</f>
        <v>30175</v>
      </c>
      <c r="AT22" s="64" vm="534">
        <f>CUBEVALUE("fin",$C22,AT$6,"[Measures].[Amount]",Slicer_Organizations,Slicer_Scenario,Slicer_Departments)</f>
        <v>18125</v>
      </c>
      <c r="AU22" s="64" vm="439">
        <f>CUBEVALUE("fin",$C22,AU$6,"[Measures].[Amount]",Slicer_Organizations,Slicer_Scenario,Slicer_Departments)</f>
        <v>15986</v>
      </c>
      <c r="AV22" s="64" vm="656">
        <f>CUBEVALUE("fin",$C22,AV$6,"[Measures].[Amount]",Slicer_Organizations,Slicer_Scenario,Slicer_Departments)</f>
        <v>29503</v>
      </c>
      <c r="AW22" s="64" vm="531">
        <f>CUBEVALUE("fin",$C22,AW$6,"[Measures].[Amount]",Slicer_Organizations,Slicer_Scenario,Slicer_Departments)</f>
        <v>33130</v>
      </c>
      <c r="AX22" s="64" vm="359">
        <f>CUBEVALUE("fin",$C22,AX$6,"[Measures].[Amount]",Slicer_Organizations,Slicer_Scenario,Slicer_Departments)</f>
        <v>33547.236608522246</v>
      </c>
      <c r="AY22" s="64" vm="279">
        <f>CUBEVALUE("fin",$C22,AY$6,"[Measures].[Amount]",Slicer_Organizations,Slicer_Scenario,Slicer_Departments)</f>
        <v>34026.913809471691</v>
      </c>
      <c r="AZ22" s="64" t="e">
        <f>CUBEVALUE("fin",$C22,AZ$6,"[Measures].[Amount]",Slicer_Organizations,Slicer_Scenario,Slicer_Departments)</f>
        <v>#N/A</v>
      </c>
      <c r="BA22" s="64" t="e">
        <f>CUBEVALUE("fin",$C22,BA$6,"[Measures].[Amount]",Slicer_Organizations,Slicer_Scenario,Slicer_Departments)</f>
        <v>#N/A</v>
      </c>
      <c r="BB22" s="64" t="e">
        <f>CUBEVALUE("fin",$C22,BB$6,"[Measures].[Amount]",Slicer_Organizations,Slicer_Scenario,Slicer_Departments)</f>
        <v>#N/A</v>
      </c>
      <c r="BC22" s="64" t="e">
        <f>CUBEVALUE("fin",$C22,BC$6,"[Measures].[Amount]",Slicer_Organizations,Slicer_Scenario,Slicer_Departments)</f>
        <v>#N/A</v>
      </c>
    </row>
    <row r="23" spans="2:55" x14ac:dyDescent="0.25">
      <c r="B23" s="86"/>
      <c r="C23" s="80"/>
      <c r="D23" s="80"/>
      <c r="E23" s="80"/>
      <c r="F23" s="80"/>
      <c r="G23" s="80"/>
      <c r="H23" s="80"/>
      <c r="I23" s="80"/>
      <c r="J23" s="80"/>
      <c r="K23" s="87"/>
      <c r="L23" s="80"/>
      <c r="M23" s="80"/>
      <c r="O23" s="62">
        <f t="shared" si="4"/>
        <v>7.1462209134621411</v>
      </c>
      <c r="P23" s="62">
        <f t="shared" si="5"/>
        <v>42.165078339041287</v>
      </c>
      <c r="T23" s="64"/>
      <c r="U23" s="64"/>
      <c r="V23" s="64"/>
      <c r="W23" s="64"/>
      <c r="X23" s="64"/>
      <c r="Y23" s="64"/>
      <c r="Z23" s="64"/>
      <c r="AA23" s="64"/>
      <c r="AB23" s="64"/>
      <c r="AC23" s="64"/>
      <c r="AD23" s="64"/>
      <c r="AE23" s="64"/>
      <c r="AF23" s="64"/>
      <c r="AG23" s="64"/>
      <c r="AH23" s="64"/>
      <c r="AI23" s="64"/>
      <c r="AJ23" s="64"/>
      <c r="AK23" s="64"/>
      <c r="AL23" s="64"/>
      <c r="AM23" s="64"/>
      <c r="AN23" s="64"/>
      <c r="AO23" s="64"/>
      <c r="AP23" s="64"/>
      <c r="AQ23" s="64"/>
      <c r="AR23" s="64"/>
      <c r="AS23" s="64"/>
      <c r="AT23" s="64"/>
      <c r="AU23" s="64"/>
      <c r="AV23" s="64"/>
      <c r="AW23" s="64"/>
      <c r="AX23" s="64"/>
      <c r="AY23" s="64"/>
      <c r="AZ23" s="64"/>
      <c r="BA23" s="64"/>
      <c r="BB23" s="64"/>
      <c r="BC23" s="64"/>
    </row>
    <row r="24" spans="2:55" x14ac:dyDescent="0.25">
      <c r="B24" s="86"/>
      <c r="C24" s="80"/>
      <c r="D24" s="80"/>
      <c r="E24" s="80"/>
      <c r="F24" s="80"/>
      <c r="G24" s="80"/>
      <c r="H24" s="80"/>
      <c r="I24" s="80"/>
      <c r="J24" s="80"/>
      <c r="K24" s="87"/>
      <c r="L24" s="80"/>
      <c r="M24" s="80"/>
      <c r="O24" s="62">
        <f t="shared" si="4"/>
        <v>5.6299288601907076</v>
      </c>
      <c r="P24" s="62">
        <f t="shared" si="5"/>
        <v>39.500682942040719</v>
      </c>
      <c r="T24" s="64"/>
      <c r="U24" s="64"/>
      <c r="V24" s="64"/>
      <c r="W24" s="64"/>
      <c r="X24" s="64"/>
      <c r="Y24" s="64"/>
      <c r="Z24" s="64"/>
      <c r="AA24" s="64"/>
      <c r="AB24" s="64"/>
      <c r="AC24" s="64"/>
      <c r="AD24" s="64"/>
      <c r="AE24" s="64"/>
      <c r="AF24" s="64"/>
      <c r="AG24" s="64"/>
      <c r="AH24" s="64"/>
      <c r="AI24" s="64"/>
      <c r="AJ24" s="64"/>
      <c r="AK24" s="64"/>
      <c r="AL24" s="64"/>
      <c r="AM24" s="64"/>
      <c r="AN24" s="64"/>
      <c r="AO24" s="64"/>
      <c r="AP24" s="64"/>
      <c r="AQ24" s="64"/>
      <c r="AR24" s="64"/>
      <c r="AS24" s="64"/>
      <c r="AT24" s="64"/>
      <c r="AU24" s="64"/>
      <c r="AV24" s="64"/>
      <c r="AW24" s="64"/>
      <c r="AX24" s="64"/>
      <c r="AY24" s="64"/>
      <c r="AZ24" s="64"/>
      <c r="BA24" s="64"/>
      <c r="BB24" s="64"/>
      <c r="BC24" s="64"/>
    </row>
    <row r="25" spans="2:55" x14ac:dyDescent="0.25">
      <c r="B25" s="86"/>
      <c r="C25" s="80"/>
      <c r="D25" s="80"/>
      <c r="E25" s="80"/>
      <c r="F25" s="80"/>
      <c r="G25" s="80"/>
      <c r="H25" s="80"/>
      <c r="I25" s="80"/>
      <c r="J25" s="80"/>
      <c r="K25" s="87"/>
      <c r="L25" s="80"/>
      <c r="M25" s="80"/>
      <c r="O25" s="62">
        <f t="shared" si="4"/>
        <v>5.9974008961710004</v>
      </c>
      <c r="P25" s="62">
        <f t="shared" si="5"/>
        <v>40.840333610511649</v>
      </c>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c r="AS25" s="64"/>
      <c r="AT25" s="64"/>
      <c r="AU25" s="64"/>
      <c r="AV25" s="64"/>
      <c r="AW25" s="64"/>
      <c r="AX25" s="64"/>
      <c r="AY25" s="64"/>
      <c r="AZ25" s="64"/>
      <c r="BA25" s="64"/>
      <c r="BB25" s="64"/>
      <c r="BC25" s="64"/>
    </row>
    <row r="26" spans="2:55" x14ac:dyDescent="0.25">
      <c r="B26" s="86"/>
      <c r="C26" s="80"/>
      <c r="D26" s="80"/>
      <c r="E26" s="80"/>
      <c r="F26" s="80"/>
      <c r="G26" s="80"/>
      <c r="H26" s="80"/>
      <c r="I26" s="80"/>
      <c r="J26" s="80"/>
      <c r="K26" s="87"/>
      <c r="L26" s="80"/>
      <c r="M26" s="80"/>
      <c r="O26" s="62">
        <f t="shared" si="4"/>
        <v>42.125062800985205</v>
      </c>
      <c r="P26" s="62">
        <f t="shared" si="5"/>
        <v>70.274519917521786</v>
      </c>
      <c r="T26" s="64"/>
      <c r="U26" s="64"/>
      <c r="V26" s="64"/>
      <c r="W26" s="64"/>
      <c r="X26" s="64"/>
      <c r="Y26" s="64"/>
      <c r="Z26" s="64"/>
      <c r="AA26" s="64"/>
      <c r="AB26" s="64"/>
      <c r="AC26" s="64"/>
      <c r="AD26" s="64"/>
      <c r="AE26" s="64"/>
      <c r="AF26" s="64"/>
      <c r="AG26" s="64"/>
      <c r="AH26" s="64"/>
      <c r="AI26" s="64"/>
      <c r="AJ26" s="64"/>
      <c r="AK26" s="64"/>
      <c r="AL26" s="64"/>
      <c r="AM26" s="64"/>
      <c r="AN26" s="64"/>
      <c r="AO26" s="64"/>
      <c r="AP26" s="64"/>
      <c r="AQ26" s="64"/>
      <c r="AR26" s="64"/>
      <c r="AS26" s="64"/>
      <c r="AT26" s="64"/>
      <c r="AU26" s="64"/>
      <c r="AV26" s="64"/>
      <c r="AW26" s="64"/>
      <c r="AX26" s="64"/>
      <c r="AY26" s="64"/>
      <c r="AZ26" s="64"/>
      <c r="BA26" s="64"/>
      <c r="BB26" s="64"/>
      <c r="BC26" s="64"/>
    </row>
    <row r="27" spans="2:55" x14ac:dyDescent="0.25">
      <c r="B27" s="86"/>
      <c r="C27" s="80"/>
      <c r="D27" s="80"/>
      <c r="E27" s="80"/>
      <c r="F27" s="80"/>
      <c r="G27" s="80"/>
      <c r="H27" s="80"/>
      <c r="I27" s="80"/>
      <c r="J27" s="80"/>
      <c r="K27" s="87"/>
      <c r="L27" s="80"/>
      <c r="M27" s="80"/>
      <c r="O27" s="62">
        <f t="shared" si="4"/>
        <v>56.910605517735583</v>
      </c>
      <c r="P27" s="62">
        <f t="shared" si="5"/>
        <v>28.784783939626085</v>
      </c>
      <c r="T27" s="64"/>
      <c r="U27" s="64"/>
      <c r="V27" s="64"/>
      <c r="W27" s="64"/>
      <c r="X27" s="64"/>
      <c r="Y27" s="64"/>
      <c r="Z27" s="64"/>
      <c r="AA27" s="64"/>
      <c r="AB27" s="64"/>
      <c r="AC27" s="64"/>
      <c r="AD27" s="64"/>
      <c r="AE27" s="64"/>
      <c r="AF27" s="64"/>
      <c r="AG27" s="64"/>
      <c r="AH27" s="64"/>
      <c r="AI27" s="64"/>
      <c r="AJ27" s="64"/>
      <c r="AK27" s="64"/>
      <c r="AL27" s="64"/>
      <c r="AM27" s="64"/>
      <c r="AN27" s="64"/>
      <c r="AO27" s="64"/>
      <c r="AP27" s="64"/>
      <c r="AQ27" s="64"/>
      <c r="AR27" s="64"/>
      <c r="AS27" s="64"/>
      <c r="AT27" s="64"/>
      <c r="AU27" s="64"/>
      <c r="AV27" s="64"/>
      <c r="AW27" s="64"/>
      <c r="AX27" s="64"/>
      <c r="AY27" s="64"/>
      <c r="AZ27" s="64"/>
      <c r="BA27" s="64"/>
      <c r="BB27" s="64"/>
      <c r="BC27" s="64"/>
    </row>
    <row r="28" spans="2:55" x14ac:dyDescent="0.25">
      <c r="B28" s="86"/>
      <c r="C28" s="80"/>
      <c r="D28" s="80"/>
      <c r="E28" s="80"/>
      <c r="F28" s="80"/>
      <c r="G28" s="80"/>
      <c r="H28" s="80"/>
      <c r="I28" s="80"/>
      <c r="J28" s="80"/>
      <c r="K28" s="87"/>
      <c r="L28" s="80"/>
      <c r="M28" s="80"/>
      <c r="O28" s="62">
        <f t="shared" si="4"/>
        <v>2.149954234858646</v>
      </c>
      <c r="P28" s="62">
        <f t="shared" si="5"/>
        <v>33.086659031457195</v>
      </c>
    </row>
    <row r="29" spans="2:55" x14ac:dyDescent="0.25">
      <c r="B29" s="86"/>
      <c r="C29" s="80"/>
      <c r="D29" s="80"/>
      <c r="E29" s="80"/>
      <c r="F29" s="80"/>
      <c r="G29" s="80"/>
      <c r="H29" s="80"/>
      <c r="I29" s="80"/>
      <c r="J29" s="80"/>
      <c r="K29" s="87"/>
      <c r="L29" s="80"/>
      <c r="M29" s="80"/>
      <c r="O29" s="62"/>
      <c r="P29" s="62"/>
    </row>
    <row r="30" spans="2:55" x14ac:dyDescent="0.25">
      <c r="B30" s="86"/>
      <c r="C30" s="80"/>
      <c r="D30" s="80"/>
      <c r="E30" s="80"/>
      <c r="F30" s="80"/>
      <c r="G30" s="80"/>
      <c r="H30" s="80"/>
      <c r="I30" s="80"/>
      <c r="J30" s="80"/>
      <c r="K30" s="87"/>
      <c r="L30" s="80"/>
      <c r="M30" s="80"/>
      <c r="O30" s="62"/>
      <c r="P30" s="62"/>
    </row>
    <row r="31" spans="2:55" x14ac:dyDescent="0.25">
      <c r="B31" s="86"/>
      <c r="C31" s="80"/>
      <c r="D31" s="80"/>
      <c r="E31" s="80"/>
      <c r="F31" s="80"/>
      <c r="G31" s="80"/>
      <c r="H31" s="80"/>
      <c r="I31" s="80"/>
      <c r="J31" s="80"/>
      <c r="K31" s="87"/>
      <c r="L31" s="80"/>
      <c r="M31" s="80"/>
    </row>
    <row r="32" spans="2:55" x14ac:dyDescent="0.25">
      <c r="B32" s="86"/>
      <c r="C32" s="80"/>
      <c r="D32" s="80"/>
      <c r="E32" s="80"/>
      <c r="F32" s="80"/>
      <c r="G32" s="80"/>
      <c r="H32" s="80"/>
      <c r="I32" s="80"/>
      <c r="J32" s="80"/>
      <c r="K32" s="87"/>
      <c r="L32" s="80"/>
      <c r="M32" s="80"/>
    </row>
    <row r="33" spans="2:13" x14ac:dyDescent="0.25">
      <c r="B33" s="86"/>
      <c r="C33" s="80"/>
      <c r="D33" s="80"/>
      <c r="E33" s="80"/>
      <c r="F33" s="80"/>
      <c r="G33" s="80"/>
      <c r="H33" s="80"/>
      <c r="I33" s="80"/>
      <c r="J33" s="80"/>
      <c r="K33" s="87"/>
      <c r="L33" s="80"/>
      <c r="M33" s="80"/>
    </row>
    <row r="34" spans="2:13" x14ac:dyDescent="0.25">
      <c r="B34" s="86"/>
      <c r="C34" s="80"/>
      <c r="D34" s="80"/>
      <c r="E34" s="80"/>
      <c r="F34" s="80"/>
      <c r="G34" s="80"/>
      <c r="H34" s="80"/>
      <c r="I34" s="80"/>
      <c r="J34" s="80"/>
      <c r="K34" s="87"/>
      <c r="L34" s="80"/>
      <c r="M34" s="80"/>
    </row>
    <row r="35" spans="2:13" x14ac:dyDescent="0.25">
      <c r="B35" s="86"/>
      <c r="C35" s="80"/>
      <c r="D35" s="80"/>
      <c r="E35" s="80"/>
      <c r="F35" s="80"/>
      <c r="G35" s="80"/>
      <c r="H35" s="80"/>
      <c r="I35" s="80"/>
      <c r="J35" s="80"/>
      <c r="K35" s="87"/>
      <c r="L35" s="80"/>
      <c r="M35" s="80"/>
    </row>
    <row r="36" spans="2:13" x14ac:dyDescent="0.25">
      <c r="B36" s="86"/>
      <c r="C36" s="80"/>
      <c r="D36" s="80"/>
      <c r="E36" s="80"/>
      <c r="F36" s="80"/>
      <c r="G36" s="80"/>
      <c r="H36" s="80"/>
      <c r="I36" s="80"/>
      <c r="J36" s="80"/>
      <c r="K36" s="87"/>
      <c r="L36" s="80"/>
      <c r="M36" s="80"/>
    </row>
    <row r="37" spans="2:13" ht="15.75" thickBot="1" x14ac:dyDescent="0.3">
      <c r="B37" s="89"/>
      <c r="C37" s="90"/>
      <c r="D37" s="90"/>
      <c r="E37" s="90"/>
      <c r="F37" s="90"/>
      <c r="G37" s="90"/>
      <c r="H37" s="90"/>
      <c r="I37" s="90"/>
      <c r="J37" s="90"/>
      <c r="K37" s="91"/>
      <c r="L37" s="80"/>
      <c r="M37" s="80"/>
    </row>
  </sheetData>
  <mergeCells count="5">
    <mergeCell ref="E5:F5"/>
    <mergeCell ref="G5:H5"/>
    <mergeCell ref="I5:J5"/>
    <mergeCell ref="C5:D6"/>
    <mergeCell ref="B3:K3"/>
  </mergeCells>
  <conditionalFormatting sqref="F7:F22 H7:H22 J7:J22">
    <cfRule type="iconSet" priority="3">
      <iconSet iconSet="3Signs" showValue="0">
        <cfvo type="num" val="-1"/>
        <cfvo type="num" val="-0.5"/>
        <cfvo type="num" val="0.5"/>
      </iconSet>
    </cfRule>
  </conditionalFormatting>
  <conditionalFormatting sqref="C7">
    <cfRule type="iconSet" priority="1">
      <iconSet iconSet="4Arrows">
        <cfvo type="percent" val="0"/>
        <cfvo type="percent" val="25"/>
        <cfvo type="percent" val="50"/>
        <cfvo type="percent" val="75"/>
      </iconSet>
    </cfRule>
  </conditionalFormatting>
  <pageMargins left="0.25" right="0.25" top="0.75" bottom="0.75" header="0.3" footer="0.3"/>
  <pageSetup orientation="landscape" r:id="rId1"/>
  <ignoredErrors>
    <ignoredError sqref="F7:F22 H7:H9 G7:G12 I7 G13:G22 I8:I22 H10:H22" formula="1"/>
  </ignoredErrors>
  <drawing r:id="rId2"/>
  <extLst>
    <ext xmlns:x14="http://schemas.microsoft.com/office/spreadsheetml/2009/9/main" uri="{05C60535-1F16-4fd2-B633-F4F36F0B64E0}">
      <x14:sparklineGroups xmlns:xm="http://schemas.microsoft.com/office/excel/2006/main">
        <x14:sparklineGroup displayEmptyCellsAs="gap" high="1" low="1">
          <x14:colorSeries rgb="FF5687C2"/>
          <x14:colorNegative rgb="FFFFB620"/>
          <x14:colorAxis rgb="FF000000"/>
          <x14:colorMarkers rgb="FFD70077"/>
          <x14:colorFirst rgb="FF777777"/>
          <x14:colorLast rgb="FF359CEB"/>
          <x14:colorHigh rgb="FF00B050"/>
          <x14:colorLow rgb="FFFF0000"/>
          <x14:sparklines>
            <x14:sparkline>
              <xm:f>'Dashboarding and Scorecarding'!T7:BC7</xm:f>
              <xm:sqref>D7</xm:sqref>
            </x14:sparkline>
            <x14:sparkline>
              <xm:f>'Dashboarding and Scorecarding'!T8:BC8</xm:f>
              <xm:sqref>D8</xm:sqref>
            </x14:sparkline>
            <x14:sparkline>
              <xm:f>'Dashboarding and Scorecarding'!T9:BC9</xm:f>
              <xm:sqref>D9</xm:sqref>
            </x14:sparkline>
            <x14:sparkline>
              <xm:f>'Dashboarding and Scorecarding'!T10:BC10</xm:f>
              <xm:sqref>D10</xm:sqref>
            </x14:sparkline>
            <x14:sparkline>
              <xm:f>'Dashboarding and Scorecarding'!T11:BC11</xm:f>
              <xm:sqref>D11</xm:sqref>
            </x14:sparkline>
            <x14:sparkline>
              <xm:f>'Dashboarding and Scorecarding'!T12:BC12</xm:f>
              <xm:sqref>D12</xm:sqref>
            </x14:sparkline>
            <x14:sparkline>
              <xm:f>'Dashboarding and Scorecarding'!T13:BC13</xm:f>
              <xm:sqref>D13</xm:sqref>
            </x14:sparkline>
            <x14:sparkline>
              <xm:f>'Dashboarding and Scorecarding'!T14:BC14</xm:f>
              <xm:sqref>D14</xm:sqref>
            </x14:sparkline>
            <x14:sparkline>
              <xm:f>'Dashboarding and Scorecarding'!T15:BC15</xm:f>
              <xm:sqref>D15</xm:sqref>
            </x14:sparkline>
            <x14:sparkline>
              <xm:f>'Dashboarding and Scorecarding'!T16:BC16</xm:f>
              <xm:sqref>D16</xm:sqref>
            </x14:sparkline>
            <x14:sparkline>
              <xm:f>'Dashboarding and Scorecarding'!T17:BC17</xm:f>
              <xm:sqref>D17</xm:sqref>
            </x14:sparkline>
            <x14:sparkline>
              <xm:f>'Dashboarding and Scorecarding'!T18:BC18</xm:f>
              <xm:sqref>D18</xm:sqref>
            </x14:sparkline>
            <x14:sparkline>
              <xm:f>'Dashboarding and Scorecarding'!T19:BC19</xm:f>
              <xm:sqref>D19</xm:sqref>
            </x14:sparkline>
            <x14:sparkline>
              <xm:f>'Dashboarding and Scorecarding'!T20:BC20</xm:f>
              <xm:sqref>D20</xm:sqref>
            </x14:sparkline>
            <x14:sparkline>
              <xm:f>'Dashboarding and Scorecarding'!T21:BC21</xm:f>
              <xm:sqref>D21</xm:sqref>
            </x14:sparkline>
            <x14:sparkline>
              <xm:f>'Dashboarding and Scorecarding'!T22:BC22</xm:f>
              <xm:sqref>D22</xm:sqref>
            </x14:sparkline>
          </x14:sparklines>
        </x14:sparklineGroup>
      </x14:sparklineGroups>
    </ex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heetViews>
  <sheetFormatPr defaultRowHeight="15" x14ac:dyDescent="0.25"/>
  <cols>
    <col min="1" max="1" width="11" style="96" customWidth="1"/>
    <col min="2" max="16384" width="9.140625" style="96"/>
  </cols>
  <sheetData>
    <row r="1" spans="1:4" x14ac:dyDescent="0.25">
      <c r="A1" s="96" t="s">
        <v>36</v>
      </c>
      <c r="B1" s="97" t="s">
        <v>37</v>
      </c>
      <c r="C1" s="97" t="s">
        <v>39</v>
      </c>
      <c r="D1" s="97" t="s">
        <v>40</v>
      </c>
    </row>
    <row r="2" spans="1:4" x14ac:dyDescent="0.25">
      <c r="B2" s="98" t="s">
        <v>38</v>
      </c>
      <c r="C2" s="98" t="s">
        <v>32</v>
      </c>
      <c r="D2" s="98" t="s">
        <v>35</v>
      </c>
    </row>
    <row r="3" spans="1:4" x14ac:dyDescent="0.25">
      <c r="B3" s="98" t="s">
        <v>31</v>
      </c>
      <c r="C3" s="98" t="s">
        <v>34</v>
      </c>
      <c r="D3" s="98" t="s">
        <v>41</v>
      </c>
    </row>
    <row r="4" spans="1:4" x14ac:dyDescent="0.25">
      <c r="B4" s="98"/>
      <c r="C4" s="98" t="s">
        <v>33</v>
      </c>
      <c r="D4" s="98" t="s">
        <v>42</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3:F17"/>
  <sheetViews>
    <sheetView showGridLines="0" showRowColHeaders="0" workbookViewId="0">
      <selection activeCell="D6" sqref="D6"/>
    </sheetView>
  </sheetViews>
  <sheetFormatPr defaultRowHeight="15" x14ac:dyDescent="0.25"/>
  <cols>
    <col min="2" max="2" width="35.7109375" customWidth="1"/>
    <col min="3" max="6" width="19.7109375" customWidth="1"/>
    <col min="7" max="7" width="8.140625" customWidth="1"/>
    <col min="8" max="8" width="27.42578125" bestFit="1" customWidth="1"/>
    <col min="9" max="9" width="12.85546875" bestFit="1" customWidth="1"/>
    <col min="10" max="10" width="27.42578125" bestFit="1" customWidth="1"/>
    <col min="11" max="11" width="15" bestFit="1" customWidth="1"/>
    <col min="12" max="12" width="27.42578125" bestFit="1" customWidth="1"/>
    <col min="13" max="13" width="14.42578125" bestFit="1" customWidth="1"/>
    <col min="14" max="14" width="27.42578125" bestFit="1" customWidth="1"/>
    <col min="15" max="15" width="13.28515625" bestFit="1" customWidth="1"/>
    <col min="16" max="16" width="27.42578125" bestFit="1" customWidth="1"/>
    <col min="17" max="17" width="12.140625" bestFit="1" customWidth="1"/>
    <col min="18" max="18" width="27.42578125" bestFit="1" customWidth="1"/>
    <col min="19" max="19" width="13.42578125" bestFit="1" customWidth="1"/>
    <col min="20" max="20" width="27.42578125" bestFit="1" customWidth="1"/>
    <col min="21" max="21" width="10.5703125" bestFit="1" customWidth="1"/>
    <col min="22" max="22" width="27.42578125" bestFit="1" customWidth="1"/>
    <col min="23" max="23" width="22" bestFit="1" customWidth="1"/>
    <col min="24" max="24" width="27.42578125" bestFit="1" customWidth="1"/>
    <col min="25" max="25" width="14.5703125" bestFit="1" customWidth="1"/>
    <col min="26" max="26" width="27.42578125" bestFit="1" customWidth="1"/>
    <col min="27" max="27" width="8.140625" customWidth="1"/>
    <col min="28" max="28" width="27.42578125" bestFit="1" customWidth="1"/>
    <col min="29" max="29" width="14.5703125" bestFit="1" customWidth="1"/>
    <col min="30" max="30" width="27.42578125" bestFit="1" customWidth="1"/>
  </cols>
  <sheetData>
    <row r="3" spans="2:6" x14ac:dyDescent="0.25">
      <c r="B3" s="46" t="s">
        <v>18</v>
      </c>
      <c r="C3" s="46" t="s">
        <v>24</v>
      </c>
    </row>
    <row r="4" spans="2:6" s="1" customFormat="1" x14ac:dyDescent="0.25">
      <c r="B4" s="110" t="s">
        <v>8</v>
      </c>
      <c r="C4" s="1" t="s">
        <v>19</v>
      </c>
      <c r="D4" s="1" t="s">
        <v>20</v>
      </c>
      <c r="E4" s="1" t="s">
        <v>21</v>
      </c>
      <c r="F4" s="1" t="s">
        <v>22</v>
      </c>
    </row>
    <row r="5" spans="2:6" x14ac:dyDescent="0.25">
      <c r="B5" s="47" t="s">
        <v>63</v>
      </c>
      <c r="C5" s="111">
        <v>135616.96033660782</v>
      </c>
      <c r="D5" s="111">
        <v>5478163.6612268798</v>
      </c>
      <c r="E5" s="111">
        <v>482552.77664426272</v>
      </c>
      <c r="F5" s="111">
        <v>13604860.241291316</v>
      </c>
    </row>
    <row r="6" spans="2:6" x14ac:dyDescent="0.25">
      <c r="B6" s="48" t="s">
        <v>9</v>
      </c>
      <c r="C6" s="111">
        <v>137169.8988512255</v>
      </c>
      <c r="D6" s="111">
        <v>7474404.6515078628</v>
      </c>
      <c r="E6" s="111">
        <v>740266.46496164287</v>
      </c>
      <c r="F6" s="111">
        <v>17950947.040634129</v>
      </c>
    </row>
    <row r="7" spans="2:6" x14ac:dyDescent="0.25">
      <c r="B7" s="51" t="s">
        <v>7</v>
      </c>
      <c r="C7" s="111">
        <v>759173.5021987349</v>
      </c>
      <c r="D7" s="111">
        <v>7187138.8699276177</v>
      </c>
      <c r="E7" s="111">
        <v>2036425.9567631925</v>
      </c>
      <c r="F7" s="111">
        <v>29545461.942788247</v>
      </c>
    </row>
    <row r="8" spans="2:6" x14ac:dyDescent="0.25">
      <c r="B8" s="51" t="s">
        <v>12</v>
      </c>
      <c r="C8" s="111">
        <v>896343.4010499604</v>
      </c>
      <c r="D8" s="111">
        <v>14661543.521435481</v>
      </c>
      <c r="E8" s="111">
        <v>2776692.4217248354</v>
      </c>
      <c r="F8" s="111">
        <v>47496408.983422376</v>
      </c>
    </row>
    <row r="9" spans="2:6" x14ac:dyDescent="0.25">
      <c r="B9" s="53" t="s">
        <v>13</v>
      </c>
      <c r="C9" s="111">
        <v>1638361.5576498972</v>
      </c>
      <c r="D9" s="111">
        <v>21543474.96661428</v>
      </c>
      <c r="E9" s="111">
        <v>3868515.5586193725</v>
      </c>
      <c r="F9" s="111">
        <v>69341140.746694535</v>
      </c>
    </row>
    <row r="10" spans="2:6" x14ac:dyDescent="0.25">
      <c r="B10" s="54" t="s">
        <v>15</v>
      </c>
      <c r="C10" s="111">
        <v>1746613.8037460314</v>
      </c>
      <c r="D10" s="111">
        <v>22475587.013254486</v>
      </c>
      <c r="E10" s="111">
        <v>4090496.5193897681</v>
      </c>
      <c r="F10" s="111">
        <v>72963262.619867012</v>
      </c>
    </row>
    <row r="11" spans="2:6" x14ac:dyDescent="0.25">
      <c r="B11" s="61" t="s">
        <v>25</v>
      </c>
      <c r="C11" s="111">
        <v>1673703.5225826474</v>
      </c>
      <c r="D11" s="111">
        <v>21509557.456981901</v>
      </c>
      <c r="E11" s="111">
        <v>3896188.3186803404</v>
      </c>
      <c r="F11" s="111">
        <v>69948536.29085803</v>
      </c>
    </row>
    <row r="12" spans="2:6" x14ac:dyDescent="0.25">
      <c r="B12" s="61" t="s">
        <v>26</v>
      </c>
      <c r="C12" s="111">
        <v>72910.281163383799</v>
      </c>
      <c r="D12" s="111">
        <v>966029.55627258564</v>
      </c>
      <c r="E12" s="111">
        <v>194308.20070942826</v>
      </c>
      <c r="F12" s="111">
        <v>3014726.3290089886</v>
      </c>
    </row>
    <row r="13" spans="2:6" x14ac:dyDescent="0.25">
      <c r="B13" s="54" t="s">
        <v>16</v>
      </c>
      <c r="C13" s="111">
        <v>53985.579913383801</v>
      </c>
      <c r="D13" s="111">
        <v>591691.48170121666</v>
      </c>
      <c r="E13" s="111">
        <v>136162.79422995821</v>
      </c>
      <c r="F13" s="111">
        <v>2402590.1302704751</v>
      </c>
    </row>
    <row r="14" spans="2:6" x14ac:dyDescent="0.25">
      <c r="B14" s="54" t="s">
        <v>17</v>
      </c>
      <c r="C14" s="111">
        <v>54266.666182750429</v>
      </c>
      <c r="D14" s="111">
        <v>340420.56493898679</v>
      </c>
      <c r="E14" s="111">
        <v>85818.166540437189</v>
      </c>
      <c r="F14" s="111">
        <v>1219531.7429019972</v>
      </c>
    </row>
    <row r="15" spans="2:6" x14ac:dyDescent="0.25">
      <c r="B15" s="53" t="s">
        <v>14</v>
      </c>
      <c r="C15" s="111">
        <v>742018.15659993677</v>
      </c>
      <c r="D15" s="111">
        <v>6881931.4451788003</v>
      </c>
      <c r="E15" s="111">
        <v>1091823.1368945371</v>
      </c>
      <c r="F15" s="111">
        <v>21844731.763272159</v>
      </c>
    </row>
    <row r="16" spans="2:6" x14ac:dyDescent="0.25">
      <c r="B16" s="48" t="s">
        <v>10</v>
      </c>
      <c r="C16" s="111">
        <v>-1552.9385146176937</v>
      </c>
      <c r="D16" s="111">
        <v>8705.5027616636071</v>
      </c>
      <c r="E16" s="111">
        <v>-7700.926295860394</v>
      </c>
      <c r="F16" s="111">
        <v>63779.333694091358</v>
      </c>
    </row>
    <row r="17" spans="2:6" x14ac:dyDescent="0.25">
      <c r="B17" s="48" t="s">
        <v>11</v>
      </c>
      <c r="C17" s="111"/>
      <c r="D17" s="111">
        <v>2004946.4930426474</v>
      </c>
      <c r="E17" s="111">
        <v>250012.76202151968</v>
      </c>
      <c r="F17" s="111">
        <v>4409866.1330369059</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21"/>
  <sheetViews>
    <sheetView showGridLines="0" workbookViewId="0">
      <selection activeCell="D9" sqref="D9"/>
    </sheetView>
  </sheetViews>
  <sheetFormatPr defaultRowHeight="15" x14ac:dyDescent="0.25"/>
  <cols>
    <col min="1" max="1" width="5" customWidth="1"/>
    <col min="2" max="2" width="35.7109375" customWidth="1"/>
    <col min="3" max="8" width="19" customWidth="1"/>
    <col min="9" max="9" width="12.85546875" bestFit="1" customWidth="1"/>
    <col min="10" max="10" width="27.42578125" bestFit="1" customWidth="1"/>
    <col min="11" max="11" width="15" bestFit="1" customWidth="1"/>
    <col min="12" max="12" width="27.42578125" bestFit="1" customWidth="1"/>
    <col min="13" max="13" width="14.42578125" bestFit="1" customWidth="1"/>
    <col min="14" max="14" width="27.42578125" bestFit="1" customWidth="1"/>
    <col min="15" max="15" width="13.28515625" bestFit="1" customWidth="1"/>
    <col min="16" max="16" width="27.42578125" bestFit="1" customWidth="1"/>
    <col min="17" max="17" width="12.140625" bestFit="1" customWidth="1"/>
    <col min="18" max="18" width="27.42578125" bestFit="1" customWidth="1"/>
    <col min="19" max="19" width="13.42578125" bestFit="1" customWidth="1"/>
    <col min="20" max="20" width="27.42578125" bestFit="1" customWidth="1"/>
    <col min="21" max="21" width="10.5703125" bestFit="1" customWidth="1"/>
    <col min="22" max="22" width="27.42578125" bestFit="1" customWidth="1"/>
    <col min="23" max="23" width="22" bestFit="1" customWidth="1"/>
    <col min="24" max="24" width="27.42578125" bestFit="1" customWidth="1"/>
    <col min="25" max="25" width="14.5703125" bestFit="1" customWidth="1"/>
    <col min="26" max="26" width="27.42578125" bestFit="1" customWidth="1"/>
    <col min="27" max="27" width="8.140625" customWidth="1"/>
    <col min="28" max="28" width="27.42578125" bestFit="1" customWidth="1"/>
    <col min="29" max="29" width="14.5703125" bestFit="1" customWidth="1"/>
    <col min="30" max="30" width="27.42578125" bestFit="1" customWidth="1"/>
  </cols>
  <sheetData>
    <row r="2" spans="2:8" x14ac:dyDescent="0.25">
      <c r="B2" s="46" t="s">
        <v>80</v>
      </c>
      <c r="C2" t="s" vm="61">
        <v>79</v>
      </c>
    </row>
    <row r="4" spans="2:8" x14ac:dyDescent="0.25">
      <c r="B4" s="46" t="s">
        <v>18</v>
      </c>
      <c r="C4" s="46" t="s">
        <v>24</v>
      </c>
    </row>
    <row r="5" spans="2:8" s="109" customFormat="1" ht="41.25" customHeight="1" x14ac:dyDescent="0.25">
      <c r="B5" s="108" t="s">
        <v>8</v>
      </c>
      <c r="C5" s="109" t="s">
        <v>75</v>
      </c>
      <c r="D5" s="109" t="s">
        <v>76</v>
      </c>
      <c r="E5" s="109" t="s">
        <v>77</v>
      </c>
      <c r="F5" s="109" t="s">
        <v>74</v>
      </c>
      <c r="G5" s="109" t="s">
        <v>78</v>
      </c>
      <c r="H5"/>
    </row>
    <row r="6" spans="2:8" x14ac:dyDescent="0.25">
      <c r="B6" s="47" t="s">
        <v>63</v>
      </c>
      <c r="C6" s="111">
        <v>-1386264.2514465328</v>
      </c>
      <c r="D6" s="111">
        <v>-867922.69084994041</v>
      </c>
      <c r="E6" s="111">
        <v>-614470.03497668682</v>
      </c>
      <c r="F6" s="112">
        <v>30673850.279886704</v>
      </c>
      <c r="G6" s="111">
        <v>-673858.5575210175</v>
      </c>
    </row>
    <row r="7" spans="2:8" x14ac:dyDescent="0.25">
      <c r="B7" s="48" t="s">
        <v>9</v>
      </c>
      <c r="C7" s="111">
        <v>-1387844.1387613823</v>
      </c>
      <c r="D7" s="111">
        <v>-868850.55517440906</v>
      </c>
      <c r="E7" s="111">
        <v>-615198.93896763353</v>
      </c>
      <c r="F7" s="111">
        <v>35029027.595874697</v>
      </c>
      <c r="G7" s="111">
        <v>-706553.83641032095</v>
      </c>
    </row>
    <row r="8" spans="2:8" x14ac:dyDescent="0.25">
      <c r="B8" s="51" t="s">
        <v>7</v>
      </c>
      <c r="C8" s="111">
        <v>1387844.1387613823</v>
      </c>
      <c r="D8" s="111">
        <v>868850.55517440906</v>
      </c>
      <c r="E8" s="111">
        <v>615198.93896763353</v>
      </c>
      <c r="F8" s="111">
        <v>12467381.387547662</v>
      </c>
      <c r="G8" s="111">
        <v>706553.83641032095</v>
      </c>
    </row>
    <row r="9" spans="2:8" x14ac:dyDescent="0.25">
      <c r="B9" s="53" t="s">
        <v>81</v>
      </c>
      <c r="C9" s="111">
        <v>1227311.3639685486</v>
      </c>
      <c r="D9" s="111">
        <v>765640.38897926908</v>
      </c>
      <c r="E9" s="111">
        <v>543658.42006470973</v>
      </c>
      <c r="F9" s="111">
        <v>8520504.4269334748</v>
      </c>
      <c r="G9" s="111">
        <v>592106.88424270006</v>
      </c>
    </row>
    <row r="10" spans="2:8" x14ac:dyDescent="0.25">
      <c r="B10" s="53" t="s">
        <v>82</v>
      </c>
      <c r="C10" s="111">
        <v>38031.45146956847</v>
      </c>
      <c r="D10" s="111">
        <v>24276.380231672163</v>
      </c>
      <c r="E10" s="111">
        <v>15847.801910598524</v>
      </c>
      <c r="F10" s="111">
        <v>265418.23176786437</v>
      </c>
      <c r="G10" s="111">
        <v>17468.3195985782</v>
      </c>
    </row>
    <row r="11" spans="2:8" x14ac:dyDescent="0.25">
      <c r="B11" s="53" t="s">
        <v>83</v>
      </c>
      <c r="C11" s="111">
        <v>1995.2213227711336</v>
      </c>
      <c r="D11" s="111">
        <v>1132.070994907511</v>
      </c>
      <c r="E11" s="111">
        <v>783.951995473343</v>
      </c>
      <c r="F11" s="111">
        <v>147830.56707058466</v>
      </c>
      <c r="G11" s="111">
        <v>885.79332956111921</v>
      </c>
    </row>
    <row r="12" spans="2:8" x14ac:dyDescent="0.25">
      <c r="B12" s="53" t="s">
        <v>84</v>
      </c>
      <c r="C12" s="111">
        <v>29739.518173957287</v>
      </c>
      <c r="D12" s="111">
        <v>18771.484578774078</v>
      </c>
      <c r="E12" s="111">
        <v>12878.421921915167</v>
      </c>
      <c r="F12" s="111">
        <v>678878.45179926232</v>
      </c>
      <c r="G12" s="111">
        <v>14032.152594617375</v>
      </c>
    </row>
    <row r="13" spans="2:8" x14ac:dyDescent="0.25">
      <c r="B13" s="53" t="s">
        <v>85</v>
      </c>
      <c r="C13" s="111">
        <v>51181.236704069801</v>
      </c>
      <c r="D13" s="111">
        <v>32267.931514835043</v>
      </c>
      <c r="E13" s="111">
        <v>22238.424188668923</v>
      </c>
      <c r="F13" s="111">
        <v>345006.27515902906</v>
      </c>
      <c r="G13" s="111">
        <v>57153.458764820396</v>
      </c>
    </row>
    <row r="14" spans="2:8" x14ac:dyDescent="0.25">
      <c r="B14" s="53" t="s">
        <v>86</v>
      </c>
      <c r="C14" s="111"/>
      <c r="D14" s="111"/>
      <c r="E14" s="111"/>
      <c r="F14" s="111">
        <v>2227538.3988722316</v>
      </c>
      <c r="G14" s="111"/>
    </row>
    <row r="15" spans="2:8" x14ac:dyDescent="0.25">
      <c r="B15" s="53" t="s">
        <v>87</v>
      </c>
      <c r="C15" s="111">
        <v>8880.8372865578785</v>
      </c>
      <c r="D15" s="111">
        <v>5614.1566421472744</v>
      </c>
      <c r="E15" s="111">
        <v>3760.6013114544912</v>
      </c>
      <c r="F15" s="111">
        <v>61502.142961770238</v>
      </c>
      <c r="G15" s="111">
        <v>4138.887314849484</v>
      </c>
    </row>
    <row r="16" spans="2:8" x14ac:dyDescent="0.25">
      <c r="B16" s="53" t="s">
        <v>88</v>
      </c>
      <c r="C16" s="111">
        <v>5778.0689711425621</v>
      </c>
      <c r="D16" s="111">
        <v>5338.1169756692188</v>
      </c>
      <c r="E16" s="111">
        <v>4942.9583097569948</v>
      </c>
      <c r="F16" s="111">
        <v>49664.372379601169</v>
      </c>
      <c r="G16" s="111">
        <v>8614.3779649184071</v>
      </c>
    </row>
    <row r="17" spans="2:7" x14ac:dyDescent="0.25">
      <c r="B17" s="53" t="s">
        <v>89</v>
      </c>
      <c r="C17" s="111">
        <v>5641.4656359231212</v>
      </c>
      <c r="D17" s="111">
        <v>3668.649315981148</v>
      </c>
      <c r="E17" s="111">
        <v>2622.3716506347564</v>
      </c>
      <c r="F17" s="111">
        <v>38852.495426565234</v>
      </c>
      <c r="G17" s="111">
        <v>2960.2526512005888</v>
      </c>
    </row>
    <row r="18" spans="2:7" x14ac:dyDescent="0.25">
      <c r="B18" s="53" t="s">
        <v>90</v>
      </c>
      <c r="C18" s="111">
        <v>19284.975228843003</v>
      </c>
      <c r="D18" s="111">
        <v>12141.375941153459</v>
      </c>
      <c r="E18" s="111">
        <v>8465.9876144215013</v>
      </c>
      <c r="F18" s="111">
        <v>132186.0251772801</v>
      </c>
      <c r="G18" s="111">
        <v>9193.7099490751079</v>
      </c>
    </row>
    <row r="19" spans="2:7" x14ac:dyDescent="0.25">
      <c r="B19" s="51" t="s">
        <v>12</v>
      </c>
      <c r="C19" s="111"/>
      <c r="D19" s="111"/>
      <c r="E19" s="111"/>
      <c r="F19" s="111">
        <v>47496408.983422361</v>
      </c>
      <c r="G19" s="111"/>
    </row>
    <row r="20" spans="2:7" x14ac:dyDescent="0.25">
      <c r="B20" s="48" t="s">
        <v>10</v>
      </c>
      <c r="C20" s="111">
        <v>2648.8873148494858</v>
      </c>
      <c r="D20" s="111">
        <v>1645.86432446863</v>
      </c>
      <c r="E20" s="111">
        <v>1161.9039909466856</v>
      </c>
      <c r="F20" s="111">
        <v>10049.367603104853</v>
      </c>
      <c r="G20" s="111">
        <v>33846.635887605953</v>
      </c>
    </row>
    <row r="21" spans="2:7" x14ac:dyDescent="0.25">
      <c r="B21" s="48" t="s">
        <v>11</v>
      </c>
      <c r="C21" s="111">
        <v>1069</v>
      </c>
      <c r="D21" s="111">
        <v>718</v>
      </c>
      <c r="E21" s="111">
        <v>433</v>
      </c>
      <c r="F21" s="111">
        <v>4365226.6835911022</v>
      </c>
      <c r="G21" s="111">
        <v>1151.3569983025036</v>
      </c>
    </row>
  </sheetData>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S39"/>
  <sheetViews>
    <sheetView showGridLines="0" tabSelected="1" topLeftCell="A3" workbookViewId="0">
      <selection activeCell="E9" sqref="E9"/>
    </sheetView>
  </sheetViews>
  <sheetFormatPr defaultRowHeight="12.75" x14ac:dyDescent="0.2"/>
  <cols>
    <col min="1" max="1" width="11.5703125" style="58" customWidth="1"/>
    <col min="2" max="2" width="19.28515625" style="58" customWidth="1"/>
    <col min="3" max="7" width="17.5703125" style="58" customWidth="1"/>
    <col min="8" max="8" width="9.5703125" style="58" customWidth="1"/>
    <col min="9" max="9" width="15.5703125" style="58" customWidth="1"/>
    <col min="10" max="10" width="11.28515625" style="58" customWidth="1"/>
    <col min="11" max="11" width="10.7109375" style="58" customWidth="1"/>
    <col min="12" max="12" width="27.140625" style="58" customWidth="1"/>
    <col min="13" max="13" width="15.7109375" style="58" customWidth="1"/>
    <col min="14" max="14" width="22.140625" style="58" customWidth="1"/>
    <col min="15" max="15" width="14.140625" style="58" customWidth="1"/>
    <col min="16" max="16" width="10.7109375" style="58" customWidth="1"/>
    <col min="17" max="17" width="27.140625" style="58" customWidth="1"/>
    <col min="18" max="18" width="19.140625" style="58" bestFit="1" customWidth="1"/>
    <col min="19" max="19" width="15.7109375" style="58" bestFit="1" customWidth="1"/>
    <col min="20" max="16384" width="9.140625" style="58"/>
  </cols>
  <sheetData>
    <row r="1" spans="1:19" x14ac:dyDescent="0.2">
      <c r="A1" s="59"/>
    </row>
    <row r="4" spans="1:19" ht="16.5" thickBot="1" x14ac:dyDescent="0.3">
      <c r="B4" s="133" t="s">
        <v>66</v>
      </c>
      <c r="C4" s="133"/>
      <c r="D4" s="133"/>
      <c r="E4" s="133"/>
      <c r="F4" s="133"/>
      <c r="G4" s="133"/>
    </row>
    <row r="6" spans="1:19" ht="15" x14ac:dyDescent="0.25">
      <c r="B6" s="46" t="s">
        <v>43</v>
      </c>
      <c r="C6" s="46" t="s">
        <v>24</v>
      </c>
      <c r="D6"/>
      <c r="E6"/>
      <c r="F6"/>
      <c r="G6"/>
      <c r="H6"/>
      <c r="I6"/>
      <c r="J6"/>
      <c r="K6"/>
      <c r="L6"/>
      <c r="M6"/>
      <c r="N6"/>
      <c r="O6"/>
      <c r="P6"/>
      <c r="Q6"/>
      <c r="R6"/>
      <c r="S6"/>
    </row>
    <row r="7" spans="1:19" ht="15" x14ac:dyDescent="0.25">
      <c r="B7" s="46" t="s">
        <v>62</v>
      </c>
      <c r="C7" s="118" t="s">
        <v>53</v>
      </c>
      <c r="D7" s="118" t="s">
        <v>54</v>
      </c>
      <c r="E7" s="118" t="s">
        <v>55</v>
      </c>
      <c r="F7" s="118" t="s">
        <v>56</v>
      </c>
      <c r="G7" s="118" t="s">
        <v>23</v>
      </c>
      <c r="H7"/>
      <c r="I7"/>
      <c r="J7"/>
      <c r="K7"/>
      <c r="L7"/>
      <c r="M7"/>
      <c r="N7"/>
      <c r="O7"/>
      <c r="P7"/>
      <c r="Q7"/>
      <c r="R7"/>
      <c r="S7"/>
    </row>
    <row r="8" spans="1:19" ht="15" x14ac:dyDescent="0.25">
      <c r="B8" s="47" t="s">
        <v>44</v>
      </c>
      <c r="C8" s="111">
        <v>1295000</v>
      </c>
      <c r="D8" s="114">
        <v>2200000.0000000605</v>
      </c>
      <c r="E8" s="111">
        <v>3885000</v>
      </c>
      <c r="F8" s="111">
        <v>3522000</v>
      </c>
      <c r="G8" s="113">
        <v>16146750.00000006</v>
      </c>
      <c r="H8"/>
      <c r="I8"/>
      <c r="J8"/>
      <c r="K8"/>
      <c r="L8"/>
      <c r="M8"/>
      <c r="N8"/>
      <c r="O8"/>
      <c r="P8"/>
      <c r="Q8"/>
      <c r="R8"/>
      <c r="S8"/>
    </row>
    <row r="9" spans="1:19" ht="15" x14ac:dyDescent="0.25">
      <c r="B9" s="48" t="s">
        <v>47</v>
      </c>
      <c r="C9" s="111">
        <v>217000</v>
      </c>
      <c r="D9" s="111">
        <v>444177.91104447329</v>
      </c>
      <c r="E9" s="115">
        <v>1000000</v>
      </c>
      <c r="F9" s="111">
        <v>1057000</v>
      </c>
      <c r="G9" s="113">
        <v>4068177.9110444733</v>
      </c>
      <c r="H9"/>
      <c r="I9"/>
      <c r="J9"/>
      <c r="K9"/>
      <c r="L9"/>
      <c r="M9"/>
      <c r="N9"/>
      <c r="O9"/>
      <c r="P9"/>
      <c r="Q9"/>
      <c r="R9"/>
      <c r="S9"/>
    </row>
    <row r="10" spans="1:19" ht="15" x14ac:dyDescent="0.25">
      <c r="B10" s="48" t="s">
        <v>48</v>
      </c>
      <c r="C10" s="111"/>
      <c r="D10" s="111">
        <v>164917.54122938239</v>
      </c>
      <c r="E10" s="115">
        <v>800000</v>
      </c>
      <c r="F10" s="111">
        <v>566000</v>
      </c>
      <c r="G10" s="113">
        <v>2610917.5412293822</v>
      </c>
      <c r="H10"/>
      <c r="I10"/>
      <c r="J10"/>
      <c r="K10"/>
      <c r="L10"/>
      <c r="M10"/>
      <c r="N10"/>
      <c r="O10"/>
      <c r="P10"/>
      <c r="Q10"/>
      <c r="R10"/>
      <c r="S10"/>
    </row>
    <row r="11" spans="1:19" ht="15" x14ac:dyDescent="0.25">
      <c r="B11" s="48" t="s">
        <v>49</v>
      </c>
      <c r="C11" s="111">
        <v>1078000</v>
      </c>
      <c r="D11" s="111">
        <v>1590904.5477262104</v>
      </c>
      <c r="E11" s="115">
        <v>2085000</v>
      </c>
      <c r="F11" s="111">
        <v>1899000</v>
      </c>
      <c r="G11" s="113">
        <v>9467654.5477262102</v>
      </c>
      <c r="H11"/>
      <c r="I11"/>
      <c r="J11"/>
      <c r="K11"/>
      <c r="L11"/>
      <c r="M11"/>
      <c r="N11"/>
      <c r="O11"/>
      <c r="P11"/>
      <c r="Q11"/>
      <c r="R11"/>
      <c r="S11"/>
    </row>
    <row r="12" spans="1:19" ht="15" x14ac:dyDescent="0.25">
      <c r="B12" s="51" t="s">
        <v>91</v>
      </c>
      <c r="C12" s="111">
        <v>938000</v>
      </c>
      <c r="D12" s="111">
        <v>1406196.9015492112</v>
      </c>
      <c r="E12" s="111">
        <v>1506000</v>
      </c>
      <c r="F12" s="111">
        <v>1419000</v>
      </c>
      <c r="G12" s="113">
        <v>7302296.9015492108</v>
      </c>
      <c r="H12"/>
      <c r="I12"/>
      <c r="J12"/>
      <c r="K12"/>
      <c r="L12"/>
      <c r="M12"/>
      <c r="N12"/>
      <c r="O12"/>
      <c r="P12"/>
      <c r="Q12"/>
      <c r="R12"/>
      <c r="S12"/>
    </row>
    <row r="13" spans="1:19" ht="15" x14ac:dyDescent="0.25">
      <c r="B13" s="51" t="s">
        <v>92</v>
      </c>
      <c r="C13" s="111">
        <v>140000</v>
      </c>
      <c r="D13" s="111">
        <v>184707.64617699906</v>
      </c>
      <c r="E13" s="111">
        <v>579000</v>
      </c>
      <c r="F13" s="111">
        <v>480000</v>
      </c>
      <c r="G13" s="113">
        <v>2165357.646176999</v>
      </c>
      <c r="H13"/>
      <c r="I13"/>
      <c r="J13"/>
      <c r="K13"/>
      <c r="L13"/>
      <c r="M13"/>
      <c r="N13"/>
      <c r="O13"/>
      <c r="P13"/>
      <c r="Q13"/>
      <c r="R13"/>
      <c r="S13"/>
    </row>
    <row r="14" spans="1:19" ht="15" x14ac:dyDescent="0.25">
      <c r="B14" s="47" t="s">
        <v>45</v>
      </c>
      <c r="C14" s="111">
        <v>4618000</v>
      </c>
      <c r="D14" s="111">
        <v>6188000</v>
      </c>
      <c r="E14" s="111">
        <v>9180000</v>
      </c>
      <c r="F14" s="111">
        <v>7186000</v>
      </c>
      <c r="G14" s="113">
        <v>39565000</v>
      </c>
      <c r="H14"/>
      <c r="I14"/>
      <c r="J14"/>
      <c r="K14"/>
      <c r="L14"/>
      <c r="M14"/>
      <c r="N14"/>
      <c r="O14"/>
      <c r="P14"/>
      <c r="Q14"/>
      <c r="R14"/>
      <c r="S14"/>
    </row>
    <row r="15" spans="1:19" ht="15" x14ac:dyDescent="0.25">
      <c r="B15" s="48" t="s">
        <v>50</v>
      </c>
      <c r="C15" s="111">
        <v>527000</v>
      </c>
      <c r="D15" s="111">
        <v>665000</v>
      </c>
      <c r="E15" s="111">
        <v>1558000</v>
      </c>
      <c r="F15" s="111">
        <v>1160000</v>
      </c>
      <c r="G15" s="113">
        <v>6013300</v>
      </c>
      <c r="H15"/>
      <c r="I15"/>
      <c r="J15"/>
      <c r="K15"/>
      <c r="L15"/>
      <c r="M15"/>
      <c r="N15"/>
      <c r="O15"/>
      <c r="P15"/>
      <c r="Q15"/>
      <c r="R15"/>
      <c r="S15"/>
    </row>
    <row r="16" spans="1:19" ht="15" x14ac:dyDescent="0.25">
      <c r="B16" s="48" t="s">
        <v>51</v>
      </c>
      <c r="C16" s="111">
        <v>4091000</v>
      </c>
      <c r="D16" s="111">
        <v>5523000</v>
      </c>
      <c r="E16" s="111">
        <v>7622000</v>
      </c>
      <c r="F16" s="111">
        <v>6026000</v>
      </c>
      <c r="G16" s="113">
        <v>33551700</v>
      </c>
      <c r="H16"/>
      <c r="I16"/>
      <c r="J16"/>
      <c r="K16"/>
      <c r="L16"/>
      <c r="M16"/>
      <c r="N16"/>
      <c r="O16"/>
      <c r="P16"/>
      <c r="Q16"/>
      <c r="R16"/>
      <c r="S16"/>
    </row>
    <row r="17" spans="2:19" ht="15" x14ac:dyDescent="0.25">
      <c r="B17" s="51" t="s">
        <v>57</v>
      </c>
      <c r="C17" s="111">
        <v>839000</v>
      </c>
      <c r="D17" s="111">
        <v>1369000</v>
      </c>
      <c r="E17" s="111">
        <v>1171000</v>
      </c>
      <c r="F17" s="111">
        <v>971000</v>
      </c>
      <c r="G17" s="113">
        <v>5930850</v>
      </c>
      <c r="H17"/>
      <c r="I17"/>
      <c r="J17"/>
      <c r="K17"/>
      <c r="L17"/>
      <c r="M17"/>
      <c r="N17"/>
      <c r="O17"/>
      <c r="P17"/>
      <c r="Q17"/>
      <c r="R17"/>
      <c r="S17"/>
    </row>
    <row r="18" spans="2:19" ht="15" x14ac:dyDescent="0.25">
      <c r="B18" s="51" t="s">
        <v>58</v>
      </c>
      <c r="C18" s="111">
        <v>729000</v>
      </c>
      <c r="D18" s="111">
        <v>1194000</v>
      </c>
      <c r="E18" s="111">
        <v>1575000</v>
      </c>
      <c r="F18" s="111">
        <v>1218000</v>
      </c>
      <c r="G18" s="113">
        <v>6842250</v>
      </c>
      <c r="H18"/>
      <c r="I18"/>
      <c r="J18"/>
      <c r="K18"/>
      <c r="L18"/>
      <c r="M18"/>
      <c r="N18"/>
      <c r="O18"/>
      <c r="P18"/>
      <c r="Q18"/>
      <c r="R18"/>
      <c r="S18"/>
    </row>
    <row r="19" spans="2:19" ht="15" x14ac:dyDescent="0.25">
      <c r="B19" s="51" t="s">
        <v>59</v>
      </c>
      <c r="C19" s="111">
        <v>622000</v>
      </c>
      <c r="D19" s="111">
        <v>812000</v>
      </c>
      <c r="E19" s="111">
        <v>1466000</v>
      </c>
      <c r="F19" s="111">
        <v>1202000</v>
      </c>
      <c r="G19" s="113">
        <v>6081100</v>
      </c>
      <c r="H19"/>
      <c r="I19"/>
      <c r="J19"/>
      <c r="K19"/>
      <c r="L19"/>
      <c r="M19"/>
      <c r="N19"/>
      <c r="O19"/>
      <c r="P19"/>
      <c r="Q19"/>
      <c r="R19"/>
      <c r="S19"/>
    </row>
    <row r="20" spans="2:19" ht="15" x14ac:dyDescent="0.25">
      <c r="B20" s="51" t="s">
        <v>60</v>
      </c>
      <c r="C20" s="111">
        <v>571000</v>
      </c>
      <c r="D20" s="111">
        <v>572000</v>
      </c>
      <c r="E20" s="111">
        <v>950000</v>
      </c>
      <c r="F20" s="111">
        <v>675000</v>
      </c>
      <c r="G20" s="113">
        <v>4050500</v>
      </c>
      <c r="H20"/>
      <c r="I20"/>
      <c r="J20"/>
      <c r="K20"/>
      <c r="L20"/>
      <c r="M20"/>
      <c r="N20"/>
      <c r="O20"/>
      <c r="P20"/>
      <c r="Q20"/>
      <c r="R20"/>
      <c r="S20"/>
    </row>
    <row r="21" spans="2:19" ht="15" x14ac:dyDescent="0.25">
      <c r="B21" s="51" t="s">
        <v>61</v>
      </c>
      <c r="C21" s="111">
        <v>1330000</v>
      </c>
      <c r="D21" s="111">
        <v>1576000</v>
      </c>
      <c r="E21" s="111">
        <v>2460000</v>
      </c>
      <c r="F21" s="111">
        <v>1960000</v>
      </c>
      <c r="G21" s="113">
        <v>10647000</v>
      </c>
      <c r="H21"/>
      <c r="I21"/>
    </row>
    <row r="22" spans="2:19" ht="15" x14ac:dyDescent="0.25">
      <c r="B22" s="47" t="s">
        <v>46</v>
      </c>
      <c r="C22" s="111"/>
      <c r="D22" s="111"/>
      <c r="E22" s="111">
        <v>478000</v>
      </c>
      <c r="F22" s="111">
        <v>389000</v>
      </c>
      <c r="G22" s="113">
        <v>1512300</v>
      </c>
      <c r="H22"/>
      <c r="I22"/>
    </row>
    <row r="23" spans="2:19" ht="15" x14ac:dyDescent="0.25">
      <c r="B23" s="48" t="s">
        <v>52</v>
      </c>
      <c r="C23" s="111"/>
      <c r="D23" s="111"/>
      <c r="E23" s="111">
        <v>478000</v>
      </c>
      <c r="F23" s="111">
        <v>389000</v>
      </c>
      <c r="G23" s="113">
        <v>1512300</v>
      </c>
      <c r="H23"/>
      <c r="I23"/>
    </row>
    <row r="24" spans="2:19" ht="15" x14ac:dyDescent="0.25">
      <c r="B24" s="47" t="s">
        <v>23</v>
      </c>
      <c r="C24" s="111">
        <v>5913000</v>
      </c>
      <c r="D24" s="111">
        <v>8388000.0000000605</v>
      </c>
      <c r="E24" s="111">
        <v>13543000</v>
      </c>
      <c r="F24" s="111">
        <v>11097000</v>
      </c>
      <c r="G24" s="113">
        <v>57224050.00000006</v>
      </c>
      <c r="H24"/>
      <c r="I24"/>
    </row>
    <row r="25" spans="2:19" ht="15" x14ac:dyDescent="0.25">
      <c r="B25"/>
      <c r="C25"/>
      <c r="D25"/>
      <c r="E25"/>
      <c r="F25"/>
      <c r="G25"/>
      <c r="H25"/>
      <c r="I25"/>
    </row>
    <row r="26" spans="2:19" ht="15" x14ac:dyDescent="0.25">
      <c r="B26"/>
      <c r="C26" s="99" t="s">
        <v>64</v>
      </c>
      <c r="D26" s="100"/>
      <c r="E26" s="101" vm="62">
        <f>CUBEVALUE("forecast","[Sales Territory].[Sales Territory].[All Sales Territories].[Europe]","[Date].[Calendar].[All Periods].[CY 2007].[H2 CY 2007].[Q3 CY 2007]","[Measures].[Amount Quota]")</f>
        <v>4113000</v>
      </c>
    </row>
    <row r="27" spans="2:19" ht="15" x14ac:dyDescent="0.25">
      <c r="B27"/>
      <c r="C27" s="104" t="s">
        <v>65</v>
      </c>
      <c r="D27" s="102"/>
      <c r="E27" s="103" vm="63">
        <f>CUBEVALUE("forecast","[Sales Territory].[Sales Territory].[All Sales Territories].[Europe]","[Date].[Calendar].[All Periods].[CY 2007].[H1 CY 2007].[Q2 CY 2007]","[Measures].[Amount Quota]")</f>
        <v>2500000.0000000023</v>
      </c>
    </row>
    <row r="28" spans="2:19" ht="15" x14ac:dyDescent="0.25">
      <c r="B28"/>
    </row>
    <row r="29" spans="2:19" ht="15" x14ac:dyDescent="0.25">
      <c r="B29"/>
    </row>
    <row r="30" spans="2:19" ht="15" x14ac:dyDescent="0.25">
      <c r="B30"/>
    </row>
    <row r="31" spans="2:19" ht="15" x14ac:dyDescent="0.25">
      <c r="B31"/>
    </row>
    <row r="32" spans="2:19" ht="15" x14ac:dyDescent="0.25">
      <c r="B32"/>
    </row>
    <row r="33" spans="2:2" ht="15" x14ac:dyDescent="0.25">
      <c r="B33"/>
    </row>
    <row r="34" spans="2:2" ht="15" x14ac:dyDescent="0.25">
      <c r="B34"/>
    </row>
    <row r="35" spans="2:2" ht="15" x14ac:dyDescent="0.25">
      <c r="B35"/>
    </row>
    <row r="36" spans="2:2" ht="15" x14ac:dyDescent="0.25">
      <c r="B36"/>
    </row>
    <row r="37" spans="2:2" ht="15" x14ac:dyDescent="0.25">
      <c r="B37"/>
    </row>
    <row r="38" spans="2:2" ht="15" x14ac:dyDescent="0.25">
      <c r="B38"/>
    </row>
    <row r="39" spans="2:2" ht="15" x14ac:dyDescent="0.25">
      <c r="B39"/>
    </row>
  </sheetData>
  <mergeCells count="1">
    <mergeCell ref="B4:G4"/>
  </mergeCell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1"/>
  <sheetViews>
    <sheetView showGridLines="0" zoomScale="90" zoomScaleNormal="90" workbookViewId="0">
      <selection activeCell="G21" sqref="G21:G22"/>
    </sheetView>
  </sheetViews>
  <sheetFormatPr defaultRowHeight="12.75" x14ac:dyDescent="0.2"/>
  <cols>
    <col min="1" max="1" width="11.5703125" style="58" customWidth="1"/>
    <col min="2" max="2" width="22" style="58" customWidth="1"/>
    <col min="3" max="3" width="20.7109375" style="58" customWidth="1"/>
    <col min="4" max="4" width="17.5703125" style="58" customWidth="1"/>
    <col min="5" max="5" width="18" style="58" customWidth="1"/>
    <col min="6" max="6" width="18.42578125" style="58" customWidth="1"/>
    <col min="7" max="7" width="15.85546875" style="58" customWidth="1"/>
    <col min="8" max="8" width="16.42578125" style="58" customWidth="1"/>
    <col min="9" max="9" width="15.5703125" style="58" customWidth="1"/>
    <col min="10" max="10" width="11.28515625" style="58" customWidth="1"/>
    <col min="11" max="11" width="10.7109375" style="58" customWidth="1"/>
    <col min="12" max="12" width="27.140625" style="58" customWidth="1"/>
    <col min="13" max="13" width="15.7109375" style="58" customWidth="1"/>
    <col min="14" max="14" width="22.140625" style="58" customWidth="1"/>
    <col min="15" max="15" width="14.140625" style="58" customWidth="1"/>
    <col min="16" max="16" width="10.7109375" style="58" customWidth="1"/>
    <col min="17" max="17" width="27.140625" style="58" customWidth="1"/>
    <col min="18" max="18" width="19.140625" style="58" bestFit="1" customWidth="1"/>
    <col min="19" max="19" width="15.7109375" style="58" bestFit="1" customWidth="1"/>
    <col min="20" max="16384" width="9.140625" style="58"/>
  </cols>
  <sheetData>
    <row r="1" spans="1:19" x14ac:dyDescent="0.2">
      <c r="A1" s="59"/>
    </row>
    <row r="4" spans="1:19" ht="16.5" thickBot="1" x14ac:dyDescent="0.3">
      <c r="B4" s="133" t="s">
        <v>66</v>
      </c>
      <c r="C4" s="133"/>
      <c r="D4" s="133"/>
      <c r="E4" s="133"/>
      <c r="F4" s="133"/>
      <c r="G4" s="133"/>
    </row>
    <row r="5" spans="1:19" ht="15.75" x14ac:dyDescent="0.25">
      <c r="B5"/>
      <c r="C5"/>
      <c r="D5" s="105"/>
      <c r="E5" s="105"/>
      <c r="F5" s="105"/>
      <c r="G5" s="105"/>
    </row>
    <row r="6" spans="1:19" ht="15.75" x14ac:dyDescent="0.25">
      <c r="B6" s="46" t="s">
        <v>70</v>
      </c>
      <c r="C6" t="s" vm="60">
        <v>45</v>
      </c>
      <c r="D6" s="105"/>
      <c r="E6" s="105"/>
      <c r="F6" s="105"/>
      <c r="G6" s="105"/>
    </row>
    <row r="8" spans="1:19" ht="15" x14ac:dyDescent="0.25">
      <c r="B8"/>
      <c r="C8" s="46" t="s">
        <v>24</v>
      </c>
      <c r="D8"/>
      <c r="E8"/>
      <c r="F8"/>
      <c r="G8"/>
      <c r="H8"/>
      <c r="I8"/>
      <c r="J8"/>
      <c r="K8"/>
      <c r="L8"/>
      <c r="M8"/>
      <c r="N8"/>
      <c r="O8"/>
      <c r="P8"/>
      <c r="Q8"/>
      <c r="R8"/>
      <c r="S8"/>
    </row>
    <row r="9" spans="1:19" ht="15" x14ac:dyDescent="0.25">
      <c r="B9" s="46" t="s">
        <v>69</v>
      </c>
      <c r="C9" t="s">
        <v>53</v>
      </c>
      <c r="D9" t="s">
        <v>54</v>
      </c>
      <c r="E9" t="s">
        <v>55</v>
      </c>
      <c r="F9" t="s">
        <v>56</v>
      </c>
      <c r="G9" t="s">
        <v>72</v>
      </c>
      <c r="H9" t="s">
        <v>73</v>
      </c>
      <c r="I9"/>
      <c r="J9"/>
      <c r="K9"/>
      <c r="L9"/>
      <c r="M9"/>
      <c r="N9"/>
      <c r="O9"/>
      <c r="P9"/>
      <c r="Q9"/>
      <c r="R9"/>
      <c r="S9"/>
    </row>
    <row r="10" spans="1:19" ht="15" x14ac:dyDescent="0.25">
      <c r="B10" s="47" t="s">
        <v>68</v>
      </c>
      <c r="C10" s="111">
        <v>20000</v>
      </c>
      <c r="D10" s="111">
        <v>598339</v>
      </c>
      <c r="E10" s="111">
        <v>885933</v>
      </c>
      <c r="F10" s="111">
        <v>693874</v>
      </c>
      <c r="G10" s="111">
        <v>530213</v>
      </c>
      <c r="H10" s="111">
        <v>661989</v>
      </c>
      <c r="I10"/>
      <c r="J10"/>
      <c r="K10"/>
      <c r="L10"/>
      <c r="M10"/>
      <c r="N10"/>
      <c r="O10"/>
      <c r="P10"/>
      <c r="Q10"/>
      <c r="R10"/>
      <c r="S10"/>
    </row>
    <row r="11" spans="1:19" ht="15" x14ac:dyDescent="0.25">
      <c r="B11" s="47" t="s">
        <v>67</v>
      </c>
      <c r="C11" s="119">
        <v>230.9</v>
      </c>
      <c r="D11" s="116">
        <v>10.341963335166184</v>
      </c>
      <c r="E11" s="116">
        <v>10.361957394069304</v>
      </c>
      <c r="F11" s="116">
        <v>10.356347117776426</v>
      </c>
      <c r="G11" s="116">
        <v>10.352443263367741</v>
      </c>
      <c r="H11" s="116">
        <v>10.362709954395013</v>
      </c>
      <c r="I11"/>
      <c r="J11"/>
      <c r="K11"/>
      <c r="L11"/>
      <c r="M11"/>
      <c r="N11"/>
      <c r="O11"/>
      <c r="P11"/>
      <c r="Q11"/>
      <c r="R11"/>
      <c r="S11"/>
    </row>
    <row r="12" spans="1:19" ht="15" x14ac:dyDescent="0.25">
      <c r="B12" s="47" t="s">
        <v>43</v>
      </c>
      <c r="C12" s="111">
        <v>4618000</v>
      </c>
      <c r="D12" s="111">
        <v>6188000</v>
      </c>
      <c r="E12" s="111">
        <v>9180000</v>
      </c>
      <c r="F12" s="111">
        <v>7186000</v>
      </c>
      <c r="G12" s="111">
        <v>5489000</v>
      </c>
      <c r="H12" s="111">
        <v>6860000</v>
      </c>
      <c r="I12"/>
      <c r="J12"/>
      <c r="K12"/>
      <c r="L12"/>
      <c r="M12"/>
      <c r="N12"/>
      <c r="O12"/>
      <c r="P12"/>
      <c r="Q12"/>
      <c r="R12"/>
      <c r="S12"/>
    </row>
    <row r="13" spans="1:19" ht="15" x14ac:dyDescent="0.25">
      <c r="B13" s="47" t="s">
        <v>71</v>
      </c>
      <c r="C13" s="117">
        <v>153933.33333333334</v>
      </c>
      <c r="D13" s="117">
        <v>206266.66666666666</v>
      </c>
      <c r="E13" s="117">
        <v>306000</v>
      </c>
      <c r="F13" s="117">
        <v>239533.33333333334</v>
      </c>
      <c r="G13" s="117">
        <v>182966.66666666666</v>
      </c>
      <c r="H13" s="117">
        <v>228666.66666666666</v>
      </c>
      <c r="I13"/>
      <c r="J13"/>
      <c r="K13"/>
      <c r="L13"/>
      <c r="M13"/>
      <c r="N13"/>
      <c r="O13"/>
      <c r="P13"/>
      <c r="Q13"/>
      <c r="R13"/>
      <c r="S13"/>
    </row>
    <row r="14" spans="1:19" ht="15" x14ac:dyDescent="0.25">
      <c r="B14"/>
      <c r="C14"/>
      <c r="D14"/>
      <c r="E14"/>
      <c r="F14"/>
      <c r="G14"/>
      <c r="H14"/>
      <c r="I14"/>
      <c r="J14"/>
      <c r="K14"/>
      <c r="L14"/>
      <c r="M14"/>
      <c r="N14"/>
      <c r="O14"/>
      <c r="P14"/>
      <c r="Q14"/>
      <c r="R14"/>
      <c r="S14"/>
    </row>
    <row r="15" spans="1:19" ht="15" x14ac:dyDescent="0.25">
      <c r="B15"/>
      <c r="C15"/>
      <c r="D15"/>
      <c r="E15"/>
      <c r="F15"/>
      <c r="G15"/>
      <c r="H15"/>
      <c r="I15"/>
      <c r="J15"/>
      <c r="K15"/>
      <c r="L15"/>
      <c r="M15"/>
      <c r="N15"/>
      <c r="O15"/>
      <c r="P15"/>
      <c r="Q15"/>
      <c r="R15"/>
      <c r="S15"/>
    </row>
    <row r="16" spans="1:19" ht="15" x14ac:dyDescent="0.25">
      <c r="B16"/>
      <c r="C16"/>
      <c r="D16"/>
      <c r="E16" s="106"/>
      <c r="F16"/>
      <c r="G16"/>
      <c r="H16"/>
      <c r="I16"/>
      <c r="J16"/>
      <c r="K16"/>
      <c r="L16"/>
      <c r="M16"/>
      <c r="N16"/>
      <c r="O16"/>
      <c r="P16"/>
      <c r="Q16"/>
      <c r="R16"/>
      <c r="S16"/>
    </row>
    <row r="17" spans="2:19" ht="15" x14ac:dyDescent="0.25">
      <c r="B17"/>
      <c r="D17"/>
      <c r="E17"/>
      <c r="F17"/>
      <c r="G17"/>
      <c r="H17"/>
      <c r="I17"/>
      <c r="J17"/>
      <c r="K17"/>
      <c r="L17"/>
      <c r="M17"/>
      <c r="N17"/>
      <c r="O17"/>
      <c r="P17"/>
      <c r="Q17"/>
      <c r="R17"/>
      <c r="S17"/>
    </row>
    <row r="18" spans="2:19" ht="15" x14ac:dyDescent="0.25">
      <c r="B18"/>
      <c r="D18"/>
      <c r="E18"/>
      <c r="F18"/>
      <c r="G18"/>
      <c r="H18"/>
      <c r="I18"/>
      <c r="J18"/>
      <c r="K18"/>
      <c r="L18"/>
      <c r="M18"/>
      <c r="N18"/>
      <c r="O18"/>
      <c r="P18"/>
      <c r="Q18"/>
      <c r="R18"/>
      <c r="S18"/>
    </row>
    <row r="19" spans="2:19" ht="15" x14ac:dyDescent="0.25">
      <c r="B19"/>
      <c r="C19"/>
      <c r="D19"/>
      <c r="E19"/>
      <c r="F19"/>
      <c r="G19"/>
      <c r="H19"/>
      <c r="I19"/>
      <c r="J19"/>
      <c r="K19"/>
      <c r="L19"/>
      <c r="M19"/>
      <c r="N19"/>
      <c r="O19"/>
      <c r="P19"/>
      <c r="Q19"/>
      <c r="R19"/>
      <c r="S19"/>
    </row>
    <row r="20" spans="2:19" ht="15" x14ac:dyDescent="0.25">
      <c r="B20"/>
      <c r="C20"/>
      <c r="D20"/>
      <c r="E20"/>
      <c r="F20"/>
      <c r="G20"/>
      <c r="H20"/>
      <c r="I20"/>
      <c r="J20"/>
      <c r="K20"/>
      <c r="L20"/>
      <c r="M20"/>
      <c r="N20"/>
      <c r="O20"/>
      <c r="P20"/>
      <c r="Q20"/>
      <c r="R20"/>
      <c r="S20"/>
    </row>
    <row r="21" spans="2:19" ht="15" x14ac:dyDescent="0.25">
      <c r="B21"/>
      <c r="C21"/>
      <c r="D21"/>
      <c r="E21"/>
      <c r="F21"/>
      <c r="G21"/>
      <c r="H21"/>
      <c r="I21"/>
      <c r="J21"/>
      <c r="K21"/>
      <c r="L21"/>
      <c r="M21"/>
      <c r="N21"/>
      <c r="O21"/>
      <c r="P21"/>
      <c r="Q21"/>
      <c r="R21"/>
      <c r="S21"/>
    </row>
    <row r="22" spans="2:19" ht="15" x14ac:dyDescent="0.25">
      <c r="B22"/>
      <c r="C22"/>
      <c r="D22"/>
      <c r="E22"/>
      <c r="F22"/>
      <c r="G22"/>
      <c r="H22"/>
      <c r="I22"/>
      <c r="J22"/>
      <c r="K22"/>
      <c r="L22"/>
      <c r="M22"/>
      <c r="N22"/>
      <c r="O22"/>
      <c r="P22"/>
      <c r="Q22"/>
      <c r="R22"/>
      <c r="S22"/>
    </row>
    <row r="23" spans="2:19" ht="15" x14ac:dyDescent="0.25">
      <c r="B23"/>
      <c r="C23"/>
      <c r="D23"/>
      <c r="E23"/>
      <c r="F23"/>
      <c r="G23"/>
    </row>
    <row r="24" spans="2:19" ht="15" x14ac:dyDescent="0.25">
      <c r="B24"/>
      <c r="C24"/>
      <c r="D24"/>
      <c r="E24"/>
      <c r="F24"/>
      <c r="G24"/>
    </row>
    <row r="25" spans="2:19" ht="15" x14ac:dyDescent="0.25">
      <c r="B25"/>
      <c r="C25"/>
      <c r="D25"/>
      <c r="E25"/>
      <c r="F25"/>
      <c r="G25"/>
    </row>
    <row r="26" spans="2:19" ht="15" x14ac:dyDescent="0.25">
      <c r="B26"/>
      <c r="C26"/>
    </row>
    <row r="27" spans="2:19" ht="15" x14ac:dyDescent="0.25">
      <c r="B27"/>
      <c r="C27"/>
      <c r="D27"/>
      <c r="E27"/>
      <c r="F27"/>
    </row>
    <row r="28" spans="2:19" ht="15" x14ac:dyDescent="0.25">
      <c r="B28"/>
      <c r="C28"/>
      <c r="D28"/>
      <c r="E28"/>
      <c r="F28"/>
    </row>
    <row r="29" spans="2:19" ht="15" x14ac:dyDescent="0.25">
      <c r="B29"/>
      <c r="C29"/>
      <c r="D29"/>
      <c r="E29"/>
      <c r="F29"/>
    </row>
    <row r="30" spans="2:19" ht="15" x14ac:dyDescent="0.25">
      <c r="B30"/>
      <c r="C30"/>
      <c r="D30"/>
      <c r="E30"/>
      <c r="F30"/>
    </row>
    <row r="31" spans="2:19" ht="15" x14ac:dyDescent="0.25">
      <c r="B31"/>
      <c r="C31"/>
      <c r="D31"/>
      <c r="E31"/>
      <c r="F31"/>
    </row>
    <row r="32" spans="2:19" ht="15" x14ac:dyDescent="0.25">
      <c r="B32"/>
      <c r="C32"/>
    </row>
    <row r="33" spans="2:3" ht="15" x14ac:dyDescent="0.25">
      <c r="B33"/>
      <c r="C33"/>
    </row>
    <row r="34" spans="2:3" ht="15" x14ac:dyDescent="0.25">
      <c r="B34"/>
      <c r="C34"/>
    </row>
    <row r="35" spans="2:3" ht="15" x14ac:dyDescent="0.25">
      <c r="B35"/>
      <c r="C35"/>
    </row>
    <row r="36" spans="2:3" ht="15" x14ac:dyDescent="0.25">
      <c r="B36"/>
      <c r="C36"/>
    </row>
    <row r="37" spans="2:3" ht="15" x14ac:dyDescent="0.25">
      <c r="B37"/>
      <c r="C37"/>
    </row>
    <row r="38" spans="2:3" ht="15" x14ac:dyDescent="0.25">
      <c r="B38"/>
      <c r="C38"/>
    </row>
    <row r="39" spans="2:3" ht="15" x14ac:dyDescent="0.25">
      <c r="B39"/>
      <c r="C39"/>
    </row>
    <row r="40" spans="2:3" ht="15" x14ac:dyDescent="0.25">
      <c r="B40"/>
      <c r="C40"/>
    </row>
    <row r="41" spans="2:3" ht="15" x14ac:dyDescent="0.25">
      <c r="B41"/>
      <c r="C41"/>
    </row>
    <row r="42" spans="2:3" ht="15" x14ac:dyDescent="0.25">
      <c r="B42"/>
      <c r="C42"/>
    </row>
    <row r="43" spans="2:3" ht="15" x14ac:dyDescent="0.25">
      <c r="B43"/>
      <c r="C43"/>
    </row>
    <row r="44" spans="2:3" ht="15" x14ac:dyDescent="0.25">
      <c r="B44"/>
      <c r="C44"/>
    </row>
    <row r="45" spans="2:3" ht="15" x14ac:dyDescent="0.25">
      <c r="B45"/>
      <c r="C45"/>
    </row>
    <row r="46" spans="2:3" ht="15" x14ac:dyDescent="0.25">
      <c r="B46"/>
      <c r="C46"/>
    </row>
    <row r="47" spans="2:3" ht="15" x14ac:dyDescent="0.25">
      <c r="B47"/>
      <c r="C47"/>
    </row>
    <row r="48" spans="2:3" ht="15" x14ac:dyDescent="0.25">
      <c r="B48"/>
      <c r="C48"/>
    </row>
    <row r="49" spans="2:3" ht="15" x14ac:dyDescent="0.25">
      <c r="B49"/>
      <c r="C49"/>
    </row>
    <row r="50" spans="2:3" ht="15" x14ac:dyDescent="0.25">
      <c r="B50"/>
      <c r="C50"/>
    </row>
    <row r="51" spans="2:3" ht="15" x14ac:dyDescent="0.25">
      <c r="B51"/>
      <c r="C51"/>
    </row>
    <row r="52" spans="2:3" ht="15" x14ac:dyDescent="0.25">
      <c r="B52"/>
      <c r="C52"/>
    </row>
    <row r="53" spans="2:3" ht="15" x14ac:dyDescent="0.25">
      <c r="B53"/>
      <c r="C53"/>
    </row>
    <row r="54" spans="2:3" ht="15" x14ac:dyDescent="0.25">
      <c r="B54"/>
      <c r="C54"/>
    </row>
    <row r="55" spans="2:3" ht="15" x14ac:dyDescent="0.25">
      <c r="B55"/>
      <c r="C55"/>
    </row>
    <row r="56" spans="2:3" ht="15" x14ac:dyDescent="0.25">
      <c r="B56"/>
      <c r="C56"/>
    </row>
    <row r="57" spans="2:3" ht="15" x14ac:dyDescent="0.25">
      <c r="B57"/>
      <c r="C57"/>
    </row>
    <row r="58" spans="2:3" ht="15" x14ac:dyDescent="0.25">
      <c r="B58"/>
      <c r="C58"/>
    </row>
    <row r="59" spans="2:3" ht="15" x14ac:dyDescent="0.25">
      <c r="B59"/>
      <c r="C59"/>
    </row>
    <row r="60" spans="2:3" ht="15" x14ac:dyDescent="0.25">
      <c r="B60"/>
      <c r="C60"/>
    </row>
    <row r="61" spans="2:3" ht="15" x14ac:dyDescent="0.25">
      <c r="B61"/>
      <c r="C61"/>
    </row>
    <row r="62" spans="2:3" ht="15" x14ac:dyDescent="0.25">
      <c r="B62"/>
      <c r="C62"/>
    </row>
    <row r="63" spans="2:3" ht="15" x14ac:dyDescent="0.25">
      <c r="B63"/>
      <c r="C63"/>
    </row>
    <row r="64" spans="2:3" ht="15" x14ac:dyDescent="0.25">
      <c r="B64"/>
      <c r="C64"/>
    </row>
    <row r="65" spans="2:3" ht="15" x14ac:dyDescent="0.25">
      <c r="B65"/>
      <c r="C65"/>
    </row>
    <row r="66" spans="2:3" ht="15" x14ac:dyDescent="0.25">
      <c r="B66"/>
      <c r="C66"/>
    </row>
    <row r="67" spans="2:3" ht="15" x14ac:dyDescent="0.25">
      <c r="B67"/>
      <c r="C67"/>
    </row>
    <row r="68" spans="2:3" ht="15" x14ac:dyDescent="0.25">
      <c r="B68"/>
      <c r="C68"/>
    </row>
    <row r="69" spans="2:3" ht="15" x14ac:dyDescent="0.25">
      <c r="B69"/>
      <c r="C69"/>
    </row>
    <row r="70" spans="2:3" ht="15" x14ac:dyDescent="0.25">
      <c r="B70"/>
      <c r="C70"/>
    </row>
    <row r="71" spans="2:3" ht="15" x14ac:dyDescent="0.25">
      <c r="B71"/>
      <c r="C71"/>
    </row>
  </sheetData>
  <mergeCells count="1">
    <mergeCell ref="B4:G4"/>
  </mergeCell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G e m i n i   x m l n s = " h t t p : / / g e m i n i / p i v o t c u s t o m i z a t i o n / 7 0 0 d d 2 d 6 - 3 e b 3 - 4 1 5 6 - a 6 d 8 - d 4 1 2 d b a 6 1 b 5 e " > < C u s t o m C o n t e n t > < ! [ C D A T A [ < ? x m l   v e r s i o n = " 1 . 0 "   e n c o d i n g = " u t f - 1 6 " ? > < S e t t i n g s > < C a l c u l a t e d F i e l d s > < i t e m > < M e a s u r e N a m e > S a l e s   A m o u n t < / M e a s u r e N a m e > < D i s p l a y N a m e > S a l e s   A m o u n t < / D i s p l a y N a m e > < V i s i b l e > F a l s e < / V i s i b l e > < / i t e m > < i t e m > < M e a s u r e N a m e > S a l e s   U n i t   Q t y < / M e a s u r e N a m e > < D i s p l a y N a m e > S a l e s   U n i t   Q t y < / D i s p l a y N a m e > < V i s i b l e > F a l s e < / V i s i b l e > < / i t e m > < i t e m > < M e a s u r e N a m e > S a l e s   U n i t   P r i c e < / M e a s u r e N a m e > < D i s p l a y N a m e > S a l e s   U n i t   P r i c e < / D i s p l a y N a m e > < V i s i b l e > F a l s e < / V i s i b l e > < / i t e m > < i t e m > < M e a s u r e N a m e > V a r i a n c e   P e r c e n t < / M e a s u r e N a m e > < D i s p l a y N a m e > V a r i a n c e   P e r c e n t < / D i s p l a y N a m e > < V i s i b l e > F a l s e < / V i s i b l e > < S u b c o l u m n s > < i t e m > < R o l e > V a l u e < / R o l e > < D i s p l a y N a m e > V a r i a n c e   P e r c e n t   V a l u e < / D i s p l a y N a m e > < V i s i b l e > F a l s e < / V i s i b l e > < / i t e m > < i t e m > < R o l e > S t a t u s < / R o l e > < D i s p l a y N a m e > V a r i a n c e   P e r c e n t   S t a t u s < / D i s p l a y N a m e > < V i s i b l e > F a l s e < / V i s i b l e > < / i t e m > < i t e m > < R o l e > G o a l < / R o l e > < D i s p l a y N a m e > V a r i a n c e   P e r c e n t   T a r g e t < / D i s p l a y N a m e > < V i s i b l e > F a l s e < / V i s i b l e > < / i t e m > < / S u b c o l u m n s > < / i t e m > < / C a l c u l a t e d F i e l d s > < H S l i c e r s S h a p e > 0 ; 0 ; 0 ; 0 < / H S l i c e r s S h a p e > < V S l i c e r s S h a p e > 0 ; 0 ; 0 ; 0 < / V S l i c e r s S h a p e > < S l i c e r S h e e t N a m e > P o w e r P i v o t < / S l i c e r S h e e t N a m e > < S A H o s t H a s h > 1 9 4 6 9 3 8 1 2 0 < / S A H o s t H a s h > < G e m i n i F i e l d L i s t V i s i b l e > T r u e < / G e m i n i F i e l d L i s t V i s i b l e > < / S e t t i n g s > ] ] > < / C u s t o m C o n t e n t > < / G e m i n i > 
</file>

<file path=customXml/itemProps1.xml><?xml version="1.0" encoding="utf-8"?>
<ds:datastoreItem xmlns:ds="http://schemas.openxmlformats.org/officeDocument/2006/customXml" ds:itemID="{FAC5C162-068A-4BA7-8AE8-33BEEF6E9F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Microsoft BI Overview</vt:lpstr>
      <vt:lpstr>Simple Connectivity</vt:lpstr>
      <vt:lpstr>P&amp;L</vt:lpstr>
      <vt:lpstr>Dashboarding and Scorecarding</vt:lpstr>
      <vt:lpstr>Multicurrency</vt:lpstr>
      <vt:lpstr>Explore Multidimensionality</vt:lpstr>
      <vt:lpstr>Writeback (Basic)</vt:lpstr>
      <vt:lpstr>Writeback (Driver Based)</vt:lpstr>
      <vt:lpstr>DBA1d74d0bc31954ce4ad8bef59eaf76a99</vt:lpstr>
      <vt:lpstr>DBAc865f9f1ac4c4113a7d4e550bd5e3829</vt:lpstr>
      <vt:lpstr>DBAcf85ed1d670a42999fbbacad52593582</vt:lpstr>
      <vt:lpstr>'Dashboarding and Scorecarding'!Print_Area</vt:lpstr>
      <vt:lpstr>'P&amp;L'!Print_Area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2012-12-04T20:19:25Z</dcterms:created>
  <dcterms:modified xsi:type="dcterms:W3CDTF">2014-05-15T14:54:55Z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