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rossman/Documents/Thesis/ThesisSync/GrantData/"/>
    </mc:Choice>
  </mc:AlternateContent>
  <xr:revisionPtr revIDLastSave="0" documentId="13_ncr:1_{5723A687-944F-3F47-B20E-ED7DF4521029}" xr6:coauthVersionLast="47" xr6:coauthVersionMax="47" xr10:uidLastSave="{00000000-0000-0000-0000-000000000000}"/>
  <bookViews>
    <workbookView xWindow="780" yWindow="1000" windowWidth="27640" windowHeight="16440" xr2:uid="{0915F82A-192C-C546-806D-D5B52957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6" i="1" l="1"/>
  <c r="I65" i="1"/>
  <c r="I64" i="1"/>
  <c r="J64" i="1" s="1"/>
  <c r="K64" i="1"/>
  <c r="J65" i="1"/>
  <c r="K65" i="1"/>
  <c r="J66" i="1"/>
  <c r="K66" i="1"/>
  <c r="H63" i="1"/>
  <c r="H64" i="1"/>
  <c r="H65" i="1"/>
  <c r="H66" i="1"/>
  <c r="L66" i="1" s="1"/>
  <c r="I62" i="1"/>
  <c r="J62" i="1" s="1"/>
  <c r="H62" i="1"/>
  <c r="L62" i="1" s="1"/>
  <c r="I61" i="1"/>
  <c r="K61" i="1" s="1"/>
  <c r="J63" i="1"/>
  <c r="K63" i="1"/>
  <c r="L63" i="1"/>
  <c r="I60" i="1"/>
  <c r="K60" i="1" s="1"/>
  <c r="H56" i="1"/>
  <c r="H57" i="1"/>
  <c r="L57" i="1" s="1"/>
  <c r="H58" i="1"/>
  <c r="L58" i="1" s="1"/>
  <c r="H59" i="1"/>
  <c r="L59" i="1" s="1"/>
  <c r="H60" i="1"/>
  <c r="H61" i="1"/>
  <c r="L61" i="1" s="1"/>
  <c r="H55" i="1"/>
  <c r="L55" i="1" s="1"/>
  <c r="J59" i="1"/>
  <c r="K59" i="1"/>
  <c r="K58" i="1"/>
  <c r="J58" i="1"/>
  <c r="I56" i="1"/>
  <c r="L56" i="1" s="1"/>
  <c r="H54" i="1"/>
  <c r="L54" i="1" s="1"/>
  <c r="H53" i="1"/>
  <c r="L53" i="1" s="1"/>
  <c r="H52" i="1"/>
  <c r="L52" i="1" s="1"/>
  <c r="J49" i="1"/>
  <c r="K49" i="1"/>
  <c r="J50" i="1"/>
  <c r="K50" i="1"/>
  <c r="J51" i="1"/>
  <c r="K51" i="1"/>
  <c r="L51" i="1"/>
  <c r="J52" i="1"/>
  <c r="K52" i="1"/>
  <c r="J53" i="1"/>
  <c r="K53" i="1"/>
  <c r="J54" i="1"/>
  <c r="K54" i="1"/>
  <c r="J55" i="1"/>
  <c r="K55" i="1"/>
  <c r="J57" i="1"/>
  <c r="K57" i="1"/>
  <c r="H51" i="1"/>
  <c r="H50" i="1"/>
  <c r="L50" i="1" s="1"/>
  <c r="H49" i="1"/>
  <c r="L49" i="1" s="1"/>
  <c r="J48" i="1"/>
  <c r="K48" i="1"/>
  <c r="L48" i="1"/>
  <c r="H48" i="1"/>
  <c r="J47" i="1"/>
  <c r="K47" i="1"/>
  <c r="H47" i="1"/>
  <c r="L47" i="1" s="1"/>
  <c r="J46" i="1"/>
  <c r="K46" i="1"/>
  <c r="H46" i="1"/>
  <c r="L46" i="1" s="1"/>
  <c r="H30" i="1"/>
  <c r="L30" i="1" s="1"/>
  <c r="J30" i="1"/>
  <c r="K30" i="1"/>
  <c r="H31" i="1"/>
  <c r="L31" i="1" s="1"/>
  <c r="J31" i="1"/>
  <c r="K31" i="1"/>
  <c r="H32" i="1"/>
  <c r="L32" i="1" s="1"/>
  <c r="J32" i="1"/>
  <c r="K32" i="1"/>
  <c r="H33" i="1"/>
  <c r="J33" i="1"/>
  <c r="K33" i="1"/>
  <c r="L33" i="1"/>
  <c r="H34" i="1"/>
  <c r="L34" i="1" s="1"/>
  <c r="J34" i="1"/>
  <c r="K34" i="1"/>
  <c r="H35" i="1"/>
  <c r="L35" i="1" s="1"/>
  <c r="J35" i="1"/>
  <c r="K35" i="1"/>
  <c r="H36" i="1"/>
  <c r="L36" i="1" s="1"/>
  <c r="J36" i="1"/>
  <c r="K36" i="1"/>
  <c r="H37" i="1"/>
  <c r="L37" i="1" s="1"/>
  <c r="J37" i="1"/>
  <c r="K37" i="1"/>
  <c r="H38" i="1"/>
  <c r="L38" i="1" s="1"/>
  <c r="J38" i="1"/>
  <c r="K38" i="1"/>
  <c r="H39" i="1"/>
  <c r="L39" i="1" s="1"/>
  <c r="J39" i="1"/>
  <c r="K39" i="1"/>
  <c r="H40" i="1"/>
  <c r="L40" i="1" s="1"/>
  <c r="J40" i="1"/>
  <c r="K40" i="1"/>
  <c r="H41" i="1"/>
  <c r="L41" i="1" s="1"/>
  <c r="J41" i="1"/>
  <c r="K41" i="1"/>
  <c r="H42" i="1"/>
  <c r="L42" i="1" s="1"/>
  <c r="J42" i="1"/>
  <c r="K42" i="1"/>
  <c r="H43" i="1"/>
  <c r="J43" i="1"/>
  <c r="K43" i="1"/>
  <c r="L43" i="1"/>
  <c r="H44" i="1"/>
  <c r="L44" i="1" s="1"/>
  <c r="J44" i="1"/>
  <c r="K44" i="1"/>
  <c r="H45" i="1"/>
  <c r="L45" i="1" s="1"/>
  <c r="J45" i="1"/>
  <c r="K45" i="1"/>
  <c r="J21" i="1"/>
  <c r="J22" i="1"/>
  <c r="J23" i="1"/>
  <c r="J24" i="1"/>
  <c r="J25" i="1"/>
  <c r="J26" i="1"/>
  <c r="J27" i="1"/>
  <c r="J28" i="1"/>
  <c r="J29" i="1"/>
  <c r="K21" i="1"/>
  <c r="K22" i="1"/>
  <c r="K23" i="1"/>
  <c r="K24" i="1"/>
  <c r="K25" i="1"/>
  <c r="K26" i="1"/>
  <c r="K27" i="1"/>
  <c r="K28" i="1"/>
  <c r="K29" i="1"/>
  <c r="L20" i="1"/>
  <c r="J20" i="1"/>
  <c r="K20" i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20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I3" i="1"/>
  <c r="L3" i="1" s="1"/>
  <c r="K3" i="1"/>
  <c r="K2" i="1"/>
  <c r="L2" i="1"/>
  <c r="J2" i="1"/>
  <c r="J60" i="1" l="1"/>
  <c r="K62" i="1"/>
  <c r="J56" i="1"/>
  <c r="J61" i="1"/>
  <c r="L60" i="1"/>
  <c r="L64" i="1"/>
  <c r="K56" i="1"/>
  <c r="L65" i="1"/>
  <c r="J3" i="1"/>
</calcChain>
</file>

<file path=xl/sharedStrings.xml><?xml version="1.0" encoding="utf-8"?>
<sst xmlns="http://schemas.openxmlformats.org/spreadsheetml/2006/main" count="207" uniqueCount="123">
  <si>
    <t>Albemarle County Broadband Authority</t>
  </si>
  <si>
    <t>Century Link</t>
  </si>
  <si>
    <t>Augusta County</t>
  </si>
  <si>
    <t>MGW/Lingo</t>
  </si>
  <si>
    <t>Bland County</t>
  </si>
  <si>
    <t>WVVA.net</t>
  </si>
  <si>
    <t>Gloucester County</t>
  </si>
  <si>
    <t>Cox</t>
  </si>
  <si>
    <t>Greensville County</t>
  </si>
  <si>
    <t>Telpage</t>
  </si>
  <si>
    <t>Comcast</t>
  </si>
  <si>
    <t>Mecklenburg County</t>
  </si>
  <si>
    <t>Bugg Island Telephone</t>
  </si>
  <si>
    <t>Spotsylvania County</t>
  </si>
  <si>
    <t>CVEC</t>
  </si>
  <si>
    <t>Amherst County</t>
  </si>
  <si>
    <t>SCS Broadband</t>
  </si>
  <si>
    <t>Bedford County</t>
  </si>
  <si>
    <t>Blue Ridge Towers/BRISCNET</t>
  </si>
  <si>
    <t>Botetourt County</t>
  </si>
  <si>
    <t>CBEC</t>
  </si>
  <si>
    <t>Floyd County</t>
  </si>
  <si>
    <t>Citizens</t>
  </si>
  <si>
    <t>Fluvanna County</t>
  </si>
  <si>
    <t>Giles County</t>
  </si>
  <si>
    <t>Gigabeam</t>
  </si>
  <si>
    <t>Halifax  County</t>
  </si>
  <si>
    <t>Louisa County</t>
  </si>
  <si>
    <t>Russell County</t>
  </si>
  <si>
    <t>iGo</t>
  </si>
  <si>
    <t>Albemarle Broadband Authority</t>
  </si>
  <si>
    <t>Mecklenburg Electric</t>
  </si>
  <si>
    <t>BARC</t>
  </si>
  <si>
    <t>Charles City County</t>
  </si>
  <si>
    <t>City of Chesapeake</t>
  </si>
  <si>
    <t>Franklin County</t>
  </si>
  <si>
    <t>BRISCNET</t>
  </si>
  <si>
    <t>Point Broadband</t>
  </si>
  <si>
    <t>Grayson County</t>
  </si>
  <si>
    <t>Halifax County</t>
  </si>
  <si>
    <t>Hanover County</t>
  </si>
  <si>
    <t>King and Queen County</t>
  </si>
  <si>
    <t>Riverstreet</t>
  </si>
  <si>
    <t>KGI</t>
  </si>
  <si>
    <t>Scott County Telephone</t>
  </si>
  <si>
    <t>Patrick County</t>
  </si>
  <si>
    <t>Prince George Electric</t>
  </si>
  <si>
    <t>Stafford County</t>
  </si>
  <si>
    <t>Surry County</t>
  </si>
  <si>
    <t>Augusta, Clarke, Fauquier, Frederick, Page, Rappahannock, Rockingham and Warren Counties</t>
  </si>
  <si>
    <t>Northern Shenandoah Valley Regional Commission</t>
  </si>
  <si>
    <t>West Piedmont Planning District Commission and RiverStreet Networks</t>
  </si>
  <si>
    <t>Amelia, Bedford, Campbell, Charlotte, Nottaway and Pittsylvania Counties</t>
  </si>
  <si>
    <t>Thomas Jefferson Planning District Commission and Firefly</t>
  </si>
  <si>
    <t>Albemarle, Amherst, Appomattox, Buckingham, Campbell, Cumberland, Fluvanna, Goochland, Greene, Louisa, Madison, Nelson, and Powhatan Counties</t>
  </si>
  <si>
    <t>Southside Planning District Commission and EMPOWER Broadband</t>
  </si>
  <si>
    <t>Brunswick, Charlotte, Halifax, and Mecklenburg Counties</t>
  </si>
  <si>
    <t>New River Valley Regional Commission and Gigabeam and All Points Broadband</t>
  </si>
  <si>
    <t>Bland, Montgomery, and Pulaski Counties</t>
  </si>
  <si>
    <t>Mount Rogers Planning District Commission and Point Broadband</t>
  </si>
  <si>
    <t>Smyth, Washington, and Wythe Counties</t>
  </si>
  <si>
    <t>Franklin, Henry, and Patrick Counties</t>
  </si>
  <si>
    <t>Cumberland Plateau Planning District Commission and Point Broadband</t>
  </si>
  <si>
    <t>Buchanan, Dickenson, Russell, and Tazewell Counties</t>
  </si>
  <si>
    <t>LENOWISCO Planning District Commission and Scott County Telephone Cooperative</t>
  </si>
  <si>
    <t>Lee, Wise, and Scott Counties</t>
  </si>
  <si>
    <t>Hampton Roads Planning District Commission and Charter Communications</t>
  </si>
  <si>
    <t>City of Suffolk, Isle of Wight, and Southampton Counties</t>
  </si>
  <si>
    <t>Loudoun County and All Points Broadband</t>
  </si>
  <si>
    <t>Loudoun County</t>
  </si>
  <si>
    <t xml:space="preserve">Commonwealth Regional Council and Kinex </t>
  </si>
  <si>
    <t>Cumberland, Lunenburg, and Prince Edward Counties</t>
  </si>
  <si>
    <t>Hanover County and All Points Broadband</t>
  </si>
  <si>
    <t xml:space="preserve">Eastern Shore of Virginia Broadband Authority
</t>
  </si>
  <si>
    <t>Accomack and Northampton Counties</t>
  </si>
  <si>
    <t>Shenandoah County and Shentel</t>
  </si>
  <si>
    <t>Shenandoah County</t>
  </si>
  <si>
    <t>Franklin County and Shentel</t>
  </si>
  <si>
    <t>Bedford County and Shentel</t>
  </si>
  <si>
    <t>Bedford County and ZiTEL</t>
  </si>
  <si>
    <t>Culpeper County and All Points Broadband</t>
  </si>
  <si>
    <t>Culpeper County</t>
  </si>
  <si>
    <t>Bath-Highland Network Authority and MGW</t>
  </si>
  <si>
    <t>Bath and Highland Counties</t>
  </si>
  <si>
    <t>Dinwiddie County and RURALBAND</t>
  </si>
  <si>
    <t>Dinwiddie County</t>
  </si>
  <si>
    <t>Campbell County and Shentel</t>
  </si>
  <si>
    <t>Campbell County</t>
  </si>
  <si>
    <t>King William County and All Points Broadband</t>
  </si>
  <si>
    <t>King William County</t>
  </si>
  <si>
    <t>Sussex County and RURALBAND</t>
  </si>
  <si>
    <t>Sussex County</t>
  </si>
  <si>
    <t>Stafford County and Comcast</t>
  </si>
  <si>
    <t xml:space="preserve">Northern Neck Planning District Commission and All Points Broadband
</t>
  </si>
  <si>
    <t>King George, Lancaster, and Northumberland Counties</t>
  </si>
  <si>
    <t>Botetourt County and Lumos</t>
  </si>
  <si>
    <t>Middlesex County and All Points Broadband</t>
  </si>
  <si>
    <t>Middlesex County</t>
  </si>
  <si>
    <t>Roanoke County and Craig Botetourt Electric Cooperative</t>
  </si>
  <si>
    <t>Roanoke County</t>
  </si>
  <si>
    <t>Roanoke County and Cox Communications</t>
  </si>
  <si>
    <t>Roanoke County and Shentel</t>
  </si>
  <si>
    <t>Roanoke County and B2X Online</t>
  </si>
  <si>
    <t>West Piedmont Planning District Commission and Charter Communications</t>
  </si>
  <si>
    <t>Floyd County and Citizens</t>
  </si>
  <si>
    <t>City of Chesapeake and Cox Communications</t>
  </si>
  <si>
    <t xml:space="preserve">Century Link	</t>
  </si>
  <si>
    <t>Central Shenandoah Planning District Commission</t>
  </si>
  <si>
    <t>Cumberland Plateau Planning District Commission</t>
  </si>
  <si>
    <t>LENOWISCO Planning District Commission</t>
  </si>
  <si>
    <t>state</t>
  </si>
  <si>
    <t>VA</t>
  </si>
  <si>
    <t>year</t>
  </si>
  <si>
    <t>area_served</t>
  </si>
  <si>
    <t>requested_amount</t>
  </si>
  <si>
    <t>grant_amount</t>
  </si>
  <si>
    <t>match_amount</t>
  </si>
  <si>
    <t>total_amount</t>
  </si>
  <si>
    <t>premises</t>
  </si>
  <si>
    <t>grant_amount_per</t>
  </si>
  <si>
    <t>match_amount_per</t>
  </si>
  <si>
    <t>total_amount_per</t>
  </si>
  <si>
    <t>applicant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</si>
</sst>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0">
    <font>
      <sz val="12"/>
      <color theme="1"/>
      <name val="Calibri"/>
      <family val="2"/>
      <scheme val="minor"/>
    </font>
    <font>
      <sz val="16"/>
      <color rgb="FF333333"/>
      <name val="Arial"/>
      <family val="2"/>
    </font>
    <font>
      <sz val="11"/>
      <color rgb="FF333333"/>
      <name val="Calibri"/>
      <family val="2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333333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4"/>
      <color rgb="FF333333"/>
      <name val="Sura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1"/>
    <xf numFmtId="8" fontId="0" fillId="0" borderId="0" xfId="0" applyNumberFormat="1"/>
    <xf numFmtId="6" fontId="0" fillId="0" borderId="0" xfId="0" applyNumberFormat="1"/>
    <xf numFmtId="0" fontId="6" fillId="0" borderId="0" xfId="0" applyFont="1"/>
    <xf numFmtId="8" fontId="7" fillId="0" borderId="0" xfId="0" applyNumberFormat="1" applyFont="1"/>
    <xf numFmtId="8" fontId="6" fillId="0" borderId="0" xfId="0" applyNumberFormat="1" applyFont="1"/>
    <xf numFmtId="0" fontId="1" fillId="0" borderId="0" xfId="0" applyFont="1"/>
    <xf numFmtId="0" fontId="5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 shrinkToFit="1"/>
    </xf>
    <xf numFmtId="0" fontId="2" fillId="0" borderId="0" xfId="0" applyFont="1" applyAlignment="1">
      <alignment wrapText="1" shrinkToFit="1"/>
    </xf>
    <xf numFmtId="0" fontId="3" fillId="0" borderId="0" xfId="1" applyAlignment="1">
      <alignment wrapText="1" shrinkToFit="1"/>
    </xf>
    <xf numFmtId="8" fontId="2" fillId="0" borderId="0" xfId="0" applyNumberFormat="1" applyFont="1" applyAlignment="1">
      <alignment wrapText="1" shrinkToFit="1"/>
    </xf>
    <xf numFmtId="0" fontId="2" fillId="0" borderId="0" xfId="0" applyNumberFormat="1" applyFont="1" applyAlignment="1">
      <alignment wrapText="1" shrinkToFit="1"/>
    </xf>
    <xf numFmtId="8" fontId="0" fillId="0" borderId="0" xfId="0" applyNumberFormat="1" applyAlignment="1">
      <alignment wrapText="1" shrinkToFit="1"/>
    </xf>
    <xf numFmtId="0" fontId="4" fillId="0" borderId="0" xfId="0" applyFont="1" applyAlignment="1">
      <alignment wrapText="1" shrinkToFit="1"/>
    </xf>
    <xf numFmtId="8" fontId="4" fillId="0" borderId="0" xfId="0" applyNumberFormat="1" applyFont="1" applyAlignment="1">
      <alignment wrapText="1" shrinkToFit="1"/>
    </xf>
    <xf numFmtId="6" fontId="4" fillId="0" borderId="0" xfId="0" applyNumberFormat="1" applyFont="1" applyAlignment="1">
      <alignment wrapText="1" shrinkToFit="1"/>
    </xf>
    <xf numFmtId="0" fontId="1" fillId="0" borderId="0" xfId="0" applyFont="1" applyAlignment="1">
      <alignment wrapText="1" shrinkToFit="1"/>
    </xf>
    <xf numFmtId="8" fontId="1" fillId="0" borderId="0" xfId="0" applyNumberFormat="1" applyFont="1" applyAlignment="1">
      <alignment wrapText="1" shrinkToFit="1"/>
    </xf>
    <xf numFmtId="0" fontId="5" fillId="0" borderId="0" xfId="0" applyFont="1" applyAlignment="1">
      <alignment wrapText="1" shrinkToFit="1"/>
    </xf>
    <xf numFmtId="8" fontId="7" fillId="0" borderId="0" xfId="0" applyNumberFormat="1" applyFont="1" applyAlignment="1">
      <alignment wrapText="1" shrinkToFit="1"/>
    </xf>
    <xf numFmtId="3" fontId="1" fillId="0" borderId="0" xfId="0" applyNumberFormat="1" applyFont="1" applyAlignment="1">
      <alignment wrapText="1" shrinkToFit="1"/>
    </xf>
    <xf numFmtId="0" fontId="6" fillId="0" borderId="0" xfId="0" applyFont="1" applyAlignment="1">
      <alignment wrapText="1" shrinkToFit="1"/>
    </xf>
    <xf numFmtId="8" fontId="6" fillId="0" borderId="0" xfId="0" applyNumberFormat="1" applyFont="1" applyAlignment="1">
      <alignment wrapText="1" shrinkToFit="1"/>
    </xf>
    <xf numFmtId="0" fontId="0" fillId="0" borderId="0" xfId="0" applyNumberFormat="1" applyAlignment="1">
      <alignment wrapText="1" shrinkToFit="1"/>
    </xf>
    <xf numFmtId="3" fontId="0" fillId="0" borderId="0" xfId="0" applyNumberFormat="1" applyAlignment="1">
      <alignment wrapText="1" shrinkToFit="1"/>
    </xf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hcd.virginia.gov/sites/default/files/Docx/vati/archives/spotsylvania-vati-2018.pdf" TargetMode="External"/><Relationship Id="rId13" Type="http://schemas.openxmlformats.org/officeDocument/2006/relationships/hyperlink" Target="https://www.dhcd.virginia.gov/sites/default/files/Docx/vati/archives/floyd-vati-2019.pdf" TargetMode="External"/><Relationship Id="rId18" Type="http://schemas.openxmlformats.org/officeDocument/2006/relationships/hyperlink" Target="https://www.dhcd.virginia.gov/sites/default/files/Docx/vati/FY2022-vati-applications/1-nsvrc-2022-accelerated-fiber-deployment-initiative.pdf" TargetMode="External"/><Relationship Id="rId3" Type="http://schemas.openxmlformats.org/officeDocument/2006/relationships/hyperlink" Target="https://www.dhcd.virginia.gov/sites/default/files/Docx/vati/archives/bland-vati-2017.pdf" TargetMode="External"/><Relationship Id="rId7" Type="http://schemas.openxmlformats.org/officeDocument/2006/relationships/hyperlink" Target="https://www.dhcd.virginia.gov/sites/default/files/Docx/vati/archives/mecklenburg-vati-2018.pdf" TargetMode="External"/><Relationship Id="rId12" Type="http://schemas.openxmlformats.org/officeDocument/2006/relationships/hyperlink" Target="https://www.dhcd.virginia.gov/sites/default/files/Docx/vati/archives/botourte-vati-2019.pdf" TargetMode="External"/><Relationship Id="rId17" Type="http://schemas.openxmlformats.org/officeDocument/2006/relationships/hyperlink" Target="https://www.dhcd.virginia.gov/sites/default/files/Docx/vati/archives/louisa-vati-2019.pdf" TargetMode="External"/><Relationship Id="rId2" Type="http://schemas.openxmlformats.org/officeDocument/2006/relationships/hyperlink" Target="https://www.dhcd.virginia.gov/sites/default/files/Docx/vati/archives/augusta-vati-2017.pdf" TargetMode="External"/><Relationship Id="rId16" Type="http://schemas.openxmlformats.org/officeDocument/2006/relationships/hyperlink" Target="https://www.dhcd.virginia.gov/sites/default/files/Docx/vati/archives/halifax-scs-vati-2019.pdf" TargetMode="External"/><Relationship Id="rId1" Type="http://schemas.openxmlformats.org/officeDocument/2006/relationships/hyperlink" Target="https://www.dhcd.virginia.gov/sites/default/files/Docx/vati/archives/abba-vati-2017.pdf" TargetMode="External"/><Relationship Id="rId6" Type="http://schemas.openxmlformats.org/officeDocument/2006/relationships/hyperlink" Target="https://www.dhcd.virginia.gov/sites/default/files/Docx/vati/archives/abba-vati-2018.pdf" TargetMode="External"/><Relationship Id="rId11" Type="http://schemas.openxmlformats.org/officeDocument/2006/relationships/hyperlink" Target="https://www.dhcd.virginia.gov/sites/default/files/Docx/vati/archives/bedford-vati-2019.pdf" TargetMode="External"/><Relationship Id="rId5" Type="http://schemas.openxmlformats.org/officeDocument/2006/relationships/hyperlink" Target="https://www.dhcd.virginia.gov/sites/default/files/Docx/vati/archives/greensville-vati-2017.pdf" TargetMode="External"/><Relationship Id="rId15" Type="http://schemas.openxmlformats.org/officeDocument/2006/relationships/hyperlink" Target="https://www.dhcd.virginia.gov/sites/default/files/Docx/vati/archives/giles-vati-2019.pdf" TargetMode="External"/><Relationship Id="rId10" Type="http://schemas.openxmlformats.org/officeDocument/2006/relationships/hyperlink" Target="https://www.dhcd.virginia.gov/sites/default/files/Docx/vati/archives/amherst-vati-2019.pdf" TargetMode="External"/><Relationship Id="rId4" Type="http://schemas.openxmlformats.org/officeDocument/2006/relationships/hyperlink" Target="https://www.dhcd.virginia.gov/sites/default/files/Docx/vati/archives/gloucester-vati-2017.pdf" TargetMode="External"/><Relationship Id="rId9" Type="http://schemas.openxmlformats.org/officeDocument/2006/relationships/hyperlink" Target="https://www.dhcd.virginia.gov/sites/default/files/Docx/vati/archives/abba-cvec-vati-2019.pdf" TargetMode="External"/><Relationship Id="rId14" Type="http://schemas.openxmlformats.org/officeDocument/2006/relationships/hyperlink" Target="https://www.dhcd.virginia.gov/sites/default/files/Docx/vati/archives/fluvanna-vati-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0E96-87FD-EE42-A6EF-F6594E0CB7BA}">
  <dimension ref="A1:L66"/>
  <sheetViews>
    <sheetView tabSelected="1" zoomScale="110" zoomScaleNormal="110" workbookViewId="0">
      <selection activeCell="E3" sqref="E3"/>
    </sheetView>
  </sheetViews>
  <sheetFormatPr baseColWidth="10" defaultRowHeight="16"/>
  <cols>
    <col min="3" max="3" width="23" customWidth="1"/>
    <col min="4" max="4" width="15.6640625" customWidth="1"/>
    <col min="5" max="5" width="13.83203125" customWidth="1"/>
    <col min="6" max="6" width="21" customWidth="1"/>
    <col min="7" max="7" width="26.83203125" customWidth="1"/>
    <col min="8" max="8" width="17.83203125" customWidth="1"/>
  </cols>
  <sheetData>
    <row r="1" spans="1:12" ht="32">
      <c r="A1" t="s">
        <v>110</v>
      </c>
      <c r="B1" s="12" t="s">
        <v>112</v>
      </c>
      <c r="C1" s="13" t="s">
        <v>113</v>
      </c>
      <c r="D1" s="13" t="s">
        <v>122</v>
      </c>
      <c r="E1" s="13" t="s">
        <v>114</v>
      </c>
      <c r="F1" s="13" t="s">
        <v>115</v>
      </c>
      <c r="G1" s="13" t="s">
        <v>116</v>
      </c>
      <c r="H1" s="13" t="s">
        <v>117</v>
      </c>
      <c r="I1" s="13" t="s">
        <v>118</v>
      </c>
      <c r="J1" s="13" t="s">
        <v>119</v>
      </c>
      <c r="K1" s="13" t="s">
        <v>120</v>
      </c>
      <c r="L1" s="13" t="s">
        <v>121</v>
      </c>
    </row>
    <row r="2" spans="1:12" ht="34">
      <c r="A2" t="s">
        <v>111</v>
      </c>
      <c r="B2" s="12">
        <v>2017</v>
      </c>
      <c r="C2" s="14" t="s">
        <v>0</v>
      </c>
      <c r="D2" s="13" t="s">
        <v>1</v>
      </c>
      <c r="E2" s="15">
        <v>118400</v>
      </c>
      <c r="F2" s="15">
        <v>118400</v>
      </c>
      <c r="G2" s="15">
        <v>34600</v>
      </c>
      <c r="H2" s="15">
        <v>153000</v>
      </c>
      <c r="I2" s="16">
        <v>219</v>
      </c>
      <c r="J2" s="17">
        <f>F2/$I2</f>
        <v>540.63926940639271</v>
      </c>
      <c r="K2" s="17">
        <f t="shared" ref="K2:L2" si="0">G2/$I2</f>
        <v>157.99086757990867</v>
      </c>
      <c r="L2" s="17">
        <f t="shared" si="0"/>
        <v>698.63013698630141</v>
      </c>
    </row>
    <row r="3" spans="1:12" ht="17">
      <c r="A3" t="s">
        <v>111</v>
      </c>
      <c r="B3" s="12">
        <v>2017</v>
      </c>
      <c r="C3" s="14" t="s">
        <v>2</v>
      </c>
      <c r="D3" s="13" t="s">
        <v>3</v>
      </c>
      <c r="E3" s="15">
        <v>278880</v>
      </c>
      <c r="F3" s="15">
        <v>278880</v>
      </c>
      <c r="G3" s="15">
        <v>119520</v>
      </c>
      <c r="H3" s="15">
        <v>398400</v>
      </c>
      <c r="I3" s="16">
        <f>48+323+14+7</f>
        <v>392</v>
      </c>
      <c r="J3" s="17">
        <f>F3/$I3</f>
        <v>711.42857142857144</v>
      </c>
      <c r="K3" s="17">
        <f t="shared" ref="K3" si="1">G3/$I3</f>
        <v>304.89795918367349</v>
      </c>
      <c r="L3" s="17">
        <f t="shared" ref="L3" si="2">H3/$I3</f>
        <v>1016.3265306122449</v>
      </c>
    </row>
    <row r="4" spans="1:12" ht="17">
      <c r="A4" t="s">
        <v>111</v>
      </c>
      <c r="B4" s="12">
        <v>2017</v>
      </c>
      <c r="C4" s="14" t="s">
        <v>4</v>
      </c>
      <c r="D4" s="13" t="s">
        <v>5</v>
      </c>
      <c r="E4" s="15">
        <v>192141</v>
      </c>
      <c r="F4" s="15">
        <v>192141</v>
      </c>
      <c r="G4" s="15">
        <v>86000</v>
      </c>
      <c r="H4" s="15">
        <v>278141</v>
      </c>
      <c r="I4" s="16">
        <v>376</v>
      </c>
      <c r="J4" s="17">
        <f t="shared" ref="J4:J14" si="3">F4/$I4</f>
        <v>511.01329787234044</v>
      </c>
      <c r="K4" s="17">
        <f t="shared" ref="K4:K14" si="4">G4/$I4</f>
        <v>228.72340425531914</v>
      </c>
      <c r="L4" s="17">
        <f t="shared" ref="L4:L14" si="5">H4/$I4</f>
        <v>739.73670212765956</v>
      </c>
    </row>
    <row r="5" spans="1:12" ht="17">
      <c r="A5" t="s">
        <v>111</v>
      </c>
      <c r="B5" s="12">
        <v>2017</v>
      </c>
      <c r="C5" s="14" t="s">
        <v>6</v>
      </c>
      <c r="D5" s="13" t="s">
        <v>7</v>
      </c>
      <c r="E5" s="15">
        <v>193094</v>
      </c>
      <c r="F5" s="15">
        <v>193094</v>
      </c>
      <c r="G5" s="15">
        <v>146462</v>
      </c>
      <c r="H5" s="15">
        <v>339556</v>
      </c>
      <c r="I5" s="16">
        <v>109</v>
      </c>
      <c r="J5" s="17">
        <f t="shared" si="3"/>
        <v>1771.5045871559632</v>
      </c>
      <c r="K5" s="17">
        <f t="shared" si="4"/>
        <v>1343.6880733944954</v>
      </c>
      <c r="L5" s="17">
        <f t="shared" si="5"/>
        <v>3115.1926605504586</v>
      </c>
    </row>
    <row r="6" spans="1:12" ht="17">
      <c r="A6" t="s">
        <v>111</v>
      </c>
      <c r="B6" s="12">
        <v>2017</v>
      </c>
      <c r="C6" s="14" t="s">
        <v>8</v>
      </c>
      <c r="D6" s="13" t="s">
        <v>9</v>
      </c>
      <c r="E6" s="15">
        <v>162334</v>
      </c>
      <c r="F6" s="15">
        <v>162334</v>
      </c>
      <c r="G6" s="15">
        <v>43825</v>
      </c>
      <c r="H6" s="15">
        <v>206159</v>
      </c>
      <c r="I6" s="16">
        <v>500</v>
      </c>
      <c r="J6" s="17">
        <f t="shared" si="3"/>
        <v>324.66800000000001</v>
      </c>
      <c r="K6" s="17">
        <f t="shared" si="4"/>
        <v>87.65</v>
      </c>
      <c r="L6" s="17">
        <f t="shared" si="5"/>
        <v>412.31799999999998</v>
      </c>
    </row>
    <row r="7" spans="1:12" ht="34">
      <c r="A7" t="s">
        <v>111</v>
      </c>
      <c r="B7" s="12">
        <v>2018</v>
      </c>
      <c r="C7" s="14" t="s">
        <v>0</v>
      </c>
      <c r="D7" s="18" t="s">
        <v>10</v>
      </c>
      <c r="E7" s="19">
        <v>473366</v>
      </c>
      <c r="F7" s="19">
        <v>473366</v>
      </c>
      <c r="G7" s="19">
        <v>202817</v>
      </c>
      <c r="H7" s="19">
        <v>676183</v>
      </c>
      <c r="I7" s="16">
        <v>178</v>
      </c>
      <c r="J7" s="17">
        <f t="shared" si="3"/>
        <v>2659.3595505617977</v>
      </c>
      <c r="K7" s="17">
        <f t="shared" si="4"/>
        <v>1139.4213483146068</v>
      </c>
      <c r="L7" s="17">
        <f t="shared" si="5"/>
        <v>3798.7808988764045</v>
      </c>
    </row>
    <row r="8" spans="1:12" ht="32">
      <c r="A8" t="s">
        <v>111</v>
      </c>
      <c r="B8" s="12">
        <v>2018</v>
      </c>
      <c r="C8" s="14" t="s">
        <v>11</v>
      </c>
      <c r="D8" s="18" t="s">
        <v>12</v>
      </c>
      <c r="E8" s="19">
        <v>217173</v>
      </c>
      <c r="F8" s="19">
        <v>217173</v>
      </c>
      <c r="G8" s="19">
        <v>49293</v>
      </c>
      <c r="H8" s="19">
        <v>266466</v>
      </c>
      <c r="I8" s="16">
        <v>123</v>
      </c>
      <c r="J8" s="17">
        <f t="shared" si="3"/>
        <v>1765.6341463414635</v>
      </c>
      <c r="K8" s="17">
        <f t="shared" si="4"/>
        <v>400.7560975609756</v>
      </c>
      <c r="L8" s="17">
        <f t="shared" si="5"/>
        <v>2166.3902439024391</v>
      </c>
    </row>
    <row r="9" spans="1:12" ht="17">
      <c r="A9" t="s">
        <v>111</v>
      </c>
      <c r="B9" s="12">
        <v>2018</v>
      </c>
      <c r="C9" s="14" t="s">
        <v>13</v>
      </c>
      <c r="D9" s="18" t="s">
        <v>10</v>
      </c>
      <c r="E9" s="19">
        <v>167260</v>
      </c>
      <c r="F9" s="19">
        <v>167260</v>
      </c>
      <c r="G9" s="20">
        <v>200503</v>
      </c>
      <c r="H9" s="19">
        <v>367763</v>
      </c>
      <c r="I9" s="16">
        <v>207</v>
      </c>
      <c r="J9" s="17">
        <f t="shared" si="3"/>
        <v>808.01932367149755</v>
      </c>
      <c r="K9" s="17">
        <f t="shared" si="4"/>
        <v>968.61352657004829</v>
      </c>
      <c r="L9" s="17">
        <f t="shared" si="5"/>
        <v>1776.6328502415458</v>
      </c>
    </row>
    <row r="10" spans="1:12" ht="34">
      <c r="A10" t="s">
        <v>111</v>
      </c>
      <c r="B10" s="12">
        <v>2019</v>
      </c>
      <c r="C10" s="14" t="s">
        <v>0</v>
      </c>
      <c r="D10" s="13" t="s">
        <v>14</v>
      </c>
      <c r="E10" s="15">
        <v>301748</v>
      </c>
      <c r="F10" s="15">
        <v>301748</v>
      </c>
      <c r="G10" s="15">
        <v>1152975</v>
      </c>
      <c r="H10" s="15">
        <v>1454723</v>
      </c>
      <c r="I10" s="16">
        <v>552</v>
      </c>
      <c r="J10" s="17">
        <f t="shared" si="3"/>
        <v>546.64492753623188</v>
      </c>
      <c r="K10" s="17">
        <f t="shared" si="4"/>
        <v>2088.7228260869565</v>
      </c>
      <c r="L10" s="17">
        <f t="shared" si="5"/>
        <v>2635.3677536231885</v>
      </c>
    </row>
    <row r="11" spans="1:12" ht="17">
      <c r="A11" t="s">
        <v>111</v>
      </c>
      <c r="B11" s="12">
        <v>2019</v>
      </c>
      <c r="C11" s="14" t="s">
        <v>15</v>
      </c>
      <c r="D11" s="13" t="s">
        <v>16</v>
      </c>
      <c r="E11" s="15">
        <v>267760</v>
      </c>
      <c r="F11" s="15">
        <v>127073</v>
      </c>
      <c r="G11" s="15">
        <v>131250</v>
      </c>
      <c r="H11" s="15">
        <v>399010</v>
      </c>
      <c r="I11" s="16">
        <v>2260</v>
      </c>
      <c r="J11" s="17">
        <f t="shared" si="3"/>
        <v>56.22699115044248</v>
      </c>
      <c r="K11" s="17">
        <f t="shared" si="4"/>
        <v>58.075221238938056</v>
      </c>
      <c r="L11" s="17">
        <f t="shared" si="5"/>
        <v>176.55309734513276</v>
      </c>
    </row>
    <row r="12" spans="1:12" ht="32">
      <c r="A12" t="s">
        <v>111</v>
      </c>
      <c r="B12" s="12">
        <v>2019</v>
      </c>
      <c r="C12" s="14" t="s">
        <v>17</v>
      </c>
      <c r="D12" s="13" t="s">
        <v>18</v>
      </c>
      <c r="E12" s="15">
        <v>1436780</v>
      </c>
      <c r="F12" s="15">
        <v>1040000</v>
      </c>
      <c r="G12" s="15">
        <v>1500000</v>
      </c>
      <c r="H12" s="15">
        <v>2936780</v>
      </c>
      <c r="I12" s="16">
        <v>25190</v>
      </c>
      <c r="J12" s="17">
        <f t="shared" si="3"/>
        <v>41.28622469233823</v>
      </c>
      <c r="K12" s="17">
        <f t="shared" si="4"/>
        <v>59.547439460103213</v>
      </c>
      <c r="L12" s="17">
        <f t="shared" si="5"/>
        <v>116.58515283842794</v>
      </c>
    </row>
    <row r="13" spans="1:12" ht="17">
      <c r="A13" t="s">
        <v>111</v>
      </c>
      <c r="B13" s="12">
        <v>2019</v>
      </c>
      <c r="C13" s="14" t="s">
        <v>19</v>
      </c>
      <c r="D13" s="13" t="s">
        <v>20</v>
      </c>
      <c r="E13" s="15">
        <v>758998</v>
      </c>
      <c r="F13" s="15">
        <v>758998</v>
      </c>
      <c r="G13" s="15">
        <v>1207999</v>
      </c>
      <c r="H13" s="15">
        <v>1966997</v>
      </c>
      <c r="I13" s="16">
        <v>621</v>
      </c>
      <c r="J13" s="17">
        <f t="shared" si="3"/>
        <v>1222.2190016103059</v>
      </c>
      <c r="K13" s="17">
        <f t="shared" si="4"/>
        <v>1945.2479871175524</v>
      </c>
      <c r="L13" s="17">
        <f t="shared" si="5"/>
        <v>3167.4669887278583</v>
      </c>
    </row>
    <row r="14" spans="1:12" ht="17">
      <c r="A14" t="s">
        <v>111</v>
      </c>
      <c r="B14" s="12">
        <v>2019</v>
      </c>
      <c r="C14" s="14" t="s">
        <v>21</v>
      </c>
      <c r="D14" s="13" t="s">
        <v>22</v>
      </c>
      <c r="E14" s="15">
        <v>348018.67</v>
      </c>
      <c r="F14" s="15">
        <v>348018.67</v>
      </c>
      <c r="G14" s="15">
        <v>468708.67</v>
      </c>
      <c r="H14" s="15">
        <v>816727.34</v>
      </c>
      <c r="I14" s="16">
        <v>307</v>
      </c>
      <c r="J14" s="17">
        <f t="shared" si="3"/>
        <v>1133.6113029315961</v>
      </c>
      <c r="K14" s="17">
        <f t="shared" si="4"/>
        <v>1526.7383387622149</v>
      </c>
      <c r="L14" s="17">
        <f t="shared" si="5"/>
        <v>2660.349641693811</v>
      </c>
    </row>
    <row r="15" spans="1:12" ht="17">
      <c r="A15" t="s">
        <v>111</v>
      </c>
      <c r="B15" s="12">
        <v>2019</v>
      </c>
      <c r="C15" s="14" t="s">
        <v>23</v>
      </c>
      <c r="D15" s="13" t="s">
        <v>14</v>
      </c>
      <c r="E15" s="15">
        <v>641967</v>
      </c>
      <c r="F15" s="15">
        <v>641967</v>
      </c>
      <c r="G15" s="15">
        <v>1846625</v>
      </c>
      <c r="H15" s="15">
        <v>2488592</v>
      </c>
      <c r="I15" s="16">
        <v>569</v>
      </c>
      <c r="J15" s="17">
        <f t="shared" ref="J15:J29" si="6">F15/$I15</f>
        <v>1128.2372583479789</v>
      </c>
      <c r="K15" s="17">
        <f t="shared" ref="K15:K29" si="7">G15/$I15</f>
        <v>3245.3866432337436</v>
      </c>
      <c r="L15" s="17">
        <f t="shared" ref="L15:L29" si="8">H15/$I15</f>
        <v>4373.6239015817227</v>
      </c>
    </row>
    <row r="16" spans="1:12" ht="17">
      <c r="A16" t="s">
        <v>111</v>
      </c>
      <c r="B16" s="12">
        <v>2019</v>
      </c>
      <c r="C16" s="14" t="s">
        <v>24</v>
      </c>
      <c r="D16" s="13" t="s">
        <v>25</v>
      </c>
      <c r="E16" s="15">
        <v>589444</v>
      </c>
      <c r="F16" s="15">
        <v>589444</v>
      </c>
      <c r="G16" s="15">
        <v>266256</v>
      </c>
      <c r="H16" s="15">
        <v>855700</v>
      </c>
      <c r="I16" s="16">
        <v>23460</v>
      </c>
      <c r="J16" s="17">
        <f t="shared" si="6"/>
        <v>25.125490196078431</v>
      </c>
      <c r="K16" s="17">
        <f t="shared" si="7"/>
        <v>11.349360613810742</v>
      </c>
      <c r="L16" s="17">
        <f t="shared" si="8"/>
        <v>36.474850809889176</v>
      </c>
    </row>
    <row r="17" spans="1:12" ht="17">
      <c r="A17" t="s">
        <v>111</v>
      </c>
      <c r="B17" s="12">
        <v>2019</v>
      </c>
      <c r="C17" s="14" t="s">
        <v>26</v>
      </c>
      <c r="D17" s="13" t="s">
        <v>16</v>
      </c>
      <c r="E17" s="15">
        <v>296320</v>
      </c>
      <c r="F17" s="15">
        <v>231108</v>
      </c>
      <c r="G17" s="15">
        <v>211500</v>
      </c>
      <c r="H17" s="15">
        <v>507820</v>
      </c>
      <c r="I17" s="16">
        <v>4763</v>
      </c>
      <c r="J17" s="17">
        <f t="shared" si="6"/>
        <v>48.521520050388411</v>
      </c>
      <c r="K17" s="17">
        <f t="shared" si="7"/>
        <v>44.404786899013224</v>
      </c>
      <c r="L17" s="17">
        <f t="shared" si="8"/>
        <v>106.61767793407516</v>
      </c>
    </row>
    <row r="18" spans="1:12" ht="17">
      <c r="A18" t="s">
        <v>111</v>
      </c>
      <c r="B18" s="12">
        <v>2019</v>
      </c>
      <c r="C18" s="14" t="s">
        <v>27</v>
      </c>
      <c r="D18" s="13" t="s">
        <v>16</v>
      </c>
      <c r="E18" s="15">
        <v>293520</v>
      </c>
      <c r="F18" s="15">
        <v>233905</v>
      </c>
      <c r="G18" s="15">
        <v>151500</v>
      </c>
      <c r="H18" s="15">
        <v>445020</v>
      </c>
      <c r="I18" s="16">
        <v>2202</v>
      </c>
      <c r="J18" s="17">
        <f t="shared" si="6"/>
        <v>106.22388737511353</v>
      </c>
      <c r="K18" s="17">
        <f t="shared" si="7"/>
        <v>68.801089918256125</v>
      </c>
      <c r="L18" s="17">
        <f t="shared" si="8"/>
        <v>202.09809264305176</v>
      </c>
    </row>
    <row r="19" spans="1:12">
      <c r="A19" t="s">
        <v>111</v>
      </c>
      <c r="B19" s="12">
        <v>2019</v>
      </c>
      <c r="C19" s="13" t="s">
        <v>28</v>
      </c>
      <c r="D19" s="13" t="s">
        <v>29</v>
      </c>
      <c r="E19" s="15">
        <v>455581</v>
      </c>
      <c r="F19" s="15">
        <v>455581</v>
      </c>
      <c r="G19" s="15">
        <v>2106280</v>
      </c>
      <c r="H19" s="15">
        <v>2561861</v>
      </c>
      <c r="I19" s="16">
        <v>538</v>
      </c>
      <c r="J19" s="17">
        <f t="shared" si="6"/>
        <v>846.80483271375465</v>
      </c>
      <c r="K19" s="17">
        <f t="shared" si="7"/>
        <v>3915.0185873605947</v>
      </c>
      <c r="L19" s="17">
        <f t="shared" si="8"/>
        <v>4761.8234200743491</v>
      </c>
    </row>
    <row r="20" spans="1:12" ht="126">
      <c r="A20" t="s">
        <v>111</v>
      </c>
      <c r="B20" s="12">
        <v>2022</v>
      </c>
      <c r="C20" s="21" t="s">
        <v>49</v>
      </c>
      <c r="D20" s="14" t="s">
        <v>50</v>
      </c>
      <c r="E20" s="12"/>
      <c r="F20" s="22">
        <v>95303000</v>
      </c>
      <c r="G20" s="22">
        <v>190759621</v>
      </c>
      <c r="H20" s="12">
        <f>SUM(F20:G20)</f>
        <v>286062621</v>
      </c>
      <c r="I20" s="16">
        <v>37357</v>
      </c>
      <c r="J20" s="17">
        <f t="shared" si="6"/>
        <v>2551.141686966298</v>
      </c>
      <c r="K20" s="17">
        <f t="shared" si="7"/>
        <v>5106.3956152796</v>
      </c>
      <c r="L20" s="17">
        <f t="shared" si="8"/>
        <v>7657.537302245898</v>
      </c>
    </row>
    <row r="21" spans="1:12" ht="168">
      <c r="A21" t="s">
        <v>111</v>
      </c>
      <c r="B21" s="12">
        <v>2022</v>
      </c>
      <c r="C21" s="21" t="s">
        <v>52</v>
      </c>
      <c r="D21" s="23" t="s">
        <v>51</v>
      </c>
      <c r="E21" s="24"/>
      <c r="F21" s="24">
        <v>87003888</v>
      </c>
      <c r="G21" s="22">
        <v>65421347</v>
      </c>
      <c r="H21" s="12">
        <f t="shared" ref="H21:H29" si="9">SUM(F21:G21)</f>
        <v>152425235</v>
      </c>
      <c r="I21" s="25">
        <v>24641</v>
      </c>
      <c r="J21" s="17">
        <f t="shared" si="6"/>
        <v>3530.8586502171179</v>
      </c>
      <c r="K21" s="17">
        <f t="shared" si="7"/>
        <v>2654.9793839535732</v>
      </c>
      <c r="L21" s="17">
        <f t="shared" si="8"/>
        <v>6185.8380341706916</v>
      </c>
    </row>
    <row r="22" spans="1:12" ht="147">
      <c r="A22" t="s">
        <v>111</v>
      </c>
      <c r="B22" s="12">
        <v>2022</v>
      </c>
      <c r="C22" s="7" t="s">
        <v>54</v>
      </c>
      <c r="D22" s="23" t="s">
        <v>53</v>
      </c>
      <c r="E22" s="24"/>
      <c r="F22" s="22">
        <v>79027930</v>
      </c>
      <c r="G22" s="22">
        <v>208969670</v>
      </c>
      <c r="H22" s="12">
        <f t="shared" si="9"/>
        <v>287997600</v>
      </c>
      <c r="I22" s="25">
        <v>36283</v>
      </c>
      <c r="J22" s="17">
        <f t="shared" si="6"/>
        <v>2178.0980073312571</v>
      </c>
      <c r="K22" s="17">
        <f t="shared" si="7"/>
        <v>5759.4374776065924</v>
      </c>
      <c r="L22" s="17">
        <f t="shared" si="8"/>
        <v>7937.53548493785</v>
      </c>
    </row>
    <row r="23" spans="1:12" ht="84">
      <c r="A23" t="s">
        <v>111</v>
      </c>
      <c r="B23" s="12">
        <v>2022</v>
      </c>
      <c r="C23" s="21" t="s">
        <v>56</v>
      </c>
      <c r="D23" s="8" t="s">
        <v>55</v>
      </c>
      <c r="E23" s="24"/>
      <c r="F23" s="24">
        <v>69431635</v>
      </c>
      <c r="G23" s="27">
        <v>84677555</v>
      </c>
      <c r="H23" s="12">
        <f t="shared" si="9"/>
        <v>154109190</v>
      </c>
      <c r="I23" s="28">
        <v>11527</v>
      </c>
      <c r="J23" s="17">
        <f t="shared" si="6"/>
        <v>6023.3916023249758</v>
      </c>
      <c r="K23" s="17">
        <f t="shared" si="7"/>
        <v>7346.0184783551658</v>
      </c>
      <c r="L23" s="17">
        <f t="shared" si="8"/>
        <v>13369.410080680142</v>
      </c>
    </row>
    <row r="24" spans="1:12" ht="20">
      <c r="A24" t="s">
        <v>111</v>
      </c>
      <c r="B24" s="12">
        <v>2022</v>
      </c>
      <c r="C24" s="7" t="s">
        <v>58</v>
      </c>
      <c r="D24" s="8" t="s">
        <v>57</v>
      </c>
      <c r="E24" s="24"/>
      <c r="F24" s="24">
        <v>68355355</v>
      </c>
      <c r="G24" s="27">
        <v>67370008</v>
      </c>
      <c r="H24" s="12">
        <f t="shared" si="9"/>
        <v>135725363</v>
      </c>
      <c r="I24" s="29">
        <v>19966</v>
      </c>
      <c r="J24" s="17">
        <f t="shared" si="6"/>
        <v>3423.5878493438845</v>
      </c>
      <c r="K24" s="17">
        <f t="shared" si="7"/>
        <v>3374.2366022237802</v>
      </c>
      <c r="L24" s="17">
        <f t="shared" si="8"/>
        <v>6797.8244515676652</v>
      </c>
    </row>
    <row r="25" spans="1:12" ht="57">
      <c r="A25" t="s">
        <v>111</v>
      </c>
      <c r="B25" s="12">
        <v>2022</v>
      </c>
      <c r="C25" s="14" t="s">
        <v>60</v>
      </c>
      <c r="D25" s="26" t="s">
        <v>59</v>
      </c>
      <c r="E25" s="24"/>
      <c r="F25" s="24">
        <v>65883228</v>
      </c>
      <c r="G25" s="27">
        <v>33052600</v>
      </c>
      <c r="H25" s="12">
        <f t="shared" si="9"/>
        <v>98935828</v>
      </c>
      <c r="I25" s="29">
        <v>27450</v>
      </c>
      <c r="J25" s="17">
        <f t="shared" si="6"/>
        <v>2400.1175956284151</v>
      </c>
      <c r="K25" s="17">
        <f t="shared" si="7"/>
        <v>1204.1020036429873</v>
      </c>
      <c r="L25" s="17">
        <f t="shared" si="8"/>
        <v>3604.2195992714023</v>
      </c>
    </row>
    <row r="26" spans="1:12" ht="71">
      <c r="A26" t="s">
        <v>111</v>
      </c>
      <c r="B26" s="12">
        <v>2022</v>
      </c>
      <c r="C26" s="14" t="s">
        <v>61</v>
      </c>
      <c r="D26" s="26" t="s">
        <v>51</v>
      </c>
      <c r="E26" s="24"/>
      <c r="F26" s="24">
        <v>33571073</v>
      </c>
      <c r="G26" s="27">
        <v>61794113</v>
      </c>
      <c r="H26" s="12">
        <f t="shared" si="9"/>
        <v>95365186</v>
      </c>
      <c r="I26" s="29">
        <v>10056</v>
      </c>
      <c r="J26" s="17">
        <f t="shared" si="6"/>
        <v>3338.4121917263324</v>
      </c>
      <c r="K26" s="17">
        <f t="shared" si="7"/>
        <v>6144.9993038981702</v>
      </c>
      <c r="L26" s="17">
        <f t="shared" si="8"/>
        <v>9483.411495624503</v>
      </c>
    </row>
    <row r="27" spans="1:12" ht="71">
      <c r="A27" t="s">
        <v>111</v>
      </c>
      <c r="B27" s="12">
        <v>2022</v>
      </c>
      <c r="C27" s="14" t="s">
        <v>63</v>
      </c>
      <c r="D27" s="26" t="s">
        <v>62</v>
      </c>
      <c r="E27" s="24"/>
      <c r="F27" s="24">
        <v>23478429</v>
      </c>
      <c r="G27" s="27">
        <v>6459000</v>
      </c>
      <c r="H27" s="12">
        <f t="shared" si="9"/>
        <v>29937429</v>
      </c>
      <c r="I27" s="29">
        <v>5828</v>
      </c>
      <c r="J27" s="17">
        <f t="shared" si="6"/>
        <v>4028.5567947838022</v>
      </c>
      <c r="K27" s="17">
        <f t="shared" si="7"/>
        <v>1108.2704186684969</v>
      </c>
      <c r="L27" s="17">
        <f t="shared" si="8"/>
        <v>5136.8272134522995</v>
      </c>
    </row>
    <row r="28" spans="1:12" ht="85">
      <c r="A28" t="s">
        <v>111</v>
      </c>
      <c r="B28" s="12">
        <v>2022</v>
      </c>
      <c r="C28" s="14" t="s">
        <v>65</v>
      </c>
      <c r="D28" s="26" t="s">
        <v>64</v>
      </c>
      <c r="E28" s="24"/>
      <c r="F28" s="24">
        <v>22190500</v>
      </c>
      <c r="G28" s="27">
        <v>6354500</v>
      </c>
      <c r="H28" s="12">
        <f t="shared" si="9"/>
        <v>28545000</v>
      </c>
      <c r="I28" s="29">
        <v>10982</v>
      </c>
      <c r="J28" s="17">
        <f t="shared" si="6"/>
        <v>2020.6246585321435</v>
      </c>
      <c r="K28" s="17">
        <f t="shared" si="7"/>
        <v>578.62866508832633</v>
      </c>
      <c r="L28" s="17">
        <f t="shared" si="8"/>
        <v>2599.2533236204699</v>
      </c>
    </row>
    <row r="29" spans="1:12" ht="71">
      <c r="A29" t="s">
        <v>111</v>
      </c>
      <c r="B29" s="12">
        <v>2022</v>
      </c>
      <c r="C29" s="14" t="s">
        <v>67</v>
      </c>
      <c r="D29" s="26" t="s">
        <v>66</v>
      </c>
      <c r="E29" s="24"/>
      <c r="F29" s="24">
        <v>21120053.5</v>
      </c>
      <c r="G29" s="27">
        <v>13839522.5</v>
      </c>
      <c r="H29" s="12">
        <f t="shared" si="9"/>
        <v>34959576</v>
      </c>
      <c r="I29" s="29">
        <v>12223</v>
      </c>
      <c r="J29" s="17">
        <f t="shared" si="6"/>
        <v>1727.8944203550684</v>
      </c>
      <c r="K29" s="17">
        <f t="shared" si="7"/>
        <v>1132.2525157489979</v>
      </c>
      <c r="L29" s="12">
        <f t="shared" si="8"/>
        <v>2860.1469361040663</v>
      </c>
    </row>
    <row r="30" spans="1:12" ht="43">
      <c r="A30" t="s">
        <v>111</v>
      </c>
      <c r="B30" s="12">
        <v>2022</v>
      </c>
      <c r="C30" s="14" t="s">
        <v>69</v>
      </c>
      <c r="D30" s="26" t="s">
        <v>68</v>
      </c>
      <c r="E30" s="24"/>
      <c r="F30" s="24">
        <v>17524000</v>
      </c>
      <c r="G30" s="27">
        <v>42376126</v>
      </c>
      <c r="H30" s="12">
        <f t="shared" ref="H30:H54" si="10">SUM(F30:G30)</f>
        <v>59900126</v>
      </c>
      <c r="I30" s="29">
        <v>8629</v>
      </c>
      <c r="J30" s="17">
        <f t="shared" ref="J30:J48" si="11">F30/$I30</f>
        <v>2030.8262834627419</v>
      </c>
      <c r="K30" s="17">
        <f t="shared" ref="K30:K48" si="12">G30/$I30</f>
        <v>4910.8965117626612</v>
      </c>
      <c r="L30" s="12">
        <f t="shared" ref="L30:L48" si="13">H30/$I30</f>
        <v>6941.7227952254025</v>
      </c>
    </row>
    <row r="31" spans="1:12" ht="51">
      <c r="A31" t="s">
        <v>111</v>
      </c>
      <c r="B31" s="12">
        <v>2022</v>
      </c>
      <c r="C31" s="14" t="s">
        <v>71</v>
      </c>
      <c r="D31" s="26" t="s">
        <v>70</v>
      </c>
      <c r="E31" s="24"/>
      <c r="F31" s="24">
        <v>15000000</v>
      </c>
      <c r="G31" s="27">
        <v>12450992</v>
      </c>
      <c r="H31" s="12">
        <f t="shared" si="10"/>
        <v>27450992</v>
      </c>
      <c r="I31" s="29">
        <v>11397</v>
      </c>
      <c r="J31" s="17">
        <f t="shared" si="11"/>
        <v>1316.1358252171624</v>
      </c>
      <c r="K31" s="17">
        <f t="shared" si="12"/>
        <v>1092.4797753794858</v>
      </c>
      <c r="L31" s="12">
        <f t="shared" si="13"/>
        <v>2408.6156005966482</v>
      </c>
    </row>
    <row r="32" spans="1:12" ht="43">
      <c r="A32" t="s">
        <v>111</v>
      </c>
      <c r="B32" s="12">
        <v>2022</v>
      </c>
      <c r="C32" s="14" t="s">
        <v>40</v>
      </c>
      <c r="D32" s="26" t="s">
        <v>72</v>
      </c>
      <c r="E32" s="24"/>
      <c r="F32" s="24">
        <v>13970000</v>
      </c>
      <c r="G32" s="27">
        <v>41469332</v>
      </c>
      <c r="H32" s="12">
        <f t="shared" si="10"/>
        <v>55439332</v>
      </c>
      <c r="I32" s="29">
        <v>6198</v>
      </c>
      <c r="J32" s="17">
        <f t="shared" si="11"/>
        <v>2253.952888028396</v>
      </c>
      <c r="K32" s="17">
        <f t="shared" si="12"/>
        <v>6690.7602452403999</v>
      </c>
      <c r="L32" s="12">
        <f t="shared" si="13"/>
        <v>8944.7131332687968</v>
      </c>
    </row>
    <row r="33" spans="1:12" ht="71">
      <c r="A33" t="s">
        <v>111</v>
      </c>
      <c r="B33" s="12">
        <v>2022</v>
      </c>
      <c r="C33" s="1" t="s">
        <v>74</v>
      </c>
      <c r="D33" s="11" t="s">
        <v>73</v>
      </c>
      <c r="E33" s="5"/>
      <c r="F33" s="5">
        <v>12310777.25</v>
      </c>
      <c r="G33" s="6">
        <v>3314865.5</v>
      </c>
      <c r="H33" s="12">
        <f t="shared" si="10"/>
        <v>15625642.75</v>
      </c>
      <c r="I33" s="29">
        <v>11091</v>
      </c>
      <c r="J33" s="17">
        <f t="shared" si="11"/>
        <v>1109.9790145162744</v>
      </c>
      <c r="K33" s="17">
        <f t="shared" si="12"/>
        <v>298.87886574700207</v>
      </c>
      <c r="L33" s="12">
        <f t="shared" si="13"/>
        <v>1408.8578802632765</v>
      </c>
    </row>
    <row r="34" spans="1:12">
      <c r="A34" t="s">
        <v>111</v>
      </c>
      <c r="B34" s="12">
        <v>2022</v>
      </c>
      <c r="C34" s="1" t="s">
        <v>76</v>
      </c>
      <c r="D34" s="4" t="s">
        <v>75</v>
      </c>
      <c r="E34" s="5"/>
      <c r="F34" s="5">
        <v>12176662</v>
      </c>
      <c r="G34" s="6">
        <v>20733235</v>
      </c>
      <c r="H34" s="12">
        <f t="shared" si="10"/>
        <v>32909897</v>
      </c>
      <c r="I34" s="29">
        <v>4139</v>
      </c>
      <c r="J34" s="17">
        <f t="shared" si="11"/>
        <v>2941.9333172263832</v>
      </c>
      <c r="K34" s="17">
        <f t="shared" si="12"/>
        <v>5009.2377385841992</v>
      </c>
      <c r="L34" s="12">
        <f t="shared" si="13"/>
        <v>7951.1710558105824</v>
      </c>
    </row>
    <row r="35" spans="1:12">
      <c r="A35" t="s">
        <v>111</v>
      </c>
      <c r="B35" s="12">
        <v>2022</v>
      </c>
      <c r="C35" s="1" t="s">
        <v>35</v>
      </c>
      <c r="D35" s="4" t="s">
        <v>77</v>
      </c>
      <c r="E35" s="5"/>
      <c r="F35" s="5">
        <v>9832456</v>
      </c>
      <c r="G35" s="6">
        <v>14722315</v>
      </c>
      <c r="H35" s="12">
        <f t="shared" si="10"/>
        <v>24554771</v>
      </c>
      <c r="I35" s="29">
        <v>3508</v>
      </c>
      <c r="J35" s="17">
        <f t="shared" si="11"/>
        <v>2802.8665906499432</v>
      </c>
      <c r="K35" s="17">
        <f t="shared" si="12"/>
        <v>4196.7830672748005</v>
      </c>
      <c r="L35" s="12">
        <f t="shared" si="13"/>
        <v>6999.6496579247432</v>
      </c>
    </row>
    <row r="36" spans="1:12">
      <c r="A36" t="s">
        <v>111</v>
      </c>
      <c r="B36" s="12">
        <v>2022</v>
      </c>
      <c r="C36" s="1" t="s">
        <v>17</v>
      </c>
      <c r="D36" s="4" t="s">
        <v>78</v>
      </c>
      <c r="E36" s="5"/>
      <c r="F36" s="5">
        <v>8642313</v>
      </c>
      <c r="G36" s="6">
        <v>17546515</v>
      </c>
      <c r="H36" s="12">
        <f t="shared" si="10"/>
        <v>26188828</v>
      </c>
      <c r="I36" s="29">
        <v>5565</v>
      </c>
      <c r="J36" s="17">
        <f t="shared" si="11"/>
        <v>1552.9762803234501</v>
      </c>
      <c r="K36" s="17">
        <f t="shared" si="12"/>
        <v>3153.0125786163521</v>
      </c>
      <c r="L36" s="12">
        <f t="shared" si="13"/>
        <v>4705.9888589398024</v>
      </c>
    </row>
    <row r="37" spans="1:12">
      <c r="A37" t="s">
        <v>111</v>
      </c>
      <c r="B37" s="12">
        <v>2022</v>
      </c>
      <c r="C37" s="1" t="s">
        <v>17</v>
      </c>
      <c r="D37" s="4" t="s">
        <v>79</v>
      </c>
      <c r="E37" s="5"/>
      <c r="F37" s="5">
        <v>8523908.3100000005</v>
      </c>
      <c r="G37" s="6">
        <v>10208347.390000001</v>
      </c>
      <c r="H37" s="12">
        <f t="shared" si="10"/>
        <v>18732255.700000003</v>
      </c>
      <c r="I37" s="29">
        <v>4114</v>
      </c>
      <c r="J37" s="17">
        <f t="shared" si="11"/>
        <v>2071.9271536217793</v>
      </c>
      <c r="K37" s="17">
        <f t="shared" si="12"/>
        <v>2481.3678633932914</v>
      </c>
      <c r="L37" s="12">
        <f t="shared" si="13"/>
        <v>4553.2950170150716</v>
      </c>
    </row>
    <row r="38" spans="1:12" ht="20">
      <c r="A38" t="s">
        <v>111</v>
      </c>
      <c r="B38" s="12">
        <v>2022</v>
      </c>
      <c r="C38" s="7" t="s">
        <v>81</v>
      </c>
      <c r="D38" s="4" t="s">
        <v>80</v>
      </c>
      <c r="E38" s="5"/>
      <c r="F38" s="5">
        <v>8600000</v>
      </c>
      <c r="G38" s="6">
        <v>21914455</v>
      </c>
      <c r="H38" s="12">
        <f t="shared" si="10"/>
        <v>30514455</v>
      </c>
      <c r="I38" s="29">
        <v>4269</v>
      </c>
      <c r="J38" s="17">
        <f t="shared" si="11"/>
        <v>2014.5233075661747</v>
      </c>
      <c r="K38" s="17">
        <f t="shared" si="12"/>
        <v>5133.3930662918719</v>
      </c>
      <c r="L38" s="12">
        <f t="shared" si="13"/>
        <v>7147.9163738580464</v>
      </c>
    </row>
    <row r="39" spans="1:12">
      <c r="A39" t="s">
        <v>111</v>
      </c>
      <c r="B39" s="12">
        <v>2022</v>
      </c>
      <c r="C39" s="1" t="s">
        <v>83</v>
      </c>
      <c r="D39" s="4" t="s">
        <v>82</v>
      </c>
      <c r="E39" s="5"/>
      <c r="F39" s="5">
        <v>7876800</v>
      </c>
      <c r="G39" s="6">
        <v>3113200</v>
      </c>
      <c r="H39" s="12">
        <f t="shared" si="10"/>
        <v>10990000</v>
      </c>
      <c r="I39" s="29">
        <v>2470</v>
      </c>
      <c r="J39" s="17">
        <f t="shared" si="11"/>
        <v>3188.9878542510123</v>
      </c>
      <c r="K39" s="17">
        <f t="shared" si="12"/>
        <v>1260.4048582995952</v>
      </c>
      <c r="L39" s="12">
        <f t="shared" si="13"/>
        <v>4449.392712550607</v>
      </c>
    </row>
    <row r="40" spans="1:12">
      <c r="A40" t="s">
        <v>111</v>
      </c>
      <c r="B40" s="12">
        <v>2022</v>
      </c>
      <c r="C40" s="1" t="s">
        <v>85</v>
      </c>
      <c r="D40" s="4" t="s">
        <v>84</v>
      </c>
      <c r="E40" s="5"/>
      <c r="F40" s="5">
        <v>7532055.3499999996</v>
      </c>
      <c r="G40" s="6">
        <v>13116640</v>
      </c>
      <c r="H40" s="12">
        <f t="shared" si="10"/>
        <v>20648695.350000001</v>
      </c>
      <c r="I40" s="29">
        <v>1622</v>
      </c>
      <c r="J40" s="17">
        <f t="shared" si="11"/>
        <v>4643.6839395807647</v>
      </c>
      <c r="K40" s="17">
        <f t="shared" si="12"/>
        <v>8086.7077681874225</v>
      </c>
      <c r="L40" s="12">
        <f t="shared" si="13"/>
        <v>12730.391707768189</v>
      </c>
    </row>
    <row r="41" spans="1:12">
      <c r="A41" t="s">
        <v>111</v>
      </c>
      <c r="B41" s="12">
        <v>2022</v>
      </c>
      <c r="C41" s="1" t="s">
        <v>87</v>
      </c>
      <c r="D41" s="4" t="s">
        <v>86</v>
      </c>
      <c r="E41" s="5"/>
      <c r="F41" s="5">
        <v>5443000</v>
      </c>
      <c r="G41" s="6">
        <v>10107617</v>
      </c>
      <c r="H41" s="12">
        <f t="shared" si="10"/>
        <v>15550617</v>
      </c>
      <c r="I41" s="29">
        <v>3509</v>
      </c>
      <c r="J41" s="17">
        <f t="shared" si="11"/>
        <v>1551.1541749786263</v>
      </c>
      <c r="K41" s="17">
        <f t="shared" si="12"/>
        <v>2880.483613565118</v>
      </c>
      <c r="L41" s="12">
        <f t="shared" si="13"/>
        <v>4431.637788543745</v>
      </c>
    </row>
    <row r="42" spans="1:12">
      <c r="A42" t="s">
        <v>111</v>
      </c>
      <c r="B42" s="12">
        <v>2022</v>
      </c>
      <c r="C42" s="1" t="s">
        <v>89</v>
      </c>
      <c r="D42" s="4" t="s">
        <v>88</v>
      </c>
      <c r="E42" s="5"/>
      <c r="F42" s="5">
        <v>5400000</v>
      </c>
      <c r="G42" s="6">
        <v>12330631</v>
      </c>
      <c r="H42" s="12">
        <f t="shared" si="10"/>
        <v>17730631</v>
      </c>
      <c r="I42" s="29">
        <v>2236</v>
      </c>
      <c r="J42" s="17">
        <f t="shared" si="11"/>
        <v>2415.0268336314848</v>
      </c>
      <c r="K42" s="17">
        <f t="shared" si="12"/>
        <v>5514.5934704830051</v>
      </c>
      <c r="L42" s="12">
        <f t="shared" si="13"/>
        <v>7929.62030411449</v>
      </c>
    </row>
    <row r="43" spans="1:12">
      <c r="A43" t="s">
        <v>111</v>
      </c>
      <c r="B43" s="12">
        <v>2022</v>
      </c>
      <c r="C43" s="1" t="s">
        <v>91</v>
      </c>
      <c r="D43" s="4" t="s">
        <v>90</v>
      </c>
      <c r="E43" s="5"/>
      <c r="F43" s="5">
        <v>4896892</v>
      </c>
      <c r="G43" s="6">
        <v>1678571</v>
      </c>
      <c r="H43" s="12">
        <f t="shared" si="10"/>
        <v>6575463</v>
      </c>
      <c r="I43" s="29">
        <v>2267</v>
      </c>
      <c r="J43" s="17">
        <f t="shared" si="11"/>
        <v>2160.0758711954122</v>
      </c>
      <c r="K43" s="17">
        <f t="shared" si="12"/>
        <v>740.43714159682395</v>
      </c>
      <c r="L43" s="12">
        <f t="shared" si="13"/>
        <v>2900.5130127922366</v>
      </c>
    </row>
    <row r="44" spans="1:12">
      <c r="A44" t="s">
        <v>111</v>
      </c>
      <c r="B44" s="12">
        <v>2022</v>
      </c>
      <c r="C44" s="1" t="s">
        <v>47</v>
      </c>
      <c r="D44" s="4" t="s">
        <v>92</v>
      </c>
      <c r="E44" s="5"/>
      <c r="F44" s="5">
        <v>3398155.6</v>
      </c>
      <c r="G44" s="6">
        <v>2364380</v>
      </c>
      <c r="H44" s="12">
        <f t="shared" si="10"/>
        <v>5762535.5999999996</v>
      </c>
      <c r="I44" s="29">
        <v>634</v>
      </c>
      <c r="J44" s="17">
        <f t="shared" si="11"/>
        <v>5359.8668769716087</v>
      </c>
      <c r="K44" s="17">
        <f t="shared" si="12"/>
        <v>3729.3059936908517</v>
      </c>
      <c r="L44" s="12">
        <f t="shared" si="13"/>
        <v>9089.1728706624599</v>
      </c>
    </row>
    <row r="45" spans="1:12" ht="85">
      <c r="A45" t="s">
        <v>111</v>
      </c>
      <c r="B45" s="12">
        <v>2022</v>
      </c>
      <c r="C45" s="1" t="s">
        <v>94</v>
      </c>
      <c r="D45" s="11" t="s">
        <v>93</v>
      </c>
      <c r="E45" s="5"/>
      <c r="F45" s="5">
        <v>3190500</v>
      </c>
      <c r="G45" s="6">
        <v>20477692.25</v>
      </c>
      <c r="H45" s="12">
        <f t="shared" si="10"/>
        <v>23668192.25</v>
      </c>
      <c r="I45" s="29">
        <v>3411</v>
      </c>
      <c r="J45" s="17">
        <f t="shared" si="11"/>
        <v>935.35620052770446</v>
      </c>
      <c r="K45" s="17">
        <f t="shared" si="12"/>
        <v>6003.4278070946939</v>
      </c>
      <c r="L45" s="12">
        <f t="shared" si="13"/>
        <v>6938.7840076223983</v>
      </c>
    </row>
    <row r="46" spans="1:12">
      <c r="A46" t="s">
        <v>111</v>
      </c>
      <c r="B46" s="12">
        <v>2022</v>
      </c>
      <c r="C46" s="1" t="s">
        <v>19</v>
      </c>
      <c r="D46" s="4" t="s">
        <v>95</v>
      </c>
      <c r="E46" s="5"/>
      <c r="F46" s="5">
        <v>3084796</v>
      </c>
      <c r="G46" s="6">
        <v>4824937</v>
      </c>
      <c r="H46" s="12">
        <f t="shared" si="10"/>
        <v>7909733</v>
      </c>
      <c r="I46" s="9">
        <v>1901</v>
      </c>
      <c r="J46" s="17">
        <f t="shared" si="11"/>
        <v>1622.7227774855339</v>
      </c>
      <c r="K46" s="17">
        <f t="shared" si="12"/>
        <v>2538.1046817464494</v>
      </c>
      <c r="L46" s="12">
        <f t="shared" si="13"/>
        <v>4160.8274592319831</v>
      </c>
    </row>
    <row r="47" spans="1:12">
      <c r="A47" t="s">
        <v>111</v>
      </c>
      <c r="B47" s="12">
        <v>2022</v>
      </c>
      <c r="C47" s="1" t="s">
        <v>97</v>
      </c>
      <c r="D47" s="4" t="s">
        <v>96</v>
      </c>
      <c r="E47" s="5"/>
      <c r="F47" s="5">
        <v>2050000</v>
      </c>
      <c r="G47" s="6">
        <v>8453887</v>
      </c>
      <c r="H47" s="12">
        <f t="shared" si="10"/>
        <v>10503887</v>
      </c>
      <c r="I47" s="29">
        <v>970</v>
      </c>
      <c r="J47" s="17">
        <f t="shared" si="11"/>
        <v>2113.4020618556701</v>
      </c>
      <c r="K47" s="17">
        <f t="shared" si="12"/>
        <v>8715.3474226804119</v>
      </c>
      <c r="L47" s="12">
        <f t="shared" si="13"/>
        <v>10828.749484536082</v>
      </c>
    </row>
    <row r="48" spans="1:12">
      <c r="A48" t="s">
        <v>111</v>
      </c>
      <c r="B48" s="12">
        <v>2022</v>
      </c>
      <c r="C48" s="1" t="s">
        <v>99</v>
      </c>
      <c r="D48" s="4" t="s">
        <v>98</v>
      </c>
      <c r="E48" s="5"/>
      <c r="F48" s="5">
        <v>1581584</v>
      </c>
      <c r="G48" s="6">
        <v>1646138</v>
      </c>
      <c r="H48" s="12">
        <f t="shared" si="10"/>
        <v>3227722</v>
      </c>
      <c r="I48" s="29">
        <v>495</v>
      </c>
      <c r="J48" s="17">
        <f t="shared" si="11"/>
        <v>3195.119191919192</v>
      </c>
      <c r="K48" s="17">
        <f t="shared" si="12"/>
        <v>3325.5313131313133</v>
      </c>
      <c r="L48" s="12">
        <f t="shared" si="13"/>
        <v>6520.6505050505048</v>
      </c>
    </row>
    <row r="49" spans="1:12" ht="20">
      <c r="A49" t="s">
        <v>111</v>
      </c>
      <c r="B49" s="12">
        <v>2022</v>
      </c>
      <c r="C49" s="7" t="s">
        <v>99</v>
      </c>
      <c r="D49" s="4" t="s">
        <v>100</v>
      </c>
      <c r="E49" s="5"/>
      <c r="F49" s="5">
        <v>1535264</v>
      </c>
      <c r="G49" s="6">
        <v>1597927</v>
      </c>
      <c r="H49" s="12">
        <f t="shared" si="10"/>
        <v>3133191</v>
      </c>
      <c r="I49" s="7">
        <v>396</v>
      </c>
      <c r="J49" s="17">
        <f t="shared" ref="J49:J59" si="14">F49/$I49</f>
        <v>3876.9292929292928</v>
      </c>
      <c r="K49" s="17">
        <f t="shared" ref="K49:K59" si="15">G49/$I49</f>
        <v>4035.1691919191921</v>
      </c>
      <c r="L49" s="12">
        <f t="shared" ref="L49:L59" si="16">H49/$I49</f>
        <v>7912.098484848485</v>
      </c>
    </row>
    <row r="50" spans="1:12">
      <c r="A50" t="s">
        <v>111</v>
      </c>
      <c r="B50" s="12">
        <v>2022</v>
      </c>
      <c r="C50" s="1" t="s">
        <v>99</v>
      </c>
      <c r="D50" s="4" t="s">
        <v>101</v>
      </c>
      <c r="E50" s="5"/>
      <c r="F50" s="5">
        <v>490000</v>
      </c>
      <c r="G50" s="6">
        <v>510000</v>
      </c>
      <c r="H50" s="12">
        <f t="shared" si="10"/>
        <v>1000000</v>
      </c>
      <c r="I50" s="29">
        <v>213</v>
      </c>
      <c r="J50" s="17">
        <f t="shared" si="14"/>
        <v>2300.4694835680752</v>
      </c>
      <c r="K50" s="17">
        <f t="shared" si="15"/>
        <v>2394.3661971830984</v>
      </c>
      <c r="L50" s="12">
        <f t="shared" si="16"/>
        <v>4694.8356807511736</v>
      </c>
    </row>
    <row r="51" spans="1:12">
      <c r="A51" t="s">
        <v>111</v>
      </c>
      <c r="B51" s="12">
        <v>2022</v>
      </c>
      <c r="C51" s="1" t="s">
        <v>99</v>
      </c>
      <c r="D51" s="4" t="s">
        <v>102</v>
      </c>
      <c r="E51" s="5"/>
      <c r="F51" s="5">
        <v>170609</v>
      </c>
      <c r="G51" s="6">
        <v>177572</v>
      </c>
      <c r="H51" s="12">
        <f t="shared" si="10"/>
        <v>348181</v>
      </c>
      <c r="I51" s="29">
        <v>290</v>
      </c>
      <c r="J51" s="17">
        <f t="shared" si="14"/>
        <v>588.30689655172409</v>
      </c>
      <c r="K51" s="17">
        <f t="shared" si="15"/>
        <v>612.3172413793103</v>
      </c>
      <c r="L51" s="12">
        <f t="shared" si="16"/>
        <v>1200.6241379310345</v>
      </c>
    </row>
    <row r="52" spans="1:12">
      <c r="A52" t="s">
        <v>111</v>
      </c>
      <c r="B52" s="12">
        <v>2022</v>
      </c>
      <c r="C52" s="1" t="s">
        <v>45</v>
      </c>
      <c r="D52" s="4" t="s">
        <v>103</v>
      </c>
      <c r="E52" s="5"/>
      <c r="F52" s="5">
        <v>1415290</v>
      </c>
      <c r="G52" s="6">
        <v>2124671</v>
      </c>
      <c r="H52" s="12">
        <f t="shared" si="10"/>
        <v>3539961</v>
      </c>
      <c r="I52" s="29">
        <v>690</v>
      </c>
      <c r="J52" s="17">
        <f t="shared" si="14"/>
        <v>2051.144927536232</v>
      </c>
      <c r="K52" s="17">
        <f t="shared" si="15"/>
        <v>3079.2333333333331</v>
      </c>
      <c r="L52" s="12">
        <f t="shared" si="16"/>
        <v>5130.3782608695656</v>
      </c>
    </row>
    <row r="53" spans="1:12">
      <c r="A53" t="s">
        <v>111</v>
      </c>
      <c r="B53" s="12">
        <v>2022</v>
      </c>
      <c r="C53" s="1" t="s">
        <v>21</v>
      </c>
      <c r="D53" s="4" t="s">
        <v>104</v>
      </c>
      <c r="E53" s="5"/>
      <c r="F53" s="5">
        <v>1310267</v>
      </c>
      <c r="G53" s="6">
        <v>1111725</v>
      </c>
      <c r="H53" s="12">
        <f t="shared" si="10"/>
        <v>2421992</v>
      </c>
      <c r="I53" s="29">
        <v>723</v>
      </c>
      <c r="J53" s="17">
        <f t="shared" si="14"/>
        <v>1812.2641770401106</v>
      </c>
      <c r="K53" s="17">
        <f t="shared" si="15"/>
        <v>1537.655601659751</v>
      </c>
      <c r="L53" s="12">
        <f t="shared" si="16"/>
        <v>3349.9197786998616</v>
      </c>
    </row>
    <row r="54" spans="1:12">
      <c r="A54" t="s">
        <v>111</v>
      </c>
      <c r="B54" s="12">
        <v>2022</v>
      </c>
      <c r="C54" s="1" t="s">
        <v>34</v>
      </c>
      <c r="D54" s="4" t="s">
        <v>105</v>
      </c>
      <c r="E54" s="5"/>
      <c r="F54" s="5">
        <v>580435</v>
      </c>
      <c r="G54" s="6">
        <v>434559</v>
      </c>
      <c r="H54" s="12">
        <f t="shared" si="10"/>
        <v>1014994</v>
      </c>
      <c r="I54" s="29">
        <v>279</v>
      </c>
      <c r="J54" s="17">
        <f t="shared" si="14"/>
        <v>2080.4121863799282</v>
      </c>
      <c r="K54" s="17">
        <f t="shared" si="15"/>
        <v>1557.5591397849462</v>
      </c>
      <c r="L54" s="12">
        <f t="shared" si="16"/>
        <v>3637.9713261648744</v>
      </c>
    </row>
    <row r="55" spans="1:12" ht="18">
      <c r="A55" t="s">
        <v>111</v>
      </c>
      <c r="B55" s="12">
        <v>2020</v>
      </c>
      <c r="C55" s="30" t="s">
        <v>30</v>
      </c>
      <c r="D55" s="4" t="s">
        <v>106</v>
      </c>
      <c r="E55" s="5">
        <v>291300</v>
      </c>
      <c r="F55" s="5">
        <v>291300</v>
      </c>
      <c r="G55" s="6">
        <v>1650700</v>
      </c>
      <c r="H55" s="2">
        <f>SUM(F55:G55)</f>
        <v>1942000</v>
      </c>
      <c r="I55" s="29">
        <v>853</v>
      </c>
      <c r="J55" s="17">
        <f t="shared" si="14"/>
        <v>341.50058616647129</v>
      </c>
      <c r="K55" s="17">
        <f t="shared" si="15"/>
        <v>1935.1699882766707</v>
      </c>
      <c r="L55" s="12">
        <f t="shared" si="16"/>
        <v>2276.670574443142</v>
      </c>
    </row>
    <row r="56" spans="1:12" ht="17">
      <c r="A56" t="s">
        <v>111</v>
      </c>
      <c r="B56" s="12">
        <v>2020</v>
      </c>
      <c r="C56" s="1" t="s">
        <v>107</v>
      </c>
      <c r="D56" s="31" t="s">
        <v>32</v>
      </c>
      <c r="E56" s="5">
        <v>2202000</v>
      </c>
      <c r="F56" s="5">
        <v>2202000</v>
      </c>
      <c r="G56" s="6">
        <v>15633969</v>
      </c>
      <c r="H56" s="2">
        <f t="shared" ref="H56:H66" si="17">SUM(F56:G56)</f>
        <v>17835969</v>
      </c>
      <c r="I56">
        <f>462+873+31+126</f>
        <v>1492</v>
      </c>
      <c r="J56" s="17">
        <f t="shared" si="14"/>
        <v>1475.8713136729223</v>
      </c>
      <c r="K56" s="17">
        <f t="shared" si="15"/>
        <v>10478.531501340483</v>
      </c>
      <c r="L56" s="12">
        <f t="shared" si="16"/>
        <v>11954.402815013405</v>
      </c>
    </row>
    <row r="57" spans="1:12">
      <c r="A57" t="s">
        <v>111</v>
      </c>
      <c r="B57" s="12">
        <v>2020</v>
      </c>
      <c r="C57" s="1" t="s">
        <v>33</v>
      </c>
      <c r="D57" s="4" t="s">
        <v>10</v>
      </c>
      <c r="E57" s="5">
        <v>3966012</v>
      </c>
      <c r="F57" s="5">
        <v>3966012</v>
      </c>
      <c r="G57" s="5">
        <v>1322004</v>
      </c>
      <c r="H57" s="2">
        <f t="shared" si="17"/>
        <v>5288016</v>
      </c>
      <c r="I57" s="29">
        <v>2350</v>
      </c>
      <c r="J57" s="17">
        <f t="shared" si="14"/>
        <v>1687.6646808510638</v>
      </c>
      <c r="K57" s="17">
        <f t="shared" si="15"/>
        <v>562.55489361702132</v>
      </c>
      <c r="L57" s="12">
        <f t="shared" si="16"/>
        <v>2250.2195744680853</v>
      </c>
    </row>
    <row r="58" spans="1:12" ht="17">
      <c r="A58" t="s">
        <v>111</v>
      </c>
      <c r="B58" s="12">
        <v>2020</v>
      </c>
      <c r="C58" s="1" t="s">
        <v>108</v>
      </c>
      <c r="D58" s="31" t="s">
        <v>37</v>
      </c>
      <c r="E58" s="5">
        <v>226560</v>
      </c>
      <c r="F58" s="5">
        <v>226560</v>
      </c>
      <c r="G58" s="6">
        <v>528643</v>
      </c>
      <c r="H58" s="2">
        <f t="shared" si="17"/>
        <v>755203</v>
      </c>
      <c r="I58" s="29">
        <v>500</v>
      </c>
      <c r="J58" s="17">
        <f t="shared" si="14"/>
        <v>453.12</v>
      </c>
      <c r="K58" s="17">
        <f t="shared" si="15"/>
        <v>1057.2860000000001</v>
      </c>
      <c r="L58" s="12">
        <f t="shared" si="16"/>
        <v>1510.4059999999999</v>
      </c>
    </row>
    <row r="59" spans="1:12" ht="17">
      <c r="A59" t="s">
        <v>111</v>
      </c>
      <c r="B59" s="12">
        <v>2020</v>
      </c>
      <c r="C59" s="10" t="s">
        <v>35</v>
      </c>
      <c r="D59" s="4" t="s">
        <v>36</v>
      </c>
      <c r="E59" s="2">
        <v>2383039</v>
      </c>
      <c r="F59" s="2">
        <v>2383039</v>
      </c>
      <c r="G59" s="2">
        <v>2216038</v>
      </c>
      <c r="H59" s="2">
        <f t="shared" si="17"/>
        <v>4599077</v>
      </c>
      <c r="I59" s="29">
        <v>22500</v>
      </c>
      <c r="J59" s="17">
        <f t="shared" si="14"/>
        <v>105.91284444444445</v>
      </c>
      <c r="K59" s="17">
        <f t="shared" si="15"/>
        <v>98.490577777777773</v>
      </c>
      <c r="L59" s="12">
        <f t="shared" si="16"/>
        <v>204.40342222222222</v>
      </c>
    </row>
    <row r="60" spans="1:12" ht="17">
      <c r="A60" t="s">
        <v>111</v>
      </c>
      <c r="B60" s="12">
        <v>2020</v>
      </c>
      <c r="C60" s="1" t="s">
        <v>38</v>
      </c>
      <c r="D60" s="31" t="s">
        <v>25</v>
      </c>
      <c r="E60" s="2">
        <v>2087015</v>
      </c>
      <c r="F60" s="3">
        <v>1838255</v>
      </c>
      <c r="G60" s="2">
        <v>5792698</v>
      </c>
      <c r="H60" s="2">
        <f t="shared" si="17"/>
        <v>7630953</v>
      </c>
      <c r="I60">
        <f>2648+361</f>
        <v>3009</v>
      </c>
      <c r="J60" s="17">
        <f t="shared" ref="J60:J63" si="18">F60/$I60</f>
        <v>610.91890993685615</v>
      </c>
      <c r="K60" s="17">
        <f t="shared" ref="K60:K63" si="19">G60/$I60</f>
        <v>1925.1239614489864</v>
      </c>
      <c r="L60" s="12">
        <f t="shared" ref="L60:L63" si="20">H60/$I60</f>
        <v>2536.0428713858423</v>
      </c>
    </row>
    <row r="61" spans="1:12">
      <c r="A61" t="s">
        <v>111</v>
      </c>
      <c r="B61" s="12">
        <v>2020</v>
      </c>
      <c r="C61" s="1" t="s">
        <v>39</v>
      </c>
      <c r="D61" s="4" t="s">
        <v>31</v>
      </c>
      <c r="E61" s="2">
        <v>1033398</v>
      </c>
      <c r="F61" s="3">
        <v>710514</v>
      </c>
      <c r="G61" s="2">
        <v>2918620</v>
      </c>
      <c r="H61" s="2">
        <f t="shared" si="17"/>
        <v>3629134</v>
      </c>
      <c r="I61">
        <f>806+27</f>
        <v>833</v>
      </c>
      <c r="J61" s="17">
        <f t="shared" si="18"/>
        <v>852.9579831932773</v>
      </c>
      <c r="K61" s="17">
        <f t="shared" si="19"/>
        <v>3503.7454981992796</v>
      </c>
      <c r="L61" s="12">
        <f t="shared" si="20"/>
        <v>4356.7034813925566</v>
      </c>
    </row>
    <row r="62" spans="1:12" ht="17">
      <c r="A62" t="s">
        <v>111</v>
      </c>
      <c r="B62" s="12">
        <v>2020</v>
      </c>
      <c r="C62" s="10" t="s">
        <v>41</v>
      </c>
      <c r="D62" s="31" t="s">
        <v>42</v>
      </c>
      <c r="E62" s="3">
        <v>2020291</v>
      </c>
      <c r="F62" s="2">
        <v>6043905</v>
      </c>
      <c r="G62" s="2">
        <v>11217787</v>
      </c>
      <c r="H62" s="2">
        <f t="shared" si="17"/>
        <v>17261692</v>
      </c>
      <c r="I62">
        <f>3832+35+96+32</f>
        <v>3995</v>
      </c>
      <c r="J62" s="17">
        <f t="shared" si="18"/>
        <v>1512.8673341677097</v>
      </c>
      <c r="K62" s="17">
        <f t="shared" si="19"/>
        <v>2807.9566958698374</v>
      </c>
      <c r="L62" s="12">
        <f t="shared" si="20"/>
        <v>4320.8240300375473</v>
      </c>
    </row>
    <row r="63" spans="1:12">
      <c r="A63" t="s">
        <v>111</v>
      </c>
      <c r="B63" s="12">
        <v>2020</v>
      </c>
      <c r="C63" s="1" t="s">
        <v>109</v>
      </c>
      <c r="D63" s="4" t="s">
        <v>44</v>
      </c>
      <c r="E63" s="3">
        <v>790464</v>
      </c>
      <c r="F63" s="3">
        <v>790464</v>
      </c>
      <c r="G63" s="2">
        <v>526976</v>
      </c>
      <c r="H63" s="2">
        <f t="shared" si="17"/>
        <v>1317440</v>
      </c>
      <c r="I63">
        <v>387</v>
      </c>
      <c r="J63" s="17">
        <f t="shared" si="18"/>
        <v>2042.5426356589148</v>
      </c>
      <c r="K63" s="17">
        <f t="shared" si="19"/>
        <v>1361.6950904392766</v>
      </c>
      <c r="L63" s="12">
        <f t="shared" si="20"/>
        <v>3404.2377260981912</v>
      </c>
    </row>
    <row r="64" spans="1:12" ht="17">
      <c r="A64" t="s">
        <v>111</v>
      </c>
      <c r="B64" s="12">
        <v>2020</v>
      </c>
      <c r="C64" s="1" t="s">
        <v>45</v>
      </c>
      <c r="D64" s="31" t="s">
        <v>42</v>
      </c>
      <c r="E64" s="3">
        <v>798283</v>
      </c>
      <c r="F64" s="2">
        <v>798283</v>
      </c>
      <c r="G64" s="2">
        <v>540450</v>
      </c>
      <c r="H64" s="2">
        <f t="shared" si="17"/>
        <v>1338733</v>
      </c>
      <c r="I64">
        <f>1200+350+400+23+10+6+11</f>
        <v>2000</v>
      </c>
      <c r="J64" s="17">
        <f t="shared" ref="J64:J66" si="21">F64/$I64</f>
        <v>399.14150000000001</v>
      </c>
      <c r="K64" s="17">
        <f t="shared" ref="K64:K66" si="22">G64/$I64</f>
        <v>270.22500000000002</v>
      </c>
      <c r="L64" s="12">
        <f t="shared" ref="L64:L66" si="23">H64/$I64</f>
        <v>669.36649999999997</v>
      </c>
    </row>
    <row r="65" spans="1:12">
      <c r="A65" t="s">
        <v>111</v>
      </c>
      <c r="B65" s="12">
        <v>2020</v>
      </c>
      <c r="C65" s="1" t="s">
        <v>47</v>
      </c>
      <c r="D65" s="4" t="s">
        <v>43</v>
      </c>
      <c r="E65" s="3">
        <v>874478</v>
      </c>
      <c r="F65" s="5">
        <v>874478</v>
      </c>
      <c r="G65" s="2">
        <v>405177.52</v>
      </c>
      <c r="H65" s="2">
        <f t="shared" si="17"/>
        <v>1279655.52</v>
      </c>
      <c r="I65">
        <f>325+119+21+162+100+3</f>
        <v>730</v>
      </c>
      <c r="J65" s="17">
        <f t="shared" si="21"/>
        <v>1197.9150684931508</v>
      </c>
      <c r="K65" s="17">
        <f t="shared" si="22"/>
        <v>555.03769863013702</v>
      </c>
      <c r="L65" s="12">
        <f t="shared" si="23"/>
        <v>1752.9527671232877</v>
      </c>
    </row>
    <row r="66" spans="1:12" ht="17">
      <c r="A66" t="s">
        <v>111</v>
      </c>
      <c r="B66" s="12">
        <v>2020</v>
      </c>
      <c r="C66" s="1" t="s">
        <v>48</v>
      </c>
      <c r="D66" s="31" t="s">
        <v>46</v>
      </c>
      <c r="E66" s="3">
        <v>2225000</v>
      </c>
      <c r="F66" s="2">
        <v>2225000</v>
      </c>
      <c r="G66" s="2">
        <v>2225000</v>
      </c>
      <c r="H66" s="2">
        <f t="shared" si="17"/>
        <v>4450000</v>
      </c>
      <c r="I66">
        <f>1253</f>
        <v>1253</v>
      </c>
      <c r="J66" s="17">
        <f t="shared" si="21"/>
        <v>1775.7382282521946</v>
      </c>
      <c r="K66" s="17">
        <f t="shared" si="22"/>
        <v>1775.7382282521946</v>
      </c>
      <c r="L66" s="12">
        <f t="shared" si="23"/>
        <v>3551.4764565043893</v>
      </c>
    </row>
  </sheetData>
  <hyperlinks>
    <hyperlink ref="C2" r:id="rId1" display="https://www.dhcd.virginia.gov/sites/default/files/Docx/vati/archives/abba-vati-2017.pdf" xr:uid="{658AAEF7-AD1F-D64C-BEF6-DA2826F94221}"/>
    <hyperlink ref="C3" r:id="rId2" display="https://www.dhcd.virginia.gov/sites/default/files/Docx/vati/archives/augusta-vati-2017.pdf" xr:uid="{4C78726F-9CFB-BB48-9DBF-ABE214387CAA}"/>
    <hyperlink ref="C4" r:id="rId3" display="https://www.dhcd.virginia.gov/sites/default/files/Docx/vati/archives/bland-vati-2017.pdf" xr:uid="{FBF5D461-1674-D440-AF23-F8628A8EA03E}"/>
    <hyperlink ref="C5" r:id="rId4" display="https://www.dhcd.virginia.gov/sites/default/files/Docx/vati/archives/gloucester-vati-2017.pdf" xr:uid="{24E18B90-A8F8-6641-BD45-C892CDAAC636}"/>
    <hyperlink ref="C6" r:id="rId5" display="https://www.dhcd.virginia.gov/sites/default/files/Docx/vati/archives/greensville-vati-2017.pdf" xr:uid="{E3E9D1AB-D7B3-1B40-BE68-0E135CD6219D}"/>
    <hyperlink ref="C7" r:id="rId6" display="https://www.dhcd.virginia.gov/sites/default/files/Docx/vati/archives/abba-vati-2018.pdf" xr:uid="{70F0996B-D630-954A-8696-59A0481BA641}"/>
    <hyperlink ref="C8" r:id="rId7" display="https://www.dhcd.virginia.gov/sites/default/files/Docx/vati/archives/mecklenburg-vati-2018.pdf" xr:uid="{1451B037-08D8-9E45-8CE0-42F40F252A95}"/>
    <hyperlink ref="C9" r:id="rId8" display="https://www.dhcd.virginia.gov/sites/default/files/Docx/vati/archives/spotsylvania-vati-2018.pdf" xr:uid="{C4711F08-0E4E-8941-9AFD-BBD0CDEE3CEE}"/>
    <hyperlink ref="C10" r:id="rId9" display="https://www.dhcd.virginia.gov/sites/default/files/Docx/vati/archives/abba-cvec-vati-2019.pdf" xr:uid="{289365EF-B3A1-3A46-B59D-C979A6CFED32}"/>
    <hyperlink ref="C11" r:id="rId10" display="https://www.dhcd.virginia.gov/sites/default/files/Docx/vati/archives/amherst-vati-2019.pdf" xr:uid="{3FFD1C7A-1A07-9E41-902D-0092999044F2}"/>
    <hyperlink ref="C12" r:id="rId11" display="https://www.dhcd.virginia.gov/sites/default/files/Docx/vati/archives/bedford-vati-2019.pdf" xr:uid="{8B97E84B-341A-244A-8BE8-A84329C84DE9}"/>
    <hyperlink ref="C13" r:id="rId12" display="https://www.dhcd.virginia.gov/sites/default/files/Docx/vati/archives/botourte-vati-2019.pdf" xr:uid="{1456639F-C85C-434F-9839-147F7401F395}"/>
    <hyperlink ref="C14" r:id="rId13" display="https://www.dhcd.virginia.gov/sites/default/files/Docx/vati/archives/floyd-vati-2019.pdf" xr:uid="{703052B6-3788-C24F-B006-0DE9789A7D29}"/>
    <hyperlink ref="C15" r:id="rId14" display="https://www.dhcd.virginia.gov/sites/default/files/Docx/vati/archives/fluvanna-vati-2019.pdf" xr:uid="{DD49F007-C98F-4045-AA12-C9CCA9D02D4A}"/>
    <hyperlink ref="C16" r:id="rId15" display="https://www.dhcd.virginia.gov/sites/default/files/Docx/vati/archives/giles-vati-2019.pdf" xr:uid="{4F1CBF03-FFB7-6F4F-8E3B-17D011B1766B}"/>
    <hyperlink ref="C17" r:id="rId16" display="https://www.dhcd.virginia.gov/sites/default/files/Docx/vati/archives/halifax-scs-vati-2019.pdf" xr:uid="{4474B0E4-EAE9-DB46-9FA9-B318B6DAC48C}"/>
    <hyperlink ref="C18" r:id="rId17" display="https://www.dhcd.virginia.gov/sites/default/files/Docx/vati/archives/louisa-vati-2019.pdf" xr:uid="{D20752AA-E938-9B4E-92D3-3F572F78C06A}"/>
    <hyperlink ref="D20" r:id="rId18" tooltip="Northern Shenandoah Valley Regional Commission" display="https://www.dhcd.virginia.gov/sites/default/files/Docx/vati/FY2022-vati-applications/1-nsvrc-2022-accelerated-fiber-deployment-initiative.pdf" xr:uid="{0307348F-3298-F145-94A3-E89689ABEA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J. Grossman</dc:creator>
  <cp:lastModifiedBy>Matthew J. Grossman</cp:lastModifiedBy>
  <dcterms:created xsi:type="dcterms:W3CDTF">2022-03-17T23:52:28Z</dcterms:created>
  <dcterms:modified xsi:type="dcterms:W3CDTF">2022-03-20T18:21:54Z</dcterms:modified>
</cp:coreProperties>
</file>