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wpc\Documents\Dissertation\Wichtige Kennzahlen\"/>
    </mc:Choice>
  </mc:AlternateContent>
  <xr:revisionPtr revIDLastSave="0" documentId="8_{0E257308-6E2A-4E8C-9E84-65D9EC1A81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26" r:id="rId1"/>
    <sheet name="050915" sheetId="1" r:id="rId2"/>
    <sheet name="050915_2" sheetId="2" r:id="rId3"/>
    <sheet name="170915" sheetId="3" r:id="rId4"/>
    <sheet name="170915_2" sheetId="4" r:id="rId5"/>
    <sheet name="180915" sheetId="5" r:id="rId6"/>
    <sheet name="240915_2" sheetId="6" r:id="rId7"/>
    <sheet name="290915" sheetId="7" r:id="rId8"/>
    <sheet name="011015" sheetId="8" r:id="rId9"/>
    <sheet name="051015" sheetId="9" r:id="rId10"/>
    <sheet name="061015" sheetId="10" r:id="rId11"/>
    <sheet name="141015" sheetId="11" r:id="rId12"/>
    <sheet name="201015" sheetId="12" r:id="rId13"/>
    <sheet name="211015" sheetId="13" r:id="rId14"/>
    <sheet name="221015" sheetId="14" r:id="rId15"/>
    <sheet name="031115" sheetId="15" r:id="rId16"/>
    <sheet name="041115" sheetId="16" r:id="rId17"/>
    <sheet name="101115" sheetId="17" r:id="rId18"/>
    <sheet name="111115" sheetId="18" r:id="rId19"/>
    <sheet name="201115" sheetId="20" r:id="rId20"/>
    <sheet name="221115" sheetId="21" r:id="rId21"/>
    <sheet name="251115" sheetId="22" r:id="rId22"/>
    <sheet name="261115" sheetId="23" r:id="rId23"/>
    <sheet name="270116" sheetId="25" r:id="rId24"/>
    <sheet name="160316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26" l="1"/>
  <c r="B240" i="26"/>
  <c r="B239" i="26"/>
  <c r="B237" i="26"/>
  <c r="B236" i="26"/>
  <c r="B235" i="26"/>
  <c r="B233" i="26"/>
  <c r="B232" i="26"/>
  <c r="B231" i="26"/>
  <c r="B230" i="26"/>
  <c r="B229" i="26"/>
  <c r="B228" i="26"/>
  <c r="B226" i="26"/>
  <c r="B225" i="26"/>
  <c r="B224" i="26"/>
  <c r="B223" i="26"/>
  <c r="B3" i="25"/>
  <c r="B4" i="25"/>
  <c r="B5" i="25"/>
  <c r="B6" i="25"/>
  <c r="B7" i="25"/>
  <c r="B8" i="25"/>
  <c r="B9" i="25"/>
  <c r="B10" i="25"/>
  <c r="B11" i="25"/>
  <c r="B12" i="25"/>
  <c r="B13" i="25"/>
  <c r="B3" i="18"/>
  <c r="B4" i="18"/>
  <c r="B5" i="18"/>
  <c r="B6" i="18"/>
  <c r="B7" i="18"/>
  <c r="B8" i="18"/>
  <c r="B9" i="18"/>
  <c r="B10" i="18"/>
  <c r="B11" i="18"/>
  <c r="B12" i="18"/>
  <c r="B13" i="1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8" i="16"/>
  <c r="B3" i="16"/>
  <c r="B4" i="16"/>
  <c r="B5" i="16"/>
  <c r="B6" i="16"/>
  <c r="B7" i="16"/>
  <c r="B9" i="16"/>
  <c r="B10" i="16"/>
  <c r="B3" i="15"/>
  <c r="B4" i="15"/>
  <c r="B5" i="15"/>
  <c r="B6" i="15"/>
  <c r="B3" i="13"/>
  <c r="B4" i="13"/>
  <c r="B5" i="13"/>
  <c r="B6" i="13"/>
  <c r="B7" i="13"/>
  <c r="B8" i="13"/>
  <c r="B9" i="13"/>
  <c r="B10" i="13"/>
  <c r="B11" i="13"/>
  <c r="C2" i="12"/>
  <c r="D2" i="12" s="1"/>
  <c r="B9" i="12"/>
  <c r="B3" i="12"/>
  <c r="B4" i="12"/>
  <c r="B5" i="12"/>
  <c r="B6" i="12"/>
  <c r="B7" i="12"/>
  <c r="B8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0"/>
  <c r="B4" i="10"/>
  <c r="B5" i="10"/>
  <c r="C2" i="9"/>
  <c r="D2" i="9" s="1"/>
  <c r="B3" i="9"/>
  <c r="B4" i="9"/>
  <c r="B5" i="9"/>
  <c r="B6" i="9"/>
  <c r="B7" i="9"/>
  <c r="B8" i="9"/>
  <c r="B9" i="9"/>
  <c r="B3" i="8"/>
  <c r="B4" i="8"/>
  <c r="B5" i="8"/>
  <c r="B6" i="8"/>
  <c r="B7" i="8"/>
  <c r="B8" i="8"/>
  <c r="B9" i="8"/>
  <c r="B2" i="24"/>
  <c r="B2" i="25"/>
  <c r="B2" i="20"/>
  <c r="B2" i="18"/>
  <c r="B2" i="17"/>
  <c r="B2" i="16"/>
  <c r="B2" i="15"/>
  <c r="B2" i="14"/>
  <c r="B2" i="13"/>
  <c r="B2" i="12"/>
  <c r="B2" i="11"/>
  <c r="B2" i="10"/>
  <c r="B2" i="9"/>
  <c r="B2" i="8"/>
  <c r="B2" i="7"/>
  <c r="B3" i="7"/>
  <c r="B4" i="7"/>
  <c r="B5" i="7"/>
  <c r="B2" i="6"/>
  <c r="D2" i="4"/>
  <c r="D3" i="4"/>
  <c r="D4" i="4"/>
  <c r="C6" i="24" l="1"/>
  <c r="D6" i="24" s="1"/>
  <c r="C5" i="24"/>
  <c r="D5" i="24" s="1"/>
  <c r="C4" i="24"/>
  <c r="D4" i="24" s="1"/>
  <c r="C3" i="24"/>
  <c r="D3" i="24" s="1"/>
  <c r="C2" i="24"/>
  <c r="D2" i="24" s="1"/>
  <c r="C13" i="25"/>
  <c r="D13" i="25" s="1"/>
  <c r="C12" i="25"/>
  <c r="D12" i="25" s="1"/>
  <c r="C11" i="25"/>
  <c r="D11" i="25" s="1"/>
  <c r="C10" i="25"/>
  <c r="D10" i="25" s="1"/>
  <c r="C9" i="25"/>
  <c r="D9" i="25" s="1"/>
  <c r="C8" i="25"/>
  <c r="D8" i="25" s="1"/>
  <c r="C7" i="25"/>
  <c r="D7" i="25" s="1"/>
  <c r="C6" i="25"/>
  <c r="D6" i="25" s="1"/>
  <c r="C5" i="25"/>
  <c r="D5" i="25" s="1"/>
  <c r="C4" i="25"/>
  <c r="D4" i="25" s="1"/>
  <c r="C3" i="25"/>
  <c r="D3" i="25" s="1"/>
  <c r="C2" i="25"/>
  <c r="D2" i="25" s="1"/>
  <c r="B3" i="6"/>
  <c r="B4" i="6"/>
  <c r="B5" i="6"/>
  <c r="B6" i="6"/>
  <c r="B7" i="6"/>
  <c r="B8" i="6"/>
  <c r="B9" i="6"/>
  <c r="B10" i="6"/>
  <c r="D4" i="5"/>
  <c r="D3" i="5"/>
  <c r="C3" i="5"/>
  <c r="B3" i="5"/>
  <c r="B4" i="5"/>
  <c r="B5" i="5"/>
  <c r="B6" i="5"/>
  <c r="B7" i="5"/>
  <c r="B8" i="5"/>
  <c r="B9" i="5"/>
  <c r="B10" i="5"/>
  <c r="B11" i="5"/>
  <c r="B12" i="5"/>
  <c r="B13" i="5"/>
  <c r="B2" i="5"/>
  <c r="B2" i="4"/>
  <c r="B3" i="4"/>
  <c r="B4" i="4"/>
  <c r="D3" i="3"/>
  <c r="E3" i="3" s="1"/>
  <c r="D4" i="3"/>
  <c r="E4" i="3" s="1"/>
  <c r="D5" i="3"/>
  <c r="E5" i="3" s="1"/>
  <c r="D6" i="3"/>
  <c r="E6" i="3" s="1"/>
  <c r="D2" i="3"/>
  <c r="E2" i="3" s="1"/>
  <c r="B3" i="3"/>
  <c r="B4" i="3"/>
  <c r="B5" i="3"/>
  <c r="B6" i="3"/>
  <c r="B2" i="3"/>
  <c r="C11" i="23"/>
  <c r="D11" i="23" s="1"/>
  <c r="C10" i="23"/>
  <c r="D10" i="23" s="1"/>
  <c r="C9" i="23"/>
  <c r="D9" i="23" s="1"/>
  <c r="C8" i="23"/>
  <c r="D8" i="23" s="1"/>
  <c r="C7" i="23"/>
  <c r="D7" i="23" s="1"/>
  <c r="C6" i="23"/>
  <c r="D6" i="23" s="1"/>
  <c r="C5" i="23"/>
  <c r="D5" i="23" s="1"/>
  <c r="C4" i="23"/>
  <c r="D4" i="23" s="1"/>
  <c r="C3" i="23"/>
  <c r="D3" i="23" s="1"/>
  <c r="C2" i="23"/>
  <c r="D2" i="23" s="1"/>
  <c r="C10" i="22"/>
  <c r="D10" i="22" s="1"/>
  <c r="C9" i="22"/>
  <c r="D9" i="22" s="1"/>
  <c r="C8" i="22"/>
  <c r="D8" i="22" s="1"/>
  <c r="C7" i="22"/>
  <c r="D7" i="22" s="1"/>
  <c r="C6" i="22"/>
  <c r="D6" i="22" s="1"/>
  <c r="C5" i="22"/>
  <c r="D5" i="22" s="1"/>
  <c r="C4" i="22"/>
  <c r="D4" i="22" s="1"/>
  <c r="C3" i="22"/>
  <c r="D3" i="22" s="1"/>
  <c r="C2" i="22"/>
  <c r="D2" i="22" s="1"/>
  <c r="C12" i="21"/>
  <c r="D12" i="21" s="1"/>
  <c r="C11" i="21"/>
  <c r="D11" i="21" s="1"/>
  <c r="C10" i="21"/>
  <c r="D10" i="21" s="1"/>
  <c r="C9" i="21"/>
  <c r="D9" i="21" s="1"/>
  <c r="C8" i="21"/>
  <c r="D8" i="21" s="1"/>
  <c r="C7" i="21"/>
  <c r="D7" i="21" s="1"/>
  <c r="C6" i="21"/>
  <c r="D6" i="21" s="1"/>
  <c r="C5" i="21"/>
  <c r="D5" i="21" s="1"/>
  <c r="C4" i="21"/>
  <c r="D4" i="21" s="1"/>
  <c r="C3" i="21"/>
  <c r="D3" i="21" s="1"/>
  <c r="C2" i="21"/>
  <c r="D2" i="21" s="1"/>
  <c r="C12" i="20"/>
  <c r="D12" i="20" s="1"/>
  <c r="C11" i="20"/>
  <c r="D11" i="20" s="1"/>
  <c r="C10" i="20"/>
  <c r="D10" i="20" s="1"/>
  <c r="C9" i="20"/>
  <c r="D9" i="20" s="1"/>
  <c r="C8" i="20"/>
  <c r="D8" i="20" s="1"/>
  <c r="C7" i="20"/>
  <c r="D7" i="20" s="1"/>
  <c r="C6" i="20"/>
  <c r="D6" i="20" s="1"/>
  <c r="C5" i="20"/>
  <c r="D5" i="20" s="1"/>
  <c r="C4" i="20"/>
  <c r="D4" i="20" s="1"/>
  <c r="C3" i="20"/>
  <c r="D3" i="20" s="1"/>
  <c r="C2" i="20"/>
  <c r="D2" i="20" s="1"/>
  <c r="D3" i="2" l="1"/>
  <c r="D4" i="2"/>
  <c r="D5" i="2"/>
  <c r="D6" i="2"/>
  <c r="D7" i="2"/>
  <c r="D8" i="2"/>
  <c r="D9" i="2"/>
  <c r="D10" i="2"/>
  <c r="D11" i="2"/>
  <c r="D2" i="2"/>
  <c r="B3" i="2"/>
  <c r="B4" i="2"/>
  <c r="B5" i="2"/>
  <c r="B6" i="2"/>
  <c r="B7" i="2"/>
  <c r="B8" i="2"/>
  <c r="B9" i="2"/>
  <c r="B10" i="2"/>
  <c r="B11" i="2"/>
  <c r="B2" i="2"/>
  <c r="D7" i="1"/>
  <c r="D6" i="1"/>
  <c r="D5" i="1"/>
  <c r="D4" i="1"/>
  <c r="D3" i="1"/>
  <c r="D2" i="1"/>
  <c r="B3" i="1"/>
  <c r="B4" i="1"/>
  <c r="B5" i="1"/>
  <c r="B6" i="1"/>
  <c r="B7" i="1"/>
  <c r="B2" i="1"/>
  <c r="C13" i="18"/>
  <c r="D13" i="18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C5" i="18"/>
  <c r="D5" i="18" s="1"/>
  <c r="C4" i="18"/>
  <c r="D4" i="18" s="1"/>
  <c r="C3" i="18"/>
  <c r="D3" i="18" s="1"/>
  <c r="C2" i="18"/>
  <c r="D2" i="18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14" i="16" l="1"/>
  <c r="D14" i="16" s="1"/>
  <c r="C13" i="16"/>
  <c r="D13" i="16" s="1"/>
  <c r="C12" i="16"/>
  <c r="D12" i="16" s="1"/>
  <c r="C11" i="16"/>
  <c r="D11" i="16" s="1"/>
  <c r="C10" i="16"/>
  <c r="D10" i="16" s="1"/>
  <c r="C9" i="16"/>
  <c r="D9" i="16" s="1"/>
  <c r="C8" i="16"/>
  <c r="D8" i="16" s="1"/>
  <c r="C7" i="16"/>
  <c r="D7" i="16" s="1"/>
  <c r="C6" i="16"/>
  <c r="D6" i="16" s="1"/>
  <c r="C5" i="16"/>
  <c r="D5" i="16" s="1"/>
  <c r="C4" i="16"/>
  <c r="D4" i="16" s="1"/>
  <c r="C3" i="16"/>
  <c r="D3" i="16" s="1"/>
  <c r="C2" i="16"/>
  <c r="D2" i="16" s="1"/>
  <c r="C6" i="15"/>
  <c r="D6" i="15" s="1"/>
  <c r="C5" i="15"/>
  <c r="D5" i="15" s="1"/>
  <c r="C4" i="15"/>
  <c r="D4" i="15" s="1"/>
  <c r="C3" i="15"/>
  <c r="D3" i="15" s="1"/>
  <c r="C2" i="15"/>
  <c r="D2" i="15" s="1"/>
  <c r="C8" i="14"/>
  <c r="D8" i="14" s="1"/>
  <c r="C7" i="14"/>
  <c r="D7" i="14" s="1"/>
  <c r="C6" i="14"/>
  <c r="D6" i="14" s="1"/>
  <c r="C5" i="14"/>
  <c r="D5" i="14" s="1"/>
  <c r="C4" i="14"/>
  <c r="D4" i="14" s="1"/>
  <c r="C3" i="14"/>
  <c r="D3" i="14" s="1"/>
  <c r="C2" i="14"/>
  <c r="D2" i="14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" i="13"/>
  <c r="D2" i="13" s="1"/>
  <c r="C13" i="12"/>
  <c r="D13" i="12" s="1"/>
  <c r="C12" i="12"/>
  <c r="D12" i="12" s="1"/>
  <c r="C11" i="12"/>
  <c r="D11" i="12" s="1"/>
  <c r="C10" i="12"/>
  <c r="D10" i="12" s="1"/>
  <c r="C9" i="12"/>
  <c r="D9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D10" i="11" s="1"/>
  <c r="C9" i="11"/>
  <c r="D9" i="11" s="1"/>
  <c r="C8" i="11"/>
  <c r="D8" i="11" s="1"/>
  <c r="C7" i="11"/>
  <c r="D7" i="11" s="1"/>
  <c r="C6" i="11"/>
  <c r="D6" i="11" s="1"/>
  <c r="C5" i="11"/>
  <c r="D5" i="11" s="1"/>
  <c r="C4" i="11"/>
  <c r="D4" i="11" s="1"/>
  <c r="C3" i="11"/>
  <c r="D3" i="11" s="1"/>
  <c r="C2" i="11"/>
  <c r="D2" i="11" s="1"/>
  <c r="C5" i="10"/>
  <c r="D5" i="10" s="1"/>
  <c r="C4" i="10"/>
  <c r="D4" i="10" s="1"/>
  <c r="C3" i="10"/>
  <c r="D3" i="10" s="1"/>
  <c r="C2" i="10"/>
  <c r="D2" i="10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8" i="8"/>
  <c r="D8" i="8" s="1"/>
  <c r="C9" i="8"/>
  <c r="D9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  <c r="C5" i="7"/>
  <c r="D5" i="7" s="1"/>
  <c r="C4" i="7"/>
  <c r="D4" i="7" s="1"/>
  <c r="C3" i="7"/>
  <c r="D3" i="7" s="1"/>
  <c r="C2" i="7"/>
  <c r="D2" i="7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2" i="5"/>
</calcChain>
</file>

<file path=xl/sharedStrings.xml><?xml version="1.0" encoding="utf-8"?>
<sst xmlns="http://schemas.openxmlformats.org/spreadsheetml/2006/main" count="133" uniqueCount="20">
  <si>
    <t>050915_F</t>
  </si>
  <si>
    <t>050915_F0</t>
  </si>
  <si>
    <t>050915_SL</t>
  </si>
  <si>
    <t>050915_L0</t>
  </si>
  <si>
    <t>F0_degrad_free</t>
  </si>
  <si>
    <t>SL</t>
  </si>
  <si>
    <t>L0</t>
  </si>
  <si>
    <t>F0</t>
  </si>
  <si>
    <t>F_abs</t>
  </si>
  <si>
    <t>2,55 (6)</t>
  </si>
  <si>
    <t>2,55 (3)</t>
  </si>
  <si>
    <t xml:space="preserve"> </t>
  </si>
  <si>
    <t>date</t>
  </si>
  <si>
    <t>240915_2</t>
  </si>
  <si>
    <t>170915_2</t>
  </si>
  <si>
    <t>050915_2</t>
  </si>
  <si>
    <t>17_03_20</t>
  </si>
  <si>
    <t>16_03_20</t>
  </si>
  <si>
    <t>18_03_20</t>
  </si>
  <si>
    <t>19_03_20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</si>
</sst>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workbookViewId="0">
      <selection activeCell="B7" sqref="B7"/>
    </sheetView>
  </sheetViews>
  <sheetFormatPr baseColWidth="10" defaultRowHeight="15" x14ac:dyDescent="0.25"/>
  <sheetData>
    <row r="1" spans="1:3" x14ac:dyDescent="0.25">
      <c r="A1" t="s">
        <v>6</v>
      </c>
      <c r="B1" t="s">
        <v>7</v>
      </c>
      <c r="C1" t="s">
        <v>12</v>
      </c>
    </row>
    <row r="2" spans="1:3" x14ac:dyDescent="0.25">
      <c r="A2">
        <v>1.02</v>
      </c>
      <c r="B2">
        <v>1</v>
      </c>
      <c r="C2">
        <v>160316</v>
      </c>
    </row>
    <row r="3" spans="1:3" x14ac:dyDescent="0.25">
      <c r="A3">
        <v>0.7</v>
      </c>
      <c r="B3">
        <v>0.48692515779981965</v>
      </c>
    </row>
    <row r="4" spans="1:3" x14ac:dyDescent="0.25">
      <c r="A4">
        <v>0.55000000000000004</v>
      </c>
      <c r="B4">
        <v>0.26780883678990081</v>
      </c>
    </row>
    <row r="5" spans="1:3" x14ac:dyDescent="0.25">
      <c r="A5">
        <v>0.4</v>
      </c>
      <c r="B5">
        <v>0.11632100991884581</v>
      </c>
    </row>
    <row r="6" spans="1:3" x14ac:dyDescent="0.25">
      <c r="A6">
        <v>0.25</v>
      </c>
      <c r="B6">
        <v>1.8935978358881875E-2</v>
      </c>
    </row>
    <row r="7" spans="1:3" x14ac:dyDescent="0.25">
      <c r="A7">
        <v>0.97200000000000009</v>
      </c>
      <c r="B7">
        <v>0.99999999999999978</v>
      </c>
      <c r="C7">
        <v>270116</v>
      </c>
    </row>
    <row r="8" spans="1:3" x14ac:dyDescent="0.25">
      <c r="A8">
        <v>0.97599999999999998</v>
      </c>
      <c r="B8">
        <v>1.0014255167498216</v>
      </c>
    </row>
    <row r="9" spans="1:3" x14ac:dyDescent="0.25">
      <c r="A9">
        <v>1.228</v>
      </c>
      <c r="B9">
        <v>0.61867426942266557</v>
      </c>
    </row>
    <row r="10" spans="1:3" x14ac:dyDescent="0.25">
      <c r="A10">
        <v>0.95600000000000007</v>
      </c>
      <c r="B10">
        <v>0.97434069850320726</v>
      </c>
    </row>
    <row r="11" spans="1:3" x14ac:dyDescent="0.25">
      <c r="A11">
        <v>0.93599999999999994</v>
      </c>
      <c r="B11">
        <v>0.94297933000712753</v>
      </c>
    </row>
    <row r="12" spans="1:3" x14ac:dyDescent="0.25">
      <c r="A12">
        <v>1.028</v>
      </c>
      <c r="B12">
        <v>0.96222380612972203</v>
      </c>
    </row>
    <row r="13" spans="1:3" x14ac:dyDescent="0.25">
      <c r="A13">
        <v>1.224</v>
      </c>
      <c r="B13">
        <v>0.61796151104775476</v>
      </c>
    </row>
    <row r="14" spans="1:3" x14ac:dyDescent="0.25">
      <c r="A14">
        <v>0.95199999999999996</v>
      </c>
      <c r="B14">
        <v>0.96293656450463283</v>
      </c>
    </row>
    <row r="15" spans="1:3" x14ac:dyDescent="0.25">
      <c r="A15">
        <v>0.96</v>
      </c>
      <c r="B15">
        <v>0.95367070563079115</v>
      </c>
    </row>
    <row r="16" spans="1:3" x14ac:dyDescent="0.25">
      <c r="A16">
        <v>0.76800000000000002</v>
      </c>
      <c r="B16">
        <v>0.84746970776906627</v>
      </c>
    </row>
    <row r="17" spans="1:3" x14ac:dyDescent="0.25">
      <c r="A17">
        <v>0.72</v>
      </c>
      <c r="B17">
        <v>0.66215253029223087</v>
      </c>
    </row>
    <row r="18" spans="1:3" x14ac:dyDescent="0.25">
      <c r="A18">
        <v>0.67599999999999993</v>
      </c>
      <c r="B18">
        <v>0.40698503207412684</v>
      </c>
    </row>
    <row r="19" spans="1:3" x14ac:dyDescent="0.25">
      <c r="A19">
        <v>1</v>
      </c>
      <c r="B19">
        <v>1</v>
      </c>
      <c r="C19">
        <v>261115</v>
      </c>
    </row>
    <row r="20" spans="1:3" x14ac:dyDescent="0.25">
      <c r="A20">
        <v>1.05</v>
      </c>
      <c r="B20">
        <v>0.99872746553552494</v>
      </c>
    </row>
    <row r="21" spans="1:3" x14ac:dyDescent="0.25">
      <c r="A21">
        <v>1.1000000000000001</v>
      </c>
      <c r="B21">
        <v>0.96479321314952293</v>
      </c>
    </row>
    <row r="22" spans="1:3" x14ac:dyDescent="0.25">
      <c r="A22">
        <v>0.95</v>
      </c>
      <c r="B22">
        <v>0.91898197242842006</v>
      </c>
    </row>
    <row r="23" spans="1:3" x14ac:dyDescent="0.25">
      <c r="A23">
        <v>0.9</v>
      </c>
      <c r="B23">
        <v>0.84962884411452821</v>
      </c>
    </row>
    <row r="24" spans="1:3" x14ac:dyDescent="0.25">
      <c r="A24">
        <v>0.8</v>
      </c>
      <c r="B24">
        <v>0.8341463414634146</v>
      </c>
    </row>
    <row r="25" spans="1:3" x14ac:dyDescent="0.25">
      <c r="A25">
        <v>0.7</v>
      </c>
      <c r="B25">
        <v>0.69777306468716871</v>
      </c>
    </row>
    <row r="26" spans="1:3" x14ac:dyDescent="0.25">
      <c r="A26">
        <v>0.6</v>
      </c>
      <c r="B26">
        <v>0.56352067868504774</v>
      </c>
    </row>
    <row r="27" spans="1:3" x14ac:dyDescent="0.25">
      <c r="A27">
        <v>1</v>
      </c>
      <c r="B27">
        <v>0.98897136797454932</v>
      </c>
    </row>
    <row r="28" spans="1:3" x14ac:dyDescent="0.25">
      <c r="A28">
        <v>0.5</v>
      </c>
      <c r="B28">
        <v>0.3919406150583245</v>
      </c>
    </row>
    <row r="29" spans="1:3" x14ac:dyDescent="0.25">
      <c r="A29">
        <v>1</v>
      </c>
      <c r="B29">
        <v>1</v>
      </c>
      <c r="C29">
        <v>251115</v>
      </c>
    </row>
    <row r="30" spans="1:3" x14ac:dyDescent="0.25">
      <c r="A30">
        <v>1.05</v>
      </c>
      <c r="B30">
        <v>0.82743653820860186</v>
      </c>
    </row>
    <row r="31" spans="1:3" x14ac:dyDescent="0.25">
      <c r="A31">
        <v>1.1000000000000001</v>
      </c>
      <c r="B31">
        <v>0.81099565960804954</v>
      </c>
    </row>
    <row r="32" spans="1:3" x14ac:dyDescent="0.25">
      <c r="A32">
        <v>1.1499999999999999</v>
      </c>
      <c r="B32">
        <v>0.76219913192160993</v>
      </c>
    </row>
    <row r="33" spans="1:3" x14ac:dyDescent="0.25">
      <c r="A33">
        <v>0.95</v>
      </c>
      <c r="B33">
        <v>0.70893068525582015</v>
      </c>
    </row>
    <row r="34" spans="1:3" x14ac:dyDescent="0.25">
      <c r="A34">
        <v>0.85</v>
      </c>
      <c r="B34">
        <v>0.70353807707483895</v>
      </c>
    </row>
    <row r="35" spans="1:3" x14ac:dyDescent="0.25">
      <c r="A35">
        <v>0.75</v>
      </c>
      <c r="B35">
        <v>0.5817440484019466</v>
      </c>
    </row>
    <row r="36" spans="1:3" x14ac:dyDescent="0.25">
      <c r="A36">
        <v>0.65</v>
      </c>
      <c r="B36">
        <v>0.47428646586873602</v>
      </c>
    </row>
    <row r="37" spans="1:3" x14ac:dyDescent="0.25">
      <c r="A37">
        <v>0.65</v>
      </c>
      <c r="B37">
        <v>0.4758647902143891</v>
      </c>
    </row>
    <row r="38" spans="1:3" x14ac:dyDescent="0.25">
      <c r="A38">
        <v>1</v>
      </c>
      <c r="B38">
        <v>1</v>
      </c>
      <c r="C38">
        <v>221115</v>
      </c>
    </row>
    <row r="39" spans="1:3" x14ac:dyDescent="0.25">
      <c r="A39">
        <v>1.05</v>
      </c>
      <c r="B39">
        <v>0.97311735309322756</v>
      </c>
    </row>
    <row r="40" spans="1:3" x14ac:dyDescent="0.25">
      <c r="A40">
        <v>1.1000000000000001</v>
      </c>
      <c r="B40">
        <v>1.0365328278476651</v>
      </c>
    </row>
    <row r="41" spans="1:3" x14ac:dyDescent="0.25">
      <c r="A41">
        <v>1.1499999999999999</v>
      </c>
      <c r="B41">
        <v>1.0132689987937273</v>
      </c>
    </row>
    <row r="42" spans="1:3" x14ac:dyDescent="0.25">
      <c r="A42">
        <v>0.95</v>
      </c>
      <c r="B42">
        <v>0.87041185593658443</v>
      </c>
    </row>
    <row r="43" spans="1:3" x14ac:dyDescent="0.25">
      <c r="A43">
        <v>0.9</v>
      </c>
      <c r="B43">
        <v>0.81630191280372211</v>
      </c>
    </row>
    <row r="44" spans="1:3" x14ac:dyDescent="0.25">
      <c r="A44">
        <v>0.8</v>
      </c>
      <c r="B44">
        <v>0.66413923832500432</v>
      </c>
    </row>
    <row r="45" spans="1:3" x14ac:dyDescent="0.25">
      <c r="A45">
        <v>0.8</v>
      </c>
      <c r="B45">
        <v>0.62260899534723413</v>
      </c>
    </row>
    <row r="46" spans="1:3" x14ac:dyDescent="0.25">
      <c r="A46">
        <v>0.7</v>
      </c>
      <c r="B46">
        <v>0.43701533689470967</v>
      </c>
    </row>
    <row r="47" spans="1:3" x14ac:dyDescent="0.25">
      <c r="A47">
        <v>0.6</v>
      </c>
      <c r="B47">
        <v>0.2507323798035499</v>
      </c>
    </row>
    <row r="48" spans="1:3" x14ac:dyDescent="0.25">
      <c r="A48">
        <v>0.5</v>
      </c>
      <c r="B48">
        <v>0.181802515940031</v>
      </c>
    </row>
    <row r="49" spans="1:3" x14ac:dyDescent="0.25">
      <c r="A49">
        <v>1.004</v>
      </c>
      <c r="B49">
        <v>1.0000000000000002</v>
      </c>
      <c r="C49">
        <v>201115</v>
      </c>
    </row>
    <row r="50" spans="1:3" x14ac:dyDescent="0.25">
      <c r="A50">
        <v>0.9</v>
      </c>
      <c r="B50">
        <v>0.87217043941411443</v>
      </c>
    </row>
    <row r="51" spans="1:3" x14ac:dyDescent="0.25">
      <c r="A51">
        <v>0.8</v>
      </c>
      <c r="B51">
        <v>0.83133599644917899</v>
      </c>
    </row>
    <row r="52" spans="1:3" x14ac:dyDescent="0.25">
      <c r="A52">
        <v>0.8</v>
      </c>
      <c r="B52">
        <v>0.70039946737683101</v>
      </c>
    </row>
    <row r="53" spans="1:3" x14ac:dyDescent="0.25">
      <c r="A53">
        <v>0.7</v>
      </c>
      <c r="B53">
        <v>0.67154904571682195</v>
      </c>
    </row>
    <row r="54" spans="1:3" x14ac:dyDescent="0.25">
      <c r="A54">
        <v>0.6</v>
      </c>
      <c r="B54">
        <v>0.52285841100754549</v>
      </c>
    </row>
    <row r="55" spans="1:3" x14ac:dyDescent="0.25">
      <c r="A55">
        <v>0.6</v>
      </c>
      <c r="B55">
        <v>0.61251664447403453</v>
      </c>
    </row>
    <row r="56" spans="1:3" x14ac:dyDescent="0.25">
      <c r="A56">
        <v>0.5</v>
      </c>
      <c r="B56">
        <v>0.43719485130936531</v>
      </c>
    </row>
    <row r="57" spans="1:3" x14ac:dyDescent="0.25">
      <c r="A57">
        <v>0.5</v>
      </c>
      <c r="B57">
        <v>0.54948956946293837</v>
      </c>
    </row>
    <row r="58" spans="1:3" x14ac:dyDescent="0.25">
      <c r="A58">
        <v>0.4</v>
      </c>
      <c r="B58">
        <v>0.29738126941855297</v>
      </c>
    </row>
    <row r="59" spans="1:3" x14ac:dyDescent="0.25">
      <c r="A59">
        <v>0.3</v>
      </c>
      <c r="B59">
        <v>0.14292055037727477</v>
      </c>
    </row>
    <row r="60" spans="1:3" x14ac:dyDescent="0.25">
      <c r="A60">
        <v>1.004</v>
      </c>
      <c r="B60">
        <v>1</v>
      </c>
      <c r="C60">
        <v>111115</v>
      </c>
    </row>
    <row r="61" spans="1:3" x14ac:dyDescent="0.25">
      <c r="A61">
        <v>1.048</v>
      </c>
      <c r="B61">
        <v>0.85694000709975138</v>
      </c>
    </row>
    <row r="62" spans="1:3" x14ac:dyDescent="0.25">
      <c r="A62">
        <v>1.1279999999999999</v>
      </c>
      <c r="B62">
        <v>0.68885339013134539</v>
      </c>
    </row>
    <row r="63" spans="1:3" x14ac:dyDescent="0.25">
      <c r="A63">
        <v>1.2</v>
      </c>
      <c r="B63">
        <v>0.51632942847000352</v>
      </c>
    </row>
    <row r="64" spans="1:3" x14ac:dyDescent="0.25">
      <c r="A64">
        <v>1.3199999999999998</v>
      </c>
      <c r="B64">
        <v>0.22861199858004963</v>
      </c>
    </row>
    <row r="65" spans="1:3" x14ac:dyDescent="0.25">
      <c r="A65">
        <v>0.99199999999999999</v>
      </c>
      <c r="B65">
        <v>0.97615591955214587</v>
      </c>
    </row>
    <row r="66" spans="1:3" x14ac:dyDescent="0.25">
      <c r="A66">
        <v>1.008</v>
      </c>
      <c r="B66">
        <v>1</v>
      </c>
    </row>
    <row r="67" spans="1:3" x14ac:dyDescent="0.25">
      <c r="A67">
        <v>0.93200000000000005</v>
      </c>
      <c r="B67">
        <v>0.94961642131453439</v>
      </c>
    </row>
    <row r="68" spans="1:3" x14ac:dyDescent="0.25">
      <c r="A68">
        <v>0.88800000000000012</v>
      </c>
      <c r="B68">
        <v>0.81774828944640254</v>
      </c>
    </row>
    <row r="69" spans="1:3" x14ac:dyDescent="0.25">
      <c r="A69">
        <v>0.70799999999999996</v>
      </c>
      <c r="B69">
        <v>0.71573709309558353</v>
      </c>
    </row>
    <row r="70" spans="1:3" x14ac:dyDescent="0.25">
      <c r="A70">
        <v>0.63600000000000001</v>
      </c>
      <c r="B70">
        <v>0.50715322413435626</v>
      </c>
    </row>
    <row r="71" spans="1:3" x14ac:dyDescent="0.25">
      <c r="A71">
        <v>0.54800000000000004</v>
      </c>
      <c r="B71">
        <v>0.26684636118598376</v>
      </c>
    </row>
    <row r="72" spans="1:3" x14ac:dyDescent="0.25">
      <c r="A72">
        <v>1.012</v>
      </c>
      <c r="B72">
        <v>0.99999999999999989</v>
      </c>
      <c r="C72">
        <v>101115</v>
      </c>
    </row>
    <row r="73" spans="1:3" x14ac:dyDescent="0.25">
      <c r="A73">
        <v>1.0640000000000001</v>
      </c>
      <c r="B73">
        <v>0.94627105052125093</v>
      </c>
    </row>
    <row r="74" spans="1:3" x14ac:dyDescent="0.25">
      <c r="A74">
        <v>1.1599999999999999</v>
      </c>
      <c r="B74">
        <v>0.80593424218123499</v>
      </c>
    </row>
    <row r="75" spans="1:3" x14ac:dyDescent="0.25">
      <c r="A75">
        <v>1.24</v>
      </c>
      <c r="B75">
        <v>0.55172413793103448</v>
      </c>
    </row>
    <row r="76" spans="1:3" x14ac:dyDescent="0.25">
      <c r="A76">
        <v>1.3199999999999998</v>
      </c>
      <c r="B76">
        <v>0.31014434643143546</v>
      </c>
    </row>
    <row r="77" spans="1:3" x14ac:dyDescent="0.25">
      <c r="A77">
        <v>1.024</v>
      </c>
      <c r="B77">
        <v>0.98235765838011235</v>
      </c>
    </row>
    <row r="78" spans="1:3" x14ac:dyDescent="0.25">
      <c r="A78">
        <v>0.95199999999999996</v>
      </c>
      <c r="B78">
        <v>1.0797914995990379</v>
      </c>
    </row>
    <row r="79" spans="1:3" x14ac:dyDescent="0.25">
      <c r="A79">
        <v>0.91600000000000004</v>
      </c>
      <c r="B79">
        <v>0.96411387329591014</v>
      </c>
    </row>
    <row r="80" spans="1:3" x14ac:dyDescent="0.25">
      <c r="A80">
        <v>0.84000000000000008</v>
      </c>
      <c r="B80">
        <v>0.86086607858861264</v>
      </c>
    </row>
    <row r="81" spans="1:3" x14ac:dyDescent="0.25">
      <c r="A81">
        <v>0.67999999999999994</v>
      </c>
      <c r="B81">
        <v>0.64755412991178829</v>
      </c>
    </row>
    <row r="82" spans="1:3" x14ac:dyDescent="0.25">
      <c r="A82">
        <v>0.6</v>
      </c>
      <c r="B82">
        <v>0.38893344025661586</v>
      </c>
    </row>
    <row r="83" spans="1:3" x14ac:dyDescent="0.25">
      <c r="A83">
        <v>0.55999999999999994</v>
      </c>
      <c r="B83">
        <v>0.21431435445068162</v>
      </c>
    </row>
    <row r="84" spans="1:3" x14ac:dyDescent="0.25">
      <c r="A84">
        <v>0.55999999999999994</v>
      </c>
      <c r="B84">
        <v>0.28307939053728948</v>
      </c>
    </row>
    <row r="85" spans="1:3" x14ac:dyDescent="0.25">
      <c r="A85">
        <v>1.032</v>
      </c>
      <c r="B85">
        <v>1.0958299919807537</v>
      </c>
    </row>
    <row r="86" spans="1:3" x14ac:dyDescent="0.25">
      <c r="A86">
        <v>0.52</v>
      </c>
      <c r="B86">
        <v>0.29510825982357664</v>
      </c>
    </row>
    <row r="87" spans="1:3" x14ac:dyDescent="0.25">
      <c r="A87">
        <v>1.02</v>
      </c>
      <c r="B87">
        <v>1</v>
      </c>
      <c r="C87">
        <v>41115</v>
      </c>
    </row>
    <row r="88" spans="1:3" x14ac:dyDescent="0.25">
      <c r="A88">
        <v>1.08</v>
      </c>
      <c r="B88">
        <v>0.96265343431705397</v>
      </c>
    </row>
    <row r="89" spans="1:3" x14ac:dyDescent="0.25">
      <c r="A89">
        <v>0.94399999999999995</v>
      </c>
      <c r="B89">
        <v>0.92974667014886403</v>
      </c>
    </row>
    <row r="90" spans="1:3" x14ac:dyDescent="0.25">
      <c r="A90">
        <v>1.1279999999999999</v>
      </c>
      <c r="B90">
        <v>0.87333507443196656</v>
      </c>
    </row>
    <row r="91" spans="1:3" x14ac:dyDescent="0.25">
      <c r="A91">
        <v>1.1800000000000002</v>
      </c>
      <c r="B91">
        <v>0.70906241838600159</v>
      </c>
    </row>
    <row r="92" spans="1:3" x14ac:dyDescent="0.25">
      <c r="A92">
        <v>0.90800000000000003</v>
      </c>
      <c r="B92">
        <v>0.63123530948028206</v>
      </c>
    </row>
    <row r="93" spans="1:3" x14ac:dyDescent="0.25">
      <c r="A93">
        <v>1.02</v>
      </c>
      <c r="B93">
        <v>0.91015931052494115</v>
      </c>
    </row>
    <row r="94" spans="1:3" x14ac:dyDescent="0.25">
      <c r="A94">
        <v>1.248</v>
      </c>
      <c r="B94">
        <v>0.52285191956124322</v>
      </c>
    </row>
    <row r="95" spans="1:3" x14ac:dyDescent="0.25">
      <c r="A95">
        <v>1.3439999999999999</v>
      </c>
      <c r="B95">
        <v>0.33977539827631231</v>
      </c>
    </row>
    <row r="96" spans="1:3" x14ac:dyDescent="0.25">
      <c r="A96">
        <v>0.7</v>
      </c>
      <c r="B96">
        <v>0.34656568294593892</v>
      </c>
    </row>
    <row r="97" spans="1:3" x14ac:dyDescent="0.25">
      <c r="A97">
        <v>0.6</v>
      </c>
      <c r="B97">
        <v>0.25280752154609559</v>
      </c>
    </row>
    <row r="98" spans="1:3" x14ac:dyDescent="0.25">
      <c r="A98">
        <v>0.5</v>
      </c>
      <c r="B98">
        <v>0.11099503786889528</v>
      </c>
    </row>
    <row r="99" spans="1:3" x14ac:dyDescent="0.25">
      <c r="A99">
        <v>0.4</v>
      </c>
      <c r="B99">
        <v>1.5408722904152525E-2</v>
      </c>
    </row>
    <row r="100" spans="1:3" x14ac:dyDescent="0.25">
      <c r="A100">
        <v>1.02</v>
      </c>
      <c r="B100">
        <v>1</v>
      </c>
      <c r="C100">
        <v>31115</v>
      </c>
    </row>
    <row r="101" spans="1:3" x14ac:dyDescent="0.25">
      <c r="A101">
        <v>1.0680000000000001</v>
      </c>
      <c r="B101">
        <v>0.9345273047563124</v>
      </c>
    </row>
    <row r="102" spans="1:3" x14ac:dyDescent="0.25">
      <c r="A102">
        <v>1.1080000000000001</v>
      </c>
      <c r="B102">
        <v>0.88813857897827353</v>
      </c>
    </row>
    <row r="103" spans="1:3" x14ac:dyDescent="0.25">
      <c r="A103">
        <v>1.28</v>
      </c>
      <c r="B103">
        <v>0.71197886083382267</v>
      </c>
    </row>
    <row r="104" spans="1:3" x14ac:dyDescent="0.25">
      <c r="A104">
        <v>1.3599999999999999</v>
      </c>
      <c r="B104">
        <v>0.60070463887257775</v>
      </c>
    </row>
    <row r="105" spans="1:3" x14ac:dyDescent="0.25">
      <c r="A105">
        <v>1.016</v>
      </c>
      <c r="B105">
        <v>1</v>
      </c>
      <c r="C105">
        <v>221015</v>
      </c>
    </row>
    <row r="106" spans="1:3" x14ac:dyDescent="0.25">
      <c r="A106">
        <v>0.4</v>
      </c>
      <c r="B106">
        <v>0.46352867830423944</v>
      </c>
    </row>
    <row r="107" spans="1:3" x14ac:dyDescent="0.25">
      <c r="A107">
        <v>0.4</v>
      </c>
      <c r="B107">
        <v>0.48036159600997508</v>
      </c>
    </row>
    <row r="108" spans="1:3" x14ac:dyDescent="0.25">
      <c r="A108">
        <v>0.3</v>
      </c>
      <c r="B108">
        <v>0.26839152119700749</v>
      </c>
    </row>
    <row r="109" spans="1:3" x14ac:dyDescent="0.25">
      <c r="A109">
        <v>0.3</v>
      </c>
      <c r="B109">
        <v>0.23441396508728182</v>
      </c>
    </row>
    <row r="110" spans="1:3" x14ac:dyDescent="0.25">
      <c r="A110">
        <v>0.2</v>
      </c>
      <c r="B110">
        <v>0.175498753117207</v>
      </c>
    </row>
    <row r="111" spans="1:3" x14ac:dyDescent="0.25">
      <c r="A111">
        <v>0.2</v>
      </c>
      <c r="B111">
        <v>0.1832917705735661</v>
      </c>
    </row>
    <row r="112" spans="1:3" x14ac:dyDescent="0.25">
      <c r="A112">
        <v>1.02</v>
      </c>
      <c r="B112">
        <v>1</v>
      </c>
      <c r="C112">
        <v>211015</v>
      </c>
    </row>
    <row r="113" spans="1:2" x14ac:dyDescent="0.25">
      <c r="A113">
        <v>1.0680000000000001</v>
      </c>
      <c r="B113">
        <v>0.98780207134637521</v>
      </c>
    </row>
    <row r="114" spans="1:2" x14ac:dyDescent="0.25">
      <c r="A114">
        <v>1.1240000000000001</v>
      </c>
      <c r="B114">
        <v>0.91231300345224386</v>
      </c>
    </row>
    <row r="115" spans="1:2" x14ac:dyDescent="0.25">
      <c r="A115">
        <v>1.244</v>
      </c>
      <c r="B115">
        <v>0.84119677790563874</v>
      </c>
    </row>
    <row r="116" spans="1:2" x14ac:dyDescent="0.25">
      <c r="A116">
        <v>1.3720000000000001</v>
      </c>
      <c r="B116">
        <v>0.66191024165707713</v>
      </c>
    </row>
    <row r="117" spans="1:2" x14ac:dyDescent="0.25">
      <c r="A117">
        <v>1.028</v>
      </c>
      <c r="B117">
        <v>0.92151898734177207</v>
      </c>
    </row>
    <row r="118" spans="1:2" x14ac:dyDescent="0.25">
      <c r="A118">
        <v>0.91600000000000004</v>
      </c>
      <c r="B118">
        <v>0.9065592635212889</v>
      </c>
    </row>
    <row r="119" spans="1:2" x14ac:dyDescent="0.25">
      <c r="A119">
        <v>0.94000000000000006</v>
      </c>
      <c r="B119">
        <v>0.90402761795166853</v>
      </c>
    </row>
    <row r="120" spans="1:2" x14ac:dyDescent="0.25">
      <c r="A120">
        <v>0.98399999999999999</v>
      </c>
      <c r="B120">
        <v>0.90471806674338318</v>
      </c>
    </row>
    <row r="121" spans="1:2" x14ac:dyDescent="0.25">
      <c r="A121">
        <v>1.02</v>
      </c>
      <c r="B121">
        <v>0.96179516685845812</v>
      </c>
    </row>
    <row r="122" spans="1:2" x14ac:dyDescent="0.25">
      <c r="A122">
        <v>0.45</v>
      </c>
      <c r="B122">
        <v>0.40782508630609887</v>
      </c>
    </row>
    <row r="123" spans="1:2" x14ac:dyDescent="0.25">
      <c r="A123">
        <v>0.45</v>
      </c>
      <c r="B123">
        <v>0.26582278481012656</v>
      </c>
    </row>
    <row r="124" spans="1:2" x14ac:dyDescent="0.25">
      <c r="A124">
        <v>0.25</v>
      </c>
      <c r="B124">
        <v>0.17491369390103567</v>
      </c>
    </row>
    <row r="125" spans="1:2" x14ac:dyDescent="0.25">
      <c r="A125">
        <v>0.35</v>
      </c>
      <c r="B125">
        <v>0.23360184119677793</v>
      </c>
    </row>
    <row r="126" spans="1:2" x14ac:dyDescent="0.25">
      <c r="A126">
        <v>0.45</v>
      </c>
      <c r="B126">
        <v>0.3912543153049482</v>
      </c>
    </row>
    <row r="127" spans="1:2" x14ac:dyDescent="0.25">
      <c r="A127">
        <v>0.55000000000000004</v>
      </c>
      <c r="B127">
        <v>0.61680092059838898</v>
      </c>
    </row>
    <row r="128" spans="1:2" x14ac:dyDescent="0.25">
      <c r="A128">
        <v>0.75</v>
      </c>
      <c r="B128">
        <v>0.88745684695051785</v>
      </c>
    </row>
    <row r="129" spans="1:3" x14ac:dyDescent="0.25">
      <c r="A129">
        <v>0.9</v>
      </c>
      <c r="B129">
        <v>0.9907940161104718</v>
      </c>
    </row>
    <row r="130" spans="1:3" x14ac:dyDescent="0.25">
      <c r="A130">
        <v>1.02</v>
      </c>
      <c r="B130">
        <v>1</v>
      </c>
      <c r="C130">
        <v>201015</v>
      </c>
    </row>
    <row r="131" spans="1:3" x14ac:dyDescent="0.25">
      <c r="A131">
        <v>1.0720000000000001</v>
      </c>
      <c r="B131">
        <v>1.0177725118483412</v>
      </c>
    </row>
    <row r="132" spans="1:3" x14ac:dyDescent="0.25">
      <c r="A132">
        <v>0.94399999999999995</v>
      </c>
      <c r="B132">
        <v>0.92713270142180071</v>
      </c>
    </row>
    <row r="133" spans="1:3" x14ac:dyDescent="0.25">
      <c r="A133">
        <v>1.1000000000000001</v>
      </c>
      <c r="B133">
        <v>1.0379146919431277</v>
      </c>
    </row>
    <row r="134" spans="1:3" x14ac:dyDescent="0.25">
      <c r="A134">
        <v>1.1359999999999999</v>
      </c>
      <c r="B134">
        <v>1.0367298578199053</v>
      </c>
    </row>
    <row r="135" spans="1:3" x14ac:dyDescent="0.25">
      <c r="A135">
        <v>1.252</v>
      </c>
      <c r="B135">
        <v>0.97156398104265418</v>
      </c>
    </row>
    <row r="136" spans="1:3" x14ac:dyDescent="0.25">
      <c r="A136">
        <v>1.3560000000000001</v>
      </c>
      <c r="B136">
        <v>0.87263033175355442</v>
      </c>
    </row>
    <row r="137" spans="1:3" x14ac:dyDescent="0.25">
      <c r="A137">
        <v>1.02</v>
      </c>
      <c r="B137">
        <v>0.9360189573459714</v>
      </c>
    </row>
    <row r="138" spans="1:3" x14ac:dyDescent="0.25">
      <c r="A138">
        <v>0.6</v>
      </c>
      <c r="B138">
        <v>0.48933649289099529</v>
      </c>
    </row>
    <row r="139" spans="1:3" x14ac:dyDescent="0.25">
      <c r="A139">
        <v>0.5</v>
      </c>
      <c r="B139">
        <v>0.34478672985782</v>
      </c>
    </row>
    <row r="140" spans="1:3" x14ac:dyDescent="0.25">
      <c r="A140">
        <v>0.4</v>
      </c>
      <c r="B140">
        <v>0.22748815165876779</v>
      </c>
    </row>
    <row r="141" spans="1:3" x14ac:dyDescent="0.25">
      <c r="A141">
        <v>0.3</v>
      </c>
      <c r="B141">
        <v>0.28613744075829373</v>
      </c>
    </row>
    <row r="142" spans="1:3" x14ac:dyDescent="0.25">
      <c r="A142">
        <v>1.02</v>
      </c>
      <c r="B142">
        <v>1</v>
      </c>
      <c r="C142">
        <v>141015</v>
      </c>
    </row>
    <row r="143" spans="1:3" x14ac:dyDescent="0.25">
      <c r="A143">
        <v>0.94399999999999995</v>
      </c>
      <c r="B143">
        <v>0.98001498875843118</v>
      </c>
    </row>
    <row r="144" spans="1:3" x14ac:dyDescent="0.25">
      <c r="A144">
        <v>0.94399999999999995</v>
      </c>
      <c r="B144">
        <v>0.93679740194853867</v>
      </c>
    </row>
    <row r="145" spans="1:3" x14ac:dyDescent="0.25">
      <c r="A145">
        <v>0.9</v>
      </c>
      <c r="B145">
        <v>0.63077691731201602</v>
      </c>
    </row>
    <row r="146" spans="1:3" x14ac:dyDescent="0.25">
      <c r="A146">
        <v>1.1119999999999999</v>
      </c>
      <c r="B146">
        <v>1.060954284286785</v>
      </c>
    </row>
    <row r="147" spans="1:3" x14ac:dyDescent="0.25">
      <c r="A147">
        <v>1.02</v>
      </c>
      <c r="B147">
        <v>1.0072445665750687</v>
      </c>
    </row>
    <row r="148" spans="1:3" x14ac:dyDescent="0.25">
      <c r="A148">
        <v>1.224</v>
      </c>
      <c r="B148">
        <v>0.68548588558581058</v>
      </c>
    </row>
    <row r="149" spans="1:3" x14ac:dyDescent="0.25">
      <c r="A149">
        <v>1.3240000000000001</v>
      </c>
      <c r="B149">
        <v>0.59630277292030986</v>
      </c>
    </row>
    <row r="150" spans="1:3" x14ac:dyDescent="0.25">
      <c r="A150">
        <v>1.02</v>
      </c>
      <c r="B150">
        <v>0.94129402947789154</v>
      </c>
    </row>
    <row r="151" spans="1:3" x14ac:dyDescent="0.25">
      <c r="A151">
        <v>1.24</v>
      </c>
      <c r="B151">
        <v>0.90032475643267551</v>
      </c>
    </row>
    <row r="152" spans="1:3" x14ac:dyDescent="0.25">
      <c r="A152">
        <v>1.3560000000000001</v>
      </c>
      <c r="B152">
        <v>0.64551586310267295</v>
      </c>
    </row>
    <row r="153" spans="1:3" x14ac:dyDescent="0.25">
      <c r="A153">
        <v>1.02</v>
      </c>
      <c r="B153">
        <v>1.0412190856857357</v>
      </c>
    </row>
    <row r="154" spans="1:3" x14ac:dyDescent="0.25">
      <c r="A154">
        <v>1.06</v>
      </c>
      <c r="B154">
        <v>0.99800149887584311</v>
      </c>
    </row>
    <row r="155" spans="1:3" x14ac:dyDescent="0.25">
      <c r="A155">
        <v>1.04</v>
      </c>
      <c r="B155">
        <v>0.96852360729452913</v>
      </c>
    </row>
    <row r="156" spans="1:3" x14ac:dyDescent="0.25">
      <c r="A156">
        <v>1.0840000000000001</v>
      </c>
      <c r="B156">
        <v>1.0054958780914316</v>
      </c>
    </row>
    <row r="157" spans="1:3" x14ac:dyDescent="0.25">
      <c r="A157">
        <v>0.98000000000000009</v>
      </c>
      <c r="B157">
        <v>1</v>
      </c>
      <c r="C157">
        <v>61015</v>
      </c>
    </row>
    <row r="158" spans="1:3" x14ac:dyDescent="0.25">
      <c r="A158">
        <v>1.044</v>
      </c>
      <c r="B158">
        <v>0.88857446055889622</v>
      </c>
    </row>
    <row r="159" spans="1:3" x14ac:dyDescent="0.25">
      <c r="A159">
        <v>1.1160000000000001</v>
      </c>
      <c r="B159">
        <v>0.7828086310576583</v>
      </c>
    </row>
    <row r="160" spans="1:3" x14ac:dyDescent="0.25">
      <c r="A160">
        <v>0.88000000000000012</v>
      </c>
      <c r="B160">
        <v>0.66926070038910501</v>
      </c>
    </row>
    <row r="161" spans="1:3" x14ac:dyDescent="0.25">
      <c r="A161">
        <v>1.02</v>
      </c>
      <c r="B161">
        <v>1</v>
      </c>
      <c r="C161">
        <v>51015</v>
      </c>
    </row>
    <row r="162" spans="1:3" x14ac:dyDescent="0.25">
      <c r="A162">
        <v>0.95199999999999996</v>
      </c>
      <c r="B162">
        <v>0.96267263904441935</v>
      </c>
    </row>
    <row r="163" spans="1:3" x14ac:dyDescent="0.25">
      <c r="A163">
        <v>0.84399999999999997</v>
      </c>
      <c r="B163">
        <v>0.90593505039193734</v>
      </c>
    </row>
    <row r="164" spans="1:3" x14ac:dyDescent="0.25">
      <c r="A164">
        <v>1.1119999999999999</v>
      </c>
      <c r="B164">
        <v>0.89436356849570731</v>
      </c>
    </row>
    <row r="165" spans="1:3" x14ac:dyDescent="0.25">
      <c r="A165">
        <v>1.1839999999999999</v>
      </c>
      <c r="B165">
        <v>0.80664427025009333</v>
      </c>
    </row>
    <row r="166" spans="1:3" x14ac:dyDescent="0.25">
      <c r="A166">
        <v>1.256</v>
      </c>
      <c r="B166">
        <v>0.64315042926465082</v>
      </c>
    </row>
    <row r="167" spans="1:3" x14ac:dyDescent="0.25">
      <c r="A167">
        <v>1.3519999999999999</v>
      </c>
      <c r="B167">
        <v>0.48376259798432242</v>
      </c>
    </row>
    <row r="168" spans="1:3" x14ac:dyDescent="0.25">
      <c r="A168">
        <v>1.052</v>
      </c>
      <c r="B168">
        <v>0.753639417693169</v>
      </c>
    </row>
    <row r="169" spans="1:3" x14ac:dyDescent="0.25">
      <c r="A169">
        <v>1.016</v>
      </c>
      <c r="B169">
        <v>0.99999999999999978</v>
      </c>
      <c r="C169">
        <v>11015</v>
      </c>
    </row>
    <row r="170" spans="1:3" x14ac:dyDescent="0.25">
      <c r="A170">
        <v>1.048</v>
      </c>
      <c r="B170">
        <v>0.97500456121145773</v>
      </c>
    </row>
    <row r="171" spans="1:3" x14ac:dyDescent="0.25">
      <c r="A171">
        <v>1.1759999999999999</v>
      </c>
      <c r="B171">
        <v>0.93924466338259427</v>
      </c>
    </row>
    <row r="172" spans="1:3" x14ac:dyDescent="0.25">
      <c r="A172">
        <v>1.28</v>
      </c>
      <c r="B172">
        <v>0.79419813902572522</v>
      </c>
    </row>
    <row r="173" spans="1:3" x14ac:dyDescent="0.25">
      <c r="A173">
        <v>1.3599999999999999</v>
      </c>
      <c r="B173">
        <v>0.65900383141762442</v>
      </c>
    </row>
    <row r="174" spans="1:3" x14ac:dyDescent="0.25">
      <c r="A174">
        <v>0.88000000000000012</v>
      </c>
      <c r="B174">
        <v>0.82649151614668859</v>
      </c>
    </row>
    <row r="175" spans="1:3" x14ac:dyDescent="0.25">
      <c r="A175">
        <v>0.76</v>
      </c>
      <c r="B175">
        <v>0.78890713373471988</v>
      </c>
    </row>
    <row r="176" spans="1:3" x14ac:dyDescent="0.25">
      <c r="A176">
        <v>1.008</v>
      </c>
      <c r="B176">
        <v>0.91662105455208887</v>
      </c>
    </row>
    <row r="177" spans="1:3" x14ac:dyDescent="0.25">
      <c r="A177">
        <v>1.032</v>
      </c>
      <c r="B177">
        <v>1</v>
      </c>
      <c r="C177">
        <v>290915</v>
      </c>
    </row>
    <row r="178" spans="1:3" x14ac:dyDescent="0.25">
      <c r="A178">
        <v>1.1599999999999999</v>
      </c>
      <c r="B178">
        <v>0.97477335435553802</v>
      </c>
    </row>
    <row r="179" spans="1:3" x14ac:dyDescent="0.25">
      <c r="A179">
        <v>1.272</v>
      </c>
      <c r="B179">
        <v>0.83931152279595311</v>
      </c>
    </row>
    <row r="180" spans="1:3" x14ac:dyDescent="0.25">
      <c r="A180">
        <v>0.88000000000000012</v>
      </c>
      <c r="B180">
        <v>0.89896202864275399</v>
      </c>
    </row>
    <row r="181" spans="1:3" x14ac:dyDescent="0.25">
      <c r="A181">
        <v>1</v>
      </c>
      <c r="B181">
        <v>1</v>
      </c>
      <c r="C181" t="s">
        <v>13</v>
      </c>
    </row>
    <row r="182" spans="1:3" x14ac:dyDescent="0.25">
      <c r="A182">
        <v>1.044</v>
      </c>
      <c r="B182">
        <v>0.86770428015564205</v>
      </c>
    </row>
    <row r="183" spans="1:3" x14ac:dyDescent="0.25">
      <c r="A183">
        <v>0.90399999999999991</v>
      </c>
      <c r="B183">
        <v>0.7950713359273669</v>
      </c>
    </row>
    <row r="184" spans="1:3" x14ac:dyDescent="0.25">
      <c r="A184">
        <v>1.1080000000000001</v>
      </c>
      <c r="B184">
        <v>0.91585603112840452</v>
      </c>
    </row>
    <row r="185" spans="1:3" x14ac:dyDescent="0.25">
      <c r="A185">
        <v>1.22</v>
      </c>
      <c r="B185">
        <v>0.76896887159533078</v>
      </c>
    </row>
    <row r="186" spans="1:3" x14ac:dyDescent="0.25">
      <c r="A186">
        <v>1.3439999999999999</v>
      </c>
      <c r="B186">
        <v>0.58576523994811935</v>
      </c>
    </row>
    <row r="187" spans="1:3" x14ac:dyDescent="0.25">
      <c r="A187">
        <v>1.06</v>
      </c>
      <c r="B187">
        <v>0.7495136186770428</v>
      </c>
    </row>
    <row r="188" spans="1:3" x14ac:dyDescent="0.25">
      <c r="A188">
        <v>1.0880000000000001</v>
      </c>
      <c r="B188">
        <v>0.71449416342412442</v>
      </c>
    </row>
    <row r="189" spans="1:3" x14ac:dyDescent="0.25">
      <c r="A189">
        <v>1.04</v>
      </c>
      <c r="B189">
        <v>1</v>
      </c>
      <c r="C189">
        <v>180915</v>
      </c>
    </row>
    <row r="190" spans="1:3" x14ac:dyDescent="0.25">
      <c r="A190">
        <v>1.052</v>
      </c>
      <c r="B190">
        <v>1.002410606669345</v>
      </c>
    </row>
    <row r="191" spans="1:3" x14ac:dyDescent="0.25">
      <c r="A191">
        <v>1.1320000000000001</v>
      </c>
      <c r="B191">
        <v>0.96826034552028917</v>
      </c>
    </row>
    <row r="192" spans="1:3" x14ac:dyDescent="0.25">
      <c r="A192">
        <v>1.016</v>
      </c>
      <c r="B192">
        <v>0.95329449578143832</v>
      </c>
    </row>
    <row r="193" spans="1:3" x14ac:dyDescent="0.25">
      <c r="A193">
        <v>1.1279999999999999</v>
      </c>
      <c r="B193">
        <v>0.96986741663318587</v>
      </c>
    </row>
    <row r="194" spans="1:3" x14ac:dyDescent="0.25">
      <c r="A194">
        <v>1.1960000000000002</v>
      </c>
      <c r="B194">
        <v>0.90739252711932494</v>
      </c>
    </row>
    <row r="195" spans="1:3" x14ac:dyDescent="0.25">
      <c r="A195">
        <v>1.264</v>
      </c>
      <c r="B195">
        <v>0.82061068702290063</v>
      </c>
    </row>
    <row r="196" spans="1:3" x14ac:dyDescent="0.25">
      <c r="A196">
        <v>1.036</v>
      </c>
      <c r="B196">
        <v>0.90146645239051826</v>
      </c>
    </row>
    <row r="197" spans="1:3" x14ac:dyDescent="0.25">
      <c r="A197">
        <v>0.90399999999999991</v>
      </c>
      <c r="B197">
        <v>0.93149859381277622</v>
      </c>
    </row>
    <row r="198" spans="1:3" x14ac:dyDescent="0.25">
      <c r="A198">
        <v>0.99600000000000011</v>
      </c>
      <c r="B198">
        <v>0.89433507432703896</v>
      </c>
    </row>
    <row r="199" spans="1:3" x14ac:dyDescent="0.25">
      <c r="A199">
        <v>1.288</v>
      </c>
      <c r="B199">
        <v>0.72790277219766963</v>
      </c>
    </row>
    <row r="200" spans="1:3" x14ac:dyDescent="0.25">
      <c r="A200">
        <v>0.91999999999999993</v>
      </c>
      <c r="B200">
        <v>0.94428152492668616</v>
      </c>
      <c r="C200" t="s">
        <v>14</v>
      </c>
    </row>
    <row r="201" spans="1:3" x14ac:dyDescent="0.25">
      <c r="A201">
        <v>0.97200000000000009</v>
      </c>
      <c r="B201">
        <v>1.0293255131964807</v>
      </c>
    </row>
    <row r="202" spans="1:3" x14ac:dyDescent="0.25">
      <c r="A202">
        <v>1</v>
      </c>
      <c r="B202">
        <v>1</v>
      </c>
    </row>
    <row r="203" spans="1:3" x14ac:dyDescent="0.25">
      <c r="A203">
        <v>0.88000000000000012</v>
      </c>
      <c r="B203">
        <v>0.93642564802182804</v>
      </c>
      <c r="C203">
        <v>170915</v>
      </c>
    </row>
    <row r="204" spans="1:3" x14ac:dyDescent="0.25">
      <c r="A204">
        <v>0.8</v>
      </c>
      <c r="B204">
        <v>0.91971350613915404</v>
      </c>
    </row>
    <row r="205" spans="1:3" x14ac:dyDescent="0.25">
      <c r="A205">
        <v>0.93599999999999994</v>
      </c>
      <c r="B205">
        <v>0.98267394270122788</v>
      </c>
    </row>
    <row r="206" spans="1:3" x14ac:dyDescent="0.25">
      <c r="A206">
        <v>0.97200000000000009</v>
      </c>
      <c r="B206">
        <v>0.99</v>
      </c>
    </row>
    <row r="207" spans="1:3" x14ac:dyDescent="0.25">
      <c r="A207">
        <v>0.99600000000000011</v>
      </c>
      <c r="B207">
        <v>1</v>
      </c>
    </row>
    <row r="208" spans="1:3" x14ac:dyDescent="0.25">
      <c r="A208">
        <v>0.99600000000000011</v>
      </c>
      <c r="B208">
        <v>0.929735234215886</v>
      </c>
      <c r="C208" t="s">
        <v>15</v>
      </c>
    </row>
    <row r="209" spans="1:5" x14ac:dyDescent="0.25">
      <c r="A209">
        <v>1.008</v>
      </c>
      <c r="B209">
        <v>1</v>
      </c>
    </row>
    <row r="210" spans="1:5" x14ac:dyDescent="0.25">
      <c r="A210">
        <v>1.052</v>
      </c>
      <c r="B210">
        <v>0.8849287169042771</v>
      </c>
    </row>
    <row r="211" spans="1:5" x14ac:dyDescent="0.25">
      <c r="A211">
        <v>1.1279999999999999</v>
      </c>
      <c r="B211">
        <v>0.82153767820773926</v>
      </c>
    </row>
    <row r="212" spans="1:5" x14ac:dyDescent="0.25">
      <c r="A212">
        <v>1.256</v>
      </c>
      <c r="B212">
        <v>0.72556008146639506</v>
      </c>
    </row>
    <row r="213" spans="1:5" x14ac:dyDescent="0.25">
      <c r="A213">
        <v>1.044</v>
      </c>
      <c r="B213">
        <v>0.77393075356415475</v>
      </c>
    </row>
    <row r="214" spans="1:5" x14ac:dyDescent="0.25">
      <c r="A214">
        <v>1.1359999999999999</v>
      </c>
      <c r="B214">
        <v>0.7179226069246436</v>
      </c>
    </row>
    <row r="215" spans="1:5" x14ac:dyDescent="0.25">
      <c r="A215">
        <v>1.3919999999999999</v>
      </c>
      <c r="B215">
        <v>0.40733197556008149</v>
      </c>
    </row>
    <row r="216" spans="1:5" x14ac:dyDescent="0.25">
      <c r="A216">
        <v>1</v>
      </c>
      <c r="B216">
        <v>1</v>
      </c>
      <c r="C216">
        <v>50915</v>
      </c>
    </row>
    <row r="217" spans="1:5" x14ac:dyDescent="0.25">
      <c r="A217">
        <v>0.88800000000000012</v>
      </c>
      <c r="B217">
        <v>0.90440204043075767</v>
      </c>
    </row>
    <row r="218" spans="1:5" x14ac:dyDescent="0.25">
      <c r="A218">
        <v>0.84000000000000008</v>
      </c>
      <c r="B218">
        <v>0.78065369355752889</v>
      </c>
    </row>
    <row r="219" spans="1:5" x14ac:dyDescent="0.25">
      <c r="A219">
        <v>1.0164800000000001</v>
      </c>
      <c r="B219">
        <v>0.9658038919327413</v>
      </c>
    </row>
    <row r="220" spans="1:5" x14ac:dyDescent="0.25">
      <c r="A220">
        <v>1.0640000000000001</v>
      </c>
      <c r="B220">
        <v>0.99055356130738714</v>
      </c>
    </row>
    <row r="221" spans="1:5" x14ac:dyDescent="0.25">
      <c r="A221">
        <v>1.1839999999999999</v>
      </c>
      <c r="B221">
        <v>0.93179671263933506</v>
      </c>
    </row>
    <row r="222" spans="1:5" x14ac:dyDescent="0.25">
      <c r="A222">
        <v>1</v>
      </c>
      <c r="B222">
        <v>1</v>
      </c>
      <c r="C222" t="s">
        <v>16</v>
      </c>
      <c r="E222">
        <v>0.36309999999999998</v>
      </c>
    </row>
    <row r="223" spans="1:5" x14ac:dyDescent="0.25">
      <c r="A223">
        <v>0.63</v>
      </c>
      <c r="B223">
        <f>(0.2752/E222)</f>
        <v>0.75791792894519416</v>
      </c>
      <c r="E223">
        <v>0.36309999999999998</v>
      </c>
    </row>
    <row r="224" spans="1:5" x14ac:dyDescent="0.25">
      <c r="A224">
        <v>0.53</v>
      </c>
      <c r="B224">
        <f>(0.2245/E223)</f>
        <v>0.61828697328559634</v>
      </c>
      <c r="E224">
        <v>0.36309999999999998</v>
      </c>
    </row>
    <row r="225" spans="1:5" x14ac:dyDescent="0.25">
      <c r="A225">
        <v>0.48</v>
      </c>
      <c r="B225">
        <f>(0.183/E224)</f>
        <v>0.50399339025061973</v>
      </c>
      <c r="E225">
        <v>0.36309999999999998</v>
      </c>
    </row>
    <row r="226" spans="1:5" x14ac:dyDescent="0.25">
      <c r="A226">
        <v>0.43</v>
      </c>
      <c r="B226">
        <f>(0.1423/E225)</f>
        <v>0.39190305700908845</v>
      </c>
      <c r="E226">
        <v>0.36309999999999998</v>
      </c>
    </row>
    <row r="227" spans="1:5" x14ac:dyDescent="0.25">
      <c r="A227">
        <v>1</v>
      </c>
      <c r="B227">
        <v>1</v>
      </c>
      <c r="C227" t="s">
        <v>17</v>
      </c>
      <c r="E227">
        <v>0.26300000000000001</v>
      </c>
    </row>
    <row r="228" spans="1:5" x14ac:dyDescent="0.25">
      <c r="A228">
        <v>0.63</v>
      </c>
      <c r="B228">
        <f>(0.1718/E228)</f>
        <v>0.65323193916349809</v>
      </c>
      <c r="E228">
        <v>0.26300000000000001</v>
      </c>
    </row>
    <row r="229" spans="1:5" x14ac:dyDescent="0.25">
      <c r="A229">
        <v>0.57999999999999996</v>
      </c>
      <c r="B229">
        <f>(0.1575/E229)</f>
        <v>0.59885931558935357</v>
      </c>
      <c r="E229">
        <v>0.26300000000000001</v>
      </c>
    </row>
    <row r="230" spans="1:5" x14ac:dyDescent="0.25">
      <c r="A230">
        <v>0.53</v>
      </c>
      <c r="B230">
        <f>(0.1377/E230)</f>
        <v>0.52357414448669193</v>
      </c>
      <c r="E230">
        <v>0.26300000000000001</v>
      </c>
    </row>
    <row r="231" spans="1:5" x14ac:dyDescent="0.25">
      <c r="A231">
        <v>0.48</v>
      </c>
      <c r="B231">
        <f>(0.0596/E231)</f>
        <v>0.41388888888888892</v>
      </c>
      <c r="E231">
        <v>0.14399999999999999</v>
      </c>
    </row>
    <row r="232" spans="1:5" x14ac:dyDescent="0.25">
      <c r="A232">
        <v>0.43</v>
      </c>
      <c r="B232">
        <f>(0.0476/E232)</f>
        <v>0.3305555555555556</v>
      </c>
      <c r="E232">
        <v>0.14399999999999999</v>
      </c>
    </row>
    <row r="233" spans="1:5" x14ac:dyDescent="0.25">
      <c r="A233">
        <v>0.38</v>
      </c>
      <c r="B233">
        <f>(0.0342/E233)</f>
        <v>0.23750000000000002</v>
      </c>
      <c r="E233">
        <v>0.14399999999999999</v>
      </c>
    </row>
    <row r="234" spans="1:5" x14ac:dyDescent="0.25">
      <c r="A234">
        <v>1</v>
      </c>
      <c r="B234">
        <v>1</v>
      </c>
      <c r="C234" t="s">
        <v>18</v>
      </c>
    </row>
    <row r="235" spans="1:5" x14ac:dyDescent="0.25">
      <c r="A235">
        <v>0.53</v>
      </c>
      <c r="B235">
        <f>(0.1841/E235)</f>
        <v>0.62811327192084609</v>
      </c>
      <c r="E235">
        <v>0.29310000000000003</v>
      </c>
    </row>
    <row r="236" spans="1:5" x14ac:dyDescent="0.25">
      <c r="A236">
        <v>0.34</v>
      </c>
      <c r="B236">
        <f>(0.0751/E236)</f>
        <v>0.25622654384169224</v>
      </c>
      <c r="E236">
        <v>0.29310000000000003</v>
      </c>
    </row>
    <row r="237" spans="1:5" x14ac:dyDescent="0.25">
      <c r="A237">
        <v>0.24</v>
      </c>
      <c r="B237">
        <f>(0.0639/E237)</f>
        <v>0.21801432958034797</v>
      </c>
      <c r="E237">
        <v>0.29310000000000003</v>
      </c>
    </row>
    <row r="238" spans="1:5" x14ac:dyDescent="0.25">
      <c r="A238">
        <v>1</v>
      </c>
      <c r="B238">
        <v>1</v>
      </c>
      <c r="C238" t="s">
        <v>19</v>
      </c>
    </row>
    <row r="239" spans="1:5" x14ac:dyDescent="0.25">
      <c r="A239">
        <v>0.53</v>
      </c>
      <c r="B239">
        <f>(0.2124/E239)</f>
        <v>0.60443938531587937</v>
      </c>
      <c r="E239">
        <v>0.35139999999999999</v>
      </c>
    </row>
    <row r="240" spans="1:5" x14ac:dyDescent="0.25">
      <c r="A240">
        <v>0.43</v>
      </c>
      <c r="B240">
        <f>(0.1519/E240)</f>
        <v>0.43227091633466141</v>
      </c>
      <c r="E240">
        <v>0.35139999999999999</v>
      </c>
    </row>
    <row r="241" spans="1:5" x14ac:dyDescent="0.25">
      <c r="A241">
        <v>0.34</v>
      </c>
      <c r="B241">
        <f>(0.0976/E241)</f>
        <v>0.27774615822424592</v>
      </c>
      <c r="E241">
        <v>0.35139999999999999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B2" activeCellId="1" sqref="D2:D9 B2:B9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0.2806-0.0127</f>
        <v>0.26790000000000003</v>
      </c>
      <c r="D2">
        <f>C2/0.2679</f>
        <v>1</v>
      </c>
    </row>
    <row r="3" spans="1:5" x14ac:dyDescent="0.25">
      <c r="A3">
        <v>2.38</v>
      </c>
      <c r="B3">
        <f t="shared" ref="B3:B9" si="0">A3/2.5</f>
        <v>0.95199999999999996</v>
      </c>
      <c r="C3">
        <f>0.2839-0.026</f>
        <v>0.25789999999999996</v>
      </c>
      <c r="D3">
        <f t="shared" ref="D3:D9" si="1">C3/0.2679</f>
        <v>0.96267263904441935</v>
      </c>
    </row>
    <row r="4" spans="1:5" x14ac:dyDescent="0.25">
      <c r="A4">
        <v>2.11</v>
      </c>
      <c r="B4">
        <f t="shared" si="0"/>
        <v>0.84399999999999997</v>
      </c>
      <c r="C4">
        <f>0.2549-0.0122</f>
        <v>0.24270000000000003</v>
      </c>
      <c r="D4">
        <f t="shared" si="1"/>
        <v>0.90593505039193734</v>
      </c>
    </row>
    <row r="5" spans="1:5" x14ac:dyDescent="0.25">
      <c r="A5">
        <v>2.78</v>
      </c>
      <c r="B5">
        <f t="shared" si="0"/>
        <v>1.1119999999999999</v>
      </c>
      <c r="C5">
        <f>0.2736-0.034</f>
        <v>0.23960000000000001</v>
      </c>
      <c r="D5">
        <f t="shared" si="1"/>
        <v>0.89436356849570731</v>
      </c>
    </row>
    <row r="6" spans="1:5" x14ac:dyDescent="0.25">
      <c r="A6">
        <v>2.96</v>
      </c>
      <c r="B6">
        <f t="shared" si="0"/>
        <v>1.1839999999999999</v>
      </c>
      <c r="C6">
        <f>0.2575-0.0414</f>
        <v>0.21610000000000001</v>
      </c>
      <c r="D6">
        <f t="shared" si="1"/>
        <v>0.80664427025009333</v>
      </c>
    </row>
    <row r="7" spans="1:5" x14ac:dyDescent="0.25">
      <c r="A7">
        <v>3.14</v>
      </c>
      <c r="B7">
        <f t="shared" si="0"/>
        <v>1.256</v>
      </c>
      <c r="C7">
        <f>0.235-0.0627</f>
        <v>0.17229999999999998</v>
      </c>
      <c r="D7">
        <f t="shared" si="1"/>
        <v>0.64315042926465082</v>
      </c>
    </row>
    <row r="8" spans="1:5" x14ac:dyDescent="0.25">
      <c r="A8">
        <v>3.38</v>
      </c>
      <c r="B8">
        <f t="shared" si="0"/>
        <v>1.3519999999999999</v>
      </c>
      <c r="C8">
        <f>0.2332-0.1036</f>
        <v>0.12959999999999999</v>
      </c>
      <c r="D8">
        <f t="shared" si="1"/>
        <v>0.48376259798432242</v>
      </c>
    </row>
    <row r="9" spans="1:5" x14ac:dyDescent="0.25">
      <c r="A9">
        <v>2.63</v>
      </c>
      <c r="B9">
        <f t="shared" si="0"/>
        <v>1.052</v>
      </c>
      <c r="C9">
        <f>0.1842+0.0177</f>
        <v>0.2019</v>
      </c>
      <c r="D9">
        <f t="shared" si="1"/>
        <v>0.753639417693169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B2" activeCellId="1" sqref="D2:D5 B2:B5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2.4500000000000002</v>
      </c>
      <c r="B2">
        <f>A2/2.5</f>
        <v>0.98000000000000009</v>
      </c>
      <c r="C2">
        <f>0.3996-0.1169</f>
        <v>0.28270000000000001</v>
      </c>
      <c r="D2">
        <f>C2/0.2827</f>
        <v>1</v>
      </c>
    </row>
    <row r="3" spans="1:5" x14ac:dyDescent="0.25">
      <c r="A3">
        <v>2.61</v>
      </c>
      <c r="B3">
        <f t="shared" ref="B3:B5" si="0">A3/2.5</f>
        <v>1.044</v>
      </c>
      <c r="C3">
        <f>0.3933-0.1421</f>
        <v>0.25119999999999998</v>
      </c>
      <c r="D3">
        <f t="shared" ref="D3:D5" si="1">C3/0.2827</f>
        <v>0.88857446055889622</v>
      </c>
    </row>
    <row r="4" spans="1:5" x14ac:dyDescent="0.25">
      <c r="A4">
        <v>2.79</v>
      </c>
      <c r="B4">
        <f t="shared" si="0"/>
        <v>1.1160000000000001</v>
      </c>
      <c r="C4">
        <f>0.4244-0.2031</f>
        <v>0.2213</v>
      </c>
      <c r="D4">
        <f t="shared" si="1"/>
        <v>0.7828086310576583</v>
      </c>
    </row>
    <row r="5" spans="1:5" x14ac:dyDescent="0.25">
      <c r="A5">
        <v>2.2000000000000002</v>
      </c>
      <c r="B5">
        <f t="shared" si="0"/>
        <v>0.88000000000000012</v>
      </c>
      <c r="C5">
        <f>0.2757-0.0865</f>
        <v>0.18920000000000001</v>
      </c>
      <c r="D5">
        <f t="shared" si="1"/>
        <v>0.66926070038910501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workbookViewId="0">
      <selection activeCell="D2" activeCellId="1" sqref="B2:B16 D2:D16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0.4901-0.0898</f>
        <v>0.40029999999999999</v>
      </c>
      <c r="D2">
        <f>C2/0.4003</f>
        <v>1</v>
      </c>
    </row>
    <row r="3" spans="1:5" x14ac:dyDescent="0.25">
      <c r="A3">
        <v>2.36</v>
      </c>
      <c r="B3">
        <f t="shared" ref="B3:B16" si="0">A3/2.5</f>
        <v>0.94399999999999995</v>
      </c>
      <c r="C3">
        <f>0.4727-0.0804</f>
        <v>0.39229999999999998</v>
      </c>
      <c r="D3">
        <f t="shared" ref="D3:D16" si="1">C3/0.4003</f>
        <v>0.98001498875843118</v>
      </c>
    </row>
    <row r="4" spans="1:5" x14ac:dyDescent="0.25">
      <c r="A4">
        <v>2.36</v>
      </c>
      <c r="B4">
        <f t="shared" si="0"/>
        <v>0.94399999999999995</v>
      </c>
      <c r="C4">
        <f>0.4436-0.0686</f>
        <v>0.375</v>
      </c>
      <c r="D4">
        <f t="shared" si="1"/>
        <v>0.93679740194853867</v>
      </c>
    </row>
    <row r="5" spans="1:5" x14ac:dyDescent="0.25">
      <c r="A5">
        <v>2.25</v>
      </c>
      <c r="B5">
        <f t="shared" si="0"/>
        <v>0.9</v>
      </c>
      <c r="C5">
        <f>0.3108-0.0583</f>
        <v>0.2525</v>
      </c>
      <c r="D5">
        <f t="shared" si="1"/>
        <v>0.63077691731201602</v>
      </c>
    </row>
    <row r="6" spans="1:5" x14ac:dyDescent="0.25">
      <c r="A6">
        <v>2.78</v>
      </c>
      <c r="B6">
        <f t="shared" si="0"/>
        <v>1.1119999999999999</v>
      </c>
      <c r="C6">
        <f>0.49-0.0653</f>
        <v>0.42469999999999997</v>
      </c>
      <c r="D6">
        <f t="shared" si="1"/>
        <v>1.060954284286785</v>
      </c>
    </row>
    <row r="7" spans="1:5" x14ac:dyDescent="0.25">
      <c r="A7">
        <v>2.5499999999999998</v>
      </c>
      <c r="B7">
        <f t="shared" si="0"/>
        <v>1.02</v>
      </c>
      <c r="C7">
        <f>0.4612-0.058</f>
        <v>0.4032</v>
      </c>
      <c r="D7">
        <f t="shared" si="1"/>
        <v>1.0072445665750687</v>
      </c>
    </row>
    <row r="8" spans="1:5" x14ac:dyDescent="0.25">
      <c r="A8">
        <v>3.06</v>
      </c>
      <c r="B8">
        <f t="shared" si="0"/>
        <v>1.224</v>
      </c>
      <c r="C8">
        <f>0.3544-0.08</f>
        <v>0.27439999999999998</v>
      </c>
      <c r="D8">
        <f t="shared" si="1"/>
        <v>0.68548588558581058</v>
      </c>
    </row>
    <row r="9" spans="1:5" x14ac:dyDescent="0.25">
      <c r="A9">
        <v>3.31</v>
      </c>
      <c r="B9">
        <f t="shared" si="0"/>
        <v>1.3240000000000001</v>
      </c>
      <c r="C9">
        <f>0.324-0.0853</f>
        <v>0.23870000000000002</v>
      </c>
      <c r="D9">
        <f t="shared" si="1"/>
        <v>0.59630277292030986</v>
      </c>
    </row>
    <row r="10" spans="1:5" x14ac:dyDescent="0.25">
      <c r="A10">
        <v>2.5499999999999998</v>
      </c>
      <c r="B10">
        <f t="shared" si="0"/>
        <v>1.02</v>
      </c>
      <c r="C10">
        <f>0.4326-0.0558</f>
        <v>0.37679999999999997</v>
      </c>
      <c r="D10">
        <f t="shared" si="1"/>
        <v>0.94129402947789154</v>
      </c>
    </row>
    <row r="11" spans="1:5" x14ac:dyDescent="0.25">
      <c r="A11">
        <v>3.1</v>
      </c>
      <c r="B11">
        <f t="shared" si="0"/>
        <v>1.24</v>
      </c>
      <c r="C11">
        <f>0.4949-0.1345</f>
        <v>0.3604</v>
      </c>
      <c r="D11">
        <f t="shared" si="1"/>
        <v>0.90032475643267551</v>
      </c>
    </row>
    <row r="12" spans="1:5" x14ac:dyDescent="0.25">
      <c r="A12">
        <v>3.39</v>
      </c>
      <c r="B12">
        <f t="shared" si="0"/>
        <v>1.3560000000000001</v>
      </c>
      <c r="C12">
        <f>0.3984-0.14</f>
        <v>0.25839999999999996</v>
      </c>
      <c r="D12">
        <f t="shared" si="1"/>
        <v>0.64551586310267295</v>
      </c>
    </row>
    <row r="13" spans="1:5" x14ac:dyDescent="0.25">
      <c r="A13">
        <v>2.5499999999999998</v>
      </c>
      <c r="B13">
        <f t="shared" si="0"/>
        <v>1.02</v>
      </c>
      <c r="C13">
        <f>0.5272-0.1104</f>
        <v>0.4168</v>
      </c>
      <c r="D13">
        <f t="shared" si="1"/>
        <v>1.0412190856857357</v>
      </c>
    </row>
    <row r="14" spans="1:5" x14ac:dyDescent="0.25">
      <c r="A14">
        <v>2.65</v>
      </c>
      <c r="B14">
        <f t="shared" si="0"/>
        <v>1.06</v>
      </c>
      <c r="C14">
        <f>0.4996-0.1001</f>
        <v>0.39949999999999997</v>
      </c>
      <c r="D14">
        <f t="shared" si="1"/>
        <v>0.99800149887584311</v>
      </c>
    </row>
    <row r="15" spans="1:5" x14ac:dyDescent="0.25">
      <c r="A15">
        <v>2.6</v>
      </c>
      <c r="B15">
        <f t="shared" si="0"/>
        <v>1.04</v>
      </c>
      <c r="C15">
        <f>0.4848-0.0971</f>
        <v>0.38769999999999999</v>
      </c>
      <c r="D15">
        <f t="shared" si="1"/>
        <v>0.96852360729452913</v>
      </c>
    </row>
    <row r="16" spans="1:5" x14ac:dyDescent="0.25">
      <c r="A16">
        <v>2.71</v>
      </c>
      <c r="B16">
        <f t="shared" si="0"/>
        <v>1.0840000000000001</v>
      </c>
      <c r="C16">
        <f>0.4994-0.0969</f>
        <v>0.40250000000000002</v>
      </c>
      <c r="D16">
        <f t="shared" si="1"/>
        <v>1.0054958780914316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"/>
  <sheetViews>
    <sheetView workbookViewId="0">
      <selection activeCell="D2" activeCellId="1" sqref="B2:B13 D2:D13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0.233-0.0642</f>
        <v>0.16880000000000001</v>
      </c>
      <c r="D2">
        <f>C2/0.1688</f>
        <v>1</v>
      </c>
    </row>
    <row r="3" spans="1:5" x14ac:dyDescent="0.25">
      <c r="A3">
        <v>2.68</v>
      </c>
      <c r="B3">
        <f t="shared" ref="B3:B8" si="0">A3/2.5</f>
        <v>1.0720000000000001</v>
      </c>
      <c r="C3">
        <f>0.2582-0.0864</f>
        <v>0.17179999999999998</v>
      </c>
      <c r="D3">
        <f t="shared" ref="D3:D13" si="1">C3/0.1688</f>
        <v>1.0177725118483412</v>
      </c>
    </row>
    <row r="4" spans="1:5" x14ac:dyDescent="0.25">
      <c r="A4">
        <v>2.36</v>
      </c>
      <c r="B4">
        <f t="shared" si="0"/>
        <v>0.94399999999999995</v>
      </c>
      <c r="C4">
        <f>0.2365-0.08</f>
        <v>0.15649999999999997</v>
      </c>
      <c r="D4">
        <f t="shared" si="1"/>
        <v>0.92713270142180071</v>
      </c>
    </row>
    <row r="5" spans="1:5" x14ac:dyDescent="0.25">
      <c r="A5">
        <v>2.75</v>
      </c>
      <c r="B5">
        <f t="shared" si="0"/>
        <v>1.1000000000000001</v>
      </c>
      <c r="C5">
        <f>0.2582-0.083</f>
        <v>0.17519999999999997</v>
      </c>
      <c r="D5">
        <f t="shared" si="1"/>
        <v>1.0379146919431277</v>
      </c>
    </row>
    <row r="6" spans="1:5" x14ac:dyDescent="0.25">
      <c r="A6">
        <v>2.84</v>
      </c>
      <c r="B6">
        <f t="shared" si="0"/>
        <v>1.1359999999999999</v>
      </c>
      <c r="C6">
        <f>0.261-0.086</f>
        <v>0.17500000000000002</v>
      </c>
      <c r="D6">
        <f t="shared" si="1"/>
        <v>1.0367298578199053</v>
      </c>
    </row>
    <row r="7" spans="1:5" x14ac:dyDescent="0.25">
      <c r="A7">
        <v>3.13</v>
      </c>
      <c r="B7">
        <f t="shared" si="0"/>
        <v>1.252</v>
      </c>
      <c r="C7">
        <f>0.2554-0.0914</f>
        <v>0.16400000000000003</v>
      </c>
      <c r="D7">
        <f t="shared" si="1"/>
        <v>0.97156398104265418</v>
      </c>
    </row>
    <row r="8" spans="1:5" x14ac:dyDescent="0.25">
      <c r="A8">
        <v>3.39</v>
      </c>
      <c r="B8">
        <f t="shared" si="0"/>
        <v>1.3560000000000001</v>
      </c>
      <c r="C8">
        <f>0.2384-0.0911</f>
        <v>0.14729999999999999</v>
      </c>
      <c r="D8">
        <f t="shared" si="1"/>
        <v>0.87263033175355442</v>
      </c>
    </row>
    <row r="9" spans="1:5" x14ac:dyDescent="0.25">
      <c r="A9" t="s">
        <v>9</v>
      </c>
      <c r="B9">
        <f>2.55/2.5</f>
        <v>1.02</v>
      </c>
      <c r="C9">
        <f>0.2294-0.0714</f>
        <v>0.15799999999999997</v>
      </c>
      <c r="D9">
        <f t="shared" si="1"/>
        <v>0.9360189573459714</v>
      </c>
    </row>
    <row r="10" spans="1:5" x14ac:dyDescent="0.25">
      <c r="B10">
        <v>0.6</v>
      </c>
      <c r="C10">
        <f>0.1854-0.1028</f>
        <v>8.2600000000000007E-2</v>
      </c>
      <c r="D10">
        <f t="shared" si="1"/>
        <v>0.48933649289099529</v>
      </c>
    </row>
    <row r="11" spans="1:5" x14ac:dyDescent="0.25">
      <c r="B11">
        <v>0.5</v>
      </c>
      <c r="C11">
        <f>0.1602-0.102</f>
        <v>5.8200000000000016E-2</v>
      </c>
      <c r="D11">
        <f t="shared" si="1"/>
        <v>0.34478672985782</v>
      </c>
    </row>
    <row r="12" spans="1:5" x14ac:dyDescent="0.25">
      <c r="B12">
        <v>0.4</v>
      </c>
      <c r="C12">
        <f>0.1371-0.0987</f>
        <v>3.8400000000000004E-2</v>
      </c>
      <c r="D12">
        <f t="shared" si="1"/>
        <v>0.22748815165876779</v>
      </c>
    </row>
    <row r="13" spans="1:5" x14ac:dyDescent="0.25">
      <c r="B13">
        <v>0.3</v>
      </c>
      <c r="C13">
        <f>0.1357-0.0874</f>
        <v>4.8299999999999982E-2</v>
      </c>
      <c r="D13">
        <f t="shared" si="1"/>
        <v>0.28613744075829373</v>
      </c>
    </row>
    <row r="14" spans="1:5" x14ac:dyDescent="0.25">
      <c r="B14">
        <v>0.2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9"/>
  <sheetViews>
    <sheetView workbookViewId="0">
      <selection activeCell="B2" activeCellId="1" sqref="D2:D19 B2:B19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0.5664-0.1319</f>
        <v>0.4345</v>
      </c>
      <c r="D2">
        <f>C2/0.4345</f>
        <v>1</v>
      </c>
    </row>
    <row r="3" spans="1:5" x14ac:dyDescent="0.25">
      <c r="A3">
        <v>2.67</v>
      </c>
      <c r="B3">
        <f t="shared" ref="B3:B11" si="0">A3/2.5</f>
        <v>1.0680000000000001</v>
      </c>
      <c r="C3">
        <f>0.5592-0.13</f>
        <v>0.42920000000000003</v>
      </c>
      <c r="D3">
        <f t="shared" ref="D3:D19" si="1">C3/0.4345</f>
        <v>0.98780207134637521</v>
      </c>
    </row>
    <row r="4" spans="1:5" x14ac:dyDescent="0.25">
      <c r="A4">
        <v>2.81</v>
      </c>
      <c r="B4">
        <f t="shared" si="0"/>
        <v>1.1240000000000001</v>
      </c>
      <c r="C4">
        <f>0.5265-0.1301</f>
        <v>0.39639999999999997</v>
      </c>
      <c r="D4">
        <f t="shared" si="1"/>
        <v>0.91231300345224386</v>
      </c>
    </row>
    <row r="5" spans="1:5" x14ac:dyDescent="0.25">
      <c r="A5">
        <v>3.11</v>
      </c>
      <c r="B5">
        <f t="shared" si="0"/>
        <v>1.244</v>
      </c>
      <c r="C5">
        <f>0.5148-0.1493</f>
        <v>0.36550000000000005</v>
      </c>
      <c r="D5">
        <f t="shared" si="1"/>
        <v>0.84119677790563874</v>
      </c>
    </row>
    <row r="6" spans="1:5" x14ac:dyDescent="0.25">
      <c r="A6">
        <v>3.43</v>
      </c>
      <c r="B6">
        <f t="shared" si="0"/>
        <v>1.3720000000000001</v>
      </c>
      <c r="C6">
        <f>0.4555-0.1679</f>
        <v>0.28760000000000002</v>
      </c>
      <c r="D6">
        <f t="shared" si="1"/>
        <v>0.66191024165707713</v>
      </c>
    </row>
    <row r="7" spans="1:5" x14ac:dyDescent="0.25">
      <c r="A7">
        <v>2.57</v>
      </c>
      <c r="B7">
        <f t="shared" si="0"/>
        <v>1.028</v>
      </c>
      <c r="C7">
        <f>0.4974-0.097</f>
        <v>0.40039999999999998</v>
      </c>
      <c r="D7">
        <f t="shared" si="1"/>
        <v>0.92151898734177207</v>
      </c>
    </row>
    <row r="8" spans="1:5" x14ac:dyDescent="0.25">
      <c r="A8">
        <v>2.29</v>
      </c>
      <c r="B8">
        <f t="shared" si="0"/>
        <v>0.91600000000000004</v>
      </c>
      <c r="C8">
        <f>0.4767-0.0828</f>
        <v>0.39390000000000003</v>
      </c>
      <c r="D8">
        <f t="shared" si="1"/>
        <v>0.9065592635212889</v>
      </c>
    </row>
    <row r="9" spans="1:5" x14ac:dyDescent="0.25">
      <c r="A9">
        <v>2.35</v>
      </c>
      <c r="B9">
        <f t="shared" si="0"/>
        <v>0.94000000000000006</v>
      </c>
      <c r="C9">
        <f>0.4783-0.0855</f>
        <v>0.39279999999999998</v>
      </c>
      <c r="D9">
        <f t="shared" si="1"/>
        <v>0.90402761795166853</v>
      </c>
    </row>
    <row r="10" spans="1:5" x14ac:dyDescent="0.25">
      <c r="A10">
        <v>2.46</v>
      </c>
      <c r="B10">
        <f t="shared" si="0"/>
        <v>0.98399999999999999</v>
      </c>
      <c r="C10">
        <f>0.4818-0.0887</f>
        <v>0.3931</v>
      </c>
      <c r="D10">
        <f t="shared" si="1"/>
        <v>0.90471806674338318</v>
      </c>
    </row>
    <row r="11" spans="1:5" x14ac:dyDescent="0.25">
      <c r="A11">
        <v>2.5499999999999998</v>
      </c>
      <c r="B11">
        <f t="shared" si="0"/>
        <v>1.02</v>
      </c>
      <c r="C11">
        <f>0.5059-0.088</f>
        <v>0.41790000000000005</v>
      </c>
      <c r="D11">
        <f t="shared" si="1"/>
        <v>0.96179516685845812</v>
      </c>
    </row>
    <row r="12" spans="1:5" x14ac:dyDescent="0.25">
      <c r="B12">
        <v>0.45</v>
      </c>
      <c r="C12">
        <f>0.3188-0.1416</f>
        <v>0.17719999999999997</v>
      </c>
      <c r="D12">
        <f t="shared" si="1"/>
        <v>0.40782508630609887</v>
      </c>
    </row>
    <row r="13" spans="1:5" x14ac:dyDescent="0.25">
      <c r="B13">
        <v>0.45</v>
      </c>
      <c r="C13">
        <f>0.24-0.1245</f>
        <v>0.11549999999999999</v>
      </c>
      <c r="D13">
        <f t="shared" si="1"/>
        <v>0.26582278481012656</v>
      </c>
    </row>
    <row r="14" spans="1:5" x14ac:dyDescent="0.25">
      <c r="B14">
        <v>0.25</v>
      </c>
      <c r="C14">
        <f>0.1699-0.0939</f>
        <v>7.5999999999999998E-2</v>
      </c>
      <c r="D14">
        <f t="shared" si="1"/>
        <v>0.17491369390103567</v>
      </c>
    </row>
    <row r="15" spans="1:5" x14ac:dyDescent="0.25">
      <c r="B15">
        <v>0.35</v>
      </c>
      <c r="C15">
        <f>0.1915-0.09</f>
        <v>0.10150000000000001</v>
      </c>
      <c r="D15">
        <f t="shared" si="1"/>
        <v>0.23360184119677793</v>
      </c>
    </row>
    <row r="16" spans="1:5" x14ac:dyDescent="0.25">
      <c r="B16">
        <v>0.45</v>
      </c>
      <c r="C16">
        <f>0.255-0.085</f>
        <v>0.16999999999999998</v>
      </c>
      <c r="D16">
        <f t="shared" si="1"/>
        <v>0.3912543153049482</v>
      </c>
    </row>
    <row r="17" spans="2:4" x14ac:dyDescent="0.25">
      <c r="B17">
        <v>0.55000000000000004</v>
      </c>
      <c r="C17">
        <f>0.3498-0.0818</f>
        <v>0.26800000000000002</v>
      </c>
      <c r="D17">
        <f t="shared" si="1"/>
        <v>0.61680092059838898</v>
      </c>
    </row>
    <row r="18" spans="2:4" x14ac:dyDescent="0.25">
      <c r="B18">
        <v>0.75</v>
      </c>
      <c r="C18">
        <f>0.4688-0.0832</f>
        <v>0.3856</v>
      </c>
      <c r="D18">
        <f t="shared" si="1"/>
        <v>0.88745684695051785</v>
      </c>
    </row>
    <row r="19" spans="2:4" x14ac:dyDescent="0.25">
      <c r="B19">
        <v>0.9</v>
      </c>
      <c r="C19">
        <f>0.5153-0.0848</f>
        <v>0.43049999999999999</v>
      </c>
      <c r="D19">
        <f t="shared" si="1"/>
        <v>0.9907940161104718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>
      <selection activeCell="B2" activeCellId="1" sqref="D2:D8 B2:B8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</v>
      </c>
      <c r="B2">
        <f>A2/2.5</f>
        <v>1.016</v>
      </c>
      <c r="C2">
        <f>0.3616-0.0408</f>
        <v>0.32079999999999997</v>
      </c>
      <c r="D2">
        <f>C2/0.3208</f>
        <v>1</v>
      </c>
    </row>
    <row r="3" spans="1:5" x14ac:dyDescent="0.25">
      <c r="B3">
        <v>0.4</v>
      </c>
      <c r="C3">
        <f>0.1833-0.0346</f>
        <v>0.1487</v>
      </c>
      <c r="D3">
        <f t="shared" ref="D3:D8" si="0">C3/0.3208</f>
        <v>0.46352867830423944</v>
      </c>
    </row>
    <row r="4" spans="1:5" x14ac:dyDescent="0.25">
      <c r="B4">
        <v>0.4</v>
      </c>
      <c r="C4">
        <f>0.1896-0.0355</f>
        <v>0.15409999999999999</v>
      </c>
      <c r="D4">
        <f t="shared" si="0"/>
        <v>0.48036159600997508</v>
      </c>
    </row>
    <row r="5" spans="1:5" x14ac:dyDescent="0.25">
      <c r="B5">
        <v>0.3</v>
      </c>
      <c r="C5">
        <f>0.1196-0.0335</f>
        <v>8.6099999999999996E-2</v>
      </c>
      <c r="D5">
        <f t="shared" si="0"/>
        <v>0.26839152119700749</v>
      </c>
    </row>
    <row r="6" spans="1:5" x14ac:dyDescent="0.25">
      <c r="B6">
        <v>0.3</v>
      </c>
      <c r="C6">
        <f>0.1034-0.0282</f>
        <v>7.5200000000000003E-2</v>
      </c>
      <c r="D6">
        <f t="shared" si="0"/>
        <v>0.23441396508728182</v>
      </c>
    </row>
    <row r="7" spans="1:5" x14ac:dyDescent="0.25">
      <c r="B7">
        <v>0.2</v>
      </c>
      <c r="C7">
        <f>0.0777-0.0214</f>
        <v>5.6300000000000003E-2</v>
      </c>
      <c r="D7">
        <f t="shared" si="0"/>
        <v>0.175498753117207</v>
      </c>
    </row>
    <row r="8" spans="1:5" x14ac:dyDescent="0.25">
      <c r="B8">
        <v>0.2</v>
      </c>
      <c r="C8">
        <f>0.0819-0.0231</f>
        <v>5.8800000000000005E-2</v>
      </c>
      <c r="D8">
        <f t="shared" si="0"/>
        <v>0.1832917705735661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>
      <selection activeCell="B2" activeCellId="1" sqref="D2:D6 B2:B6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0.4404-0.0998</f>
        <v>0.34060000000000001</v>
      </c>
      <c r="D2">
        <f>C2/0.3406</f>
        <v>1</v>
      </c>
    </row>
    <row r="3" spans="1:5" x14ac:dyDescent="0.25">
      <c r="A3">
        <v>2.67</v>
      </c>
      <c r="B3">
        <f t="shared" ref="B3:B6" si="0">A3/2.5</f>
        <v>1.0680000000000001</v>
      </c>
      <c r="C3">
        <f>0.4157-0.0974</f>
        <v>0.31830000000000003</v>
      </c>
      <c r="D3">
        <f t="shared" ref="D3:D6" si="1">C3/0.3406</f>
        <v>0.9345273047563124</v>
      </c>
    </row>
    <row r="4" spans="1:5" x14ac:dyDescent="0.25">
      <c r="A4">
        <v>2.77</v>
      </c>
      <c r="B4">
        <f t="shared" si="0"/>
        <v>1.1080000000000001</v>
      </c>
      <c r="C4">
        <f>0.3984-0.0959</f>
        <v>0.30249999999999999</v>
      </c>
      <c r="D4">
        <f t="shared" si="1"/>
        <v>0.88813857897827353</v>
      </c>
    </row>
    <row r="5" spans="1:5" x14ac:dyDescent="0.25">
      <c r="A5">
        <v>3.2</v>
      </c>
      <c r="B5">
        <f t="shared" si="0"/>
        <v>1.28</v>
      </c>
      <c r="C5">
        <f>0.3748-0.1323</f>
        <v>0.24250000000000002</v>
      </c>
      <c r="D5">
        <f t="shared" si="1"/>
        <v>0.71197886083382267</v>
      </c>
    </row>
    <row r="6" spans="1:5" x14ac:dyDescent="0.25">
      <c r="A6">
        <v>3.4</v>
      </c>
      <c r="B6">
        <f t="shared" si="0"/>
        <v>1.3599999999999999</v>
      </c>
      <c r="C6">
        <f>0.364-0.1594</f>
        <v>0.2046</v>
      </c>
      <c r="D6">
        <f t="shared" si="1"/>
        <v>0.60070463887257775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workbookViewId="0">
      <selection activeCell="B2" activeCellId="1" sqref="D2:D14 B2:B14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0.4164-0.0335</f>
        <v>0.38290000000000002</v>
      </c>
      <c r="D2">
        <f>C2/0.3829</f>
        <v>1</v>
      </c>
    </row>
    <row r="3" spans="1:5" x14ac:dyDescent="0.25">
      <c r="A3">
        <v>2.7</v>
      </c>
      <c r="B3">
        <f t="shared" ref="B3:B10" si="0">A3/2.5</f>
        <v>1.08</v>
      </c>
      <c r="C3">
        <f>0.4279-0.0593</f>
        <v>0.36859999999999998</v>
      </c>
      <c r="D3">
        <f t="shared" ref="D3:D14" si="1">C3/0.3829</f>
        <v>0.96265343431705397</v>
      </c>
    </row>
    <row r="4" spans="1:5" x14ac:dyDescent="0.25">
      <c r="A4">
        <v>2.36</v>
      </c>
      <c r="B4">
        <f t="shared" si="0"/>
        <v>0.94399999999999995</v>
      </c>
      <c r="C4">
        <f>0.399-0.043</f>
        <v>0.35600000000000004</v>
      </c>
      <c r="D4">
        <f t="shared" si="1"/>
        <v>0.92974667014886403</v>
      </c>
    </row>
    <row r="5" spans="1:5" x14ac:dyDescent="0.25">
      <c r="A5">
        <v>2.82</v>
      </c>
      <c r="B5">
        <f t="shared" si="0"/>
        <v>1.1279999999999999</v>
      </c>
      <c r="C5">
        <f>0.395-0.0606</f>
        <v>0.33440000000000003</v>
      </c>
      <c r="D5">
        <f t="shared" si="1"/>
        <v>0.87333507443196656</v>
      </c>
    </row>
    <row r="6" spans="1:5" x14ac:dyDescent="0.25">
      <c r="A6">
        <v>2.95</v>
      </c>
      <c r="B6">
        <f t="shared" si="0"/>
        <v>1.1800000000000002</v>
      </c>
      <c r="C6">
        <f>0.3357-0.0642</f>
        <v>0.27150000000000002</v>
      </c>
      <c r="D6">
        <f t="shared" si="1"/>
        <v>0.70906241838600159</v>
      </c>
    </row>
    <row r="7" spans="1:5" x14ac:dyDescent="0.25">
      <c r="A7">
        <v>2.27</v>
      </c>
      <c r="B7">
        <f t="shared" si="0"/>
        <v>0.90800000000000003</v>
      </c>
      <c r="C7">
        <f>0.28-0.0383</f>
        <v>0.24170000000000003</v>
      </c>
      <c r="D7">
        <f t="shared" si="1"/>
        <v>0.63123530948028206</v>
      </c>
    </row>
    <row r="8" spans="1:5" x14ac:dyDescent="0.25">
      <c r="A8" t="s">
        <v>10</v>
      </c>
      <c r="B8">
        <f>2.55/2.5</f>
        <v>1.02</v>
      </c>
      <c r="C8">
        <f>0.3818-0.0333</f>
        <v>0.34849999999999998</v>
      </c>
      <c r="D8">
        <f t="shared" si="1"/>
        <v>0.91015931052494115</v>
      </c>
    </row>
    <row r="9" spans="1:5" x14ac:dyDescent="0.25">
      <c r="A9">
        <v>3.12</v>
      </c>
      <c r="B9">
        <f t="shared" si="0"/>
        <v>1.248</v>
      </c>
      <c r="C9">
        <f>0.2519-0.0517</f>
        <v>0.20020000000000002</v>
      </c>
      <c r="D9">
        <f t="shared" si="1"/>
        <v>0.52285191956124322</v>
      </c>
    </row>
    <row r="10" spans="1:5" x14ac:dyDescent="0.25">
      <c r="A10">
        <v>3.36</v>
      </c>
      <c r="B10">
        <f t="shared" si="0"/>
        <v>1.3439999999999999</v>
      </c>
      <c r="C10">
        <f>0.2121-0.082</f>
        <v>0.13009999999999999</v>
      </c>
      <c r="D10">
        <f t="shared" si="1"/>
        <v>0.33977539827631231</v>
      </c>
    </row>
    <row r="11" spans="1:5" x14ac:dyDescent="0.25">
      <c r="B11">
        <v>0.7</v>
      </c>
      <c r="C11">
        <f>0.1708-0.0381</f>
        <v>0.13270000000000001</v>
      </c>
      <c r="D11">
        <f t="shared" si="1"/>
        <v>0.34656568294593892</v>
      </c>
    </row>
    <row r="12" spans="1:5" x14ac:dyDescent="0.25">
      <c r="B12">
        <v>0.6</v>
      </c>
      <c r="C12">
        <f>0.1308-0.034</f>
        <v>9.6799999999999997E-2</v>
      </c>
      <c r="D12">
        <f t="shared" si="1"/>
        <v>0.25280752154609559</v>
      </c>
    </row>
    <row r="13" spans="1:5" x14ac:dyDescent="0.25">
      <c r="B13">
        <v>0.5</v>
      </c>
      <c r="C13">
        <f>0.0723-0.0298</f>
        <v>4.2500000000000003E-2</v>
      </c>
      <c r="D13">
        <f t="shared" si="1"/>
        <v>0.11099503786889528</v>
      </c>
    </row>
    <row r="14" spans="1:5" x14ac:dyDescent="0.25">
      <c r="B14">
        <v>0.4</v>
      </c>
      <c r="C14">
        <f>0.05-0.0441</f>
        <v>5.9000000000000025E-3</v>
      </c>
      <c r="D14">
        <f t="shared" si="1"/>
        <v>1.5408722904152525E-2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B2" activeCellId="1" sqref="D2:D16 B2:B16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2.5299999999999998</v>
      </c>
      <c r="B2">
        <f>A2/2.5</f>
        <v>1.012</v>
      </c>
      <c r="C2">
        <f>0.6193-0.1205</f>
        <v>0.49879999999999997</v>
      </c>
      <c r="D2">
        <f>C2/0.4988</f>
        <v>0.99999999999999989</v>
      </c>
    </row>
    <row r="3" spans="1:5" x14ac:dyDescent="0.25">
      <c r="A3">
        <v>2.66</v>
      </c>
      <c r="B3">
        <f t="shared" ref="B3:B16" si="0">A3/2.5</f>
        <v>1.0640000000000001</v>
      </c>
      <c r="C3">
        <f>0.5846-0.1126</f>
        <v>0.47199999999999998</v>
      </c>
      <c r="D3">
        <f t="shared" ref="D3:D16" si="1">C3/0.4988</f>
        <v>0.94627105052125093</v>
      </c>
    </row>
    <row r="4" spans="1:5" x14ac:dyDescent="0.25">
      <c r="A4">
        <v>2.9</v>
      </c>
      <c r="B4">
        <f t="shared" si="0"/>
        <v>1.1599999999999999</v>
      </c>
      <c r="C4">
        <f>0.5222-0.1202</f>
        <v>0.40200000000000002</v>
      </c>
      <c r="D4">
        <f t="shared" si="1"/>
        <v>0.80593424218123499</v>
      </c>
    </row>
    <row r="5" spans="1:5" x14ac:dyDescent="0.25">
      <c r="A5">
        <v>3.1</v>
      </c>
      <c r="B5">
        <f t="shared" si="0"/>
        <v>1.24</v>
      </c>
      <c r="C5">
        <f>0.4171-0.1419</f>
        <v>0.2752</v>
      </c>
      <c r="D5">
        <f t="shared" si="1"/>
        <v>0.55172413793103448</v>
      </c>
    </row>
    <row r="6" spans="1:5" x14ac:dyDescent="0.25">
      <c r="A6">
        <v>3.3</v>
      </c>
      <c r="B6">
        <f t="shared" si="0"/>
        <v>1.3199999999999998</v>
      </c>
      <c r="C6">
        <f>0.332-0.1773</f>
        <v>0.1547</v>
      </c>
      <c r="D6">
        <f t="shared" si="1"/>
        <v>0.31014434643143546</v>
      </c>
    </row>
    <row r="7" spans="1:5" x14ac:dyDescent="0.25">
      <c r="A7">
        <v>2.56</v>
      </c>
      <c r="B7">
        <f t="shared" si="0"/>
        <v>1.024</v>
      </c>
      <c r="C7">
        <f>0.55-0.06</f>
        <v>0.49000000000000005</v>
      </c>
      <c r="D7">
        <f t="shared" si="1"/>
        <v>0.98235765838011235</v>
      </c>
    </row>
    <row r="8" spans="1:5" x14ac:dyDescent="0.25">
      <c r="A8">
        <v>2.38</v>
      </c>
      <c r="B8">
        <f t="shared" si="0"/>
        <v>0.95199999999999996</v>
      </c>
      <c r="C8">
        <f>0.5823-0.0437</f>
        <v>0.53860000000000008</v>
      </c>
      <c r="D8">
        <f t="shared" si="1"/>
        <v>1.0797914995990379</v>
      </c>
    </row>
    <row r="9" spans="1:5" x14ac:dyDescent="0.25">
      <c r="A9">
        <v>2.29</v>
      </c>
      <c r="B9">
        <f t="shared" si="0"/>
        <v>0.91600000000000004</v>
      </c>
      <c r="C9">
        <f>0.5153-0.0344</f>
        <v>0.48089999999999999</v>
      </c>
      <c r="D9">
        <f t="shared" si="1"/>
        <v>0.96411387329591014</v>
      </c>
    </row>
    <row r="10" spans="1:5" x14ac:dyDescent="0.25">
      <c r="A10">
        <v>2.1</v>
      </c>
      <c r="B10">
        <f t="shared" si="0"/>
        <v>0.84000000000000008</v>
      </c>
      <c r="C10">
        <f>0.4605-0.0311</f>
        <v>0.4294</v>
      </c>
      <c r="D10">
        <f t="shared" si="1"/>
        <v>0.86086607858861264</v>
      </c>
    </row>
    <row r="11" spans="1:5" x14ac:dyDescent="0.25">
      <c r="A11">
        <v>1.7</v>
      </c>
      <c r="B11">
        <f t="shared" si="0"/>
        <v>0.67999999999999994</v>
      </c>
      <c r="C11">
        <f>0.3507-0.0277</f>
        <v>0.32300000000000001</v>
      </c>
      <c r="D11">
        <f t="shared" si="1"/>
        <v>0.64755412991178829</v>
      </c>
    </row>
    <row r="12" spans="1:5" x14ac:dyDescent="0.25">
      <c r="A12">
        <v>1.5</v>
      </c>
      <c r="B12">
        <f t="shared" si="0"/>
        <v>0.6</v>
      </c>
      <c r="C12">
        <f>0.2393-0.0453</f>
        <v>0.19400000000000001</v>
      </c>
      <c r="D12">
        <f t="shared" si="1"/>
        <v>0.38893344025661586</v>
      </c>
    </row>
    <row r="13" spans="1:5" x14ac:dyDescent="0.25">
      <c r="A13">
        <v>1.4</v>
      </c>
      <c r="B13">
        <f t="shared" si="0"/>
        <v>0.55999999999999994</v>
      </c>
      <c r="C13">
        <f>0.1646-0.0577</f>
        <v>0.1069</v>
      </c>
      <c r="D13">
        <f t="shared" si="1"/>
        <v>0.21431435445068162</v>
      </c>
    </row>
    <row r="14" spans="1:5" x14ac:dyDescent="0.25">
      <c r="A14">
        <v>1.4</v>
      </c>
      <c r="B14">
        <f t="shared" si="0"/>
        <v>0.55999999999999994</v>
      </c>
      <c r="C14">
        <f>0.21-0.0688</f>
        <v>0.14119999999999999</v>
      </c>
      <c r="D14">
        <f t="shared" si="1"/>
        <v>0.28307939053728948</v>
      </c>
    </row>
    <row r="15" spans="1:5" x14ac:dyDescent="0.25">
      <c r="A15">
        <v>2.58</v>
      </c>
      <c r="B15">
        <f t="shared" si="0"/>
        <v>1.032</v>
      </c>
      <c r="C15">
        <f>0.6647-0.1181</f>
        <v>0.54659999999999997</v>
      </c>
      <c r="D15">
        <f t="shared" si="1"/>
        <v>1.0958299919807537</v>
      </c>
    </row>
    <row r="16" spans="1:5" x14ac:dyDescent="0.25">
      <c r="A16">
        <v>1.3</v>
      </c>
      <c r="B16">
        <f t="shared" si="0"/>
        <v>0.52</v>
      </c>
      <c r="C16">
        <f>0.2775-0.1303</f>
        <v>0.14720000000000003</v>
      </c>
      <c r="D16">
        <f t="shared" si="1"/>
        <v>0.29510825982357664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"/>
  <sheetViews>
    <sheetView workbookViewId="0">
      <selection activeCell="D2" activeCellId="1" sqref="B2:B13 D2:D13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2.5099999999999998</v>
      </c>
      <c r="B2">
        <f>A2/2.5</f>
        <v>1.004</v>
      </c>
      <c r="C2">
        <f>0.5874-0.024</f>
        <v>0.56340000000000001</v>
      </c>
      <c r="D2">
        <f>C2/0.5634</f>
        <v>1</v>
      </c>
    </row>
    <row r="3" spans="1:5" x14ac:dyDescent="0.25">
      <c r="A3">
        <v>2.62</v>
      </c>
      <c r="B3">
        <f t="shared" ref="B3:B13" si="0">A3/2.5</f>
        <v>1.048</v>
      </c>
      <c r="C3">
        <f>0.5397-0.0569</f>
        <v>0.48279999999999995</v>
      </c>
      <c r="D3">
        <f t="shared" ref="D3:D6" si="1">C3/0.5634</f>
        <v>0.85694000709975138</v>
      </c>
    </row>
    <row r="4" spans="1:5" x14ac:dyDescent="0.25">
      <c r="A4">
        <v>2.82</v>
      </c>
      <c r="B4">
        <f t="shared" si="0"/>
        <v>1.1279999999999999</v>
      </c>
      <c r="C4">
        <f>0.4709-0.0828</f>
        <v>0.3881</v>
      </c>
      <c r="D4">
        <f t="shared" si="1"/>
        <v>0.68885339013134539</v>
      </c>
    </row>
    <row r="5" spans="1:5" x14ac:dyDescent="0.25">
      <c r="A5">
        <v>3</v>
      </c>
      <c r="B5">
        <f t="shared" si="0"/>
        <v>1.2</v>
      </c>
      <c r="C5">
        <f>0.4119-0.121</f>
        <v>0.29089999999999999</v>
      </c>
      <c r="D5">
        <f t="shared" si="1"/>
        <v>0.51632942847000352</v>
      </c>
    </row>
    <row r="6" spans="1:5" x14ac:dyDescent="0.25">
      <c r="A6">
        <v>3.3</v>
      </c>
      <c r="B6">
        <f t="shared" si="0"/>
        <v>1.3199999999999998</v>
      </c>
      <c r="C6">
        <f>0.3314-0.2026</f>
        <v>0.12879999999999997</v>
      </c>
      <c r="D6">
        <f t="shared" si="1"/>
        <v>0.22861199858004963</v>
      </c>
    </row>
    <row r="7" spans="1:5" x14ac:dyDescent="0.25">
      <c r="A7">
        <v>2.48</v>
      </c>
      <c r="B7">
        <f t="shared" si="0"/>
        <v>0.99199999999999999</v>
      </c>
      <c r="C7">
        <f>0.5135-0.0427</f>
        <v>0.47079999999999994</v>
      </c>
      <c r="D7">
        <f>C7/0.4823</f>
        <v>0.97615591955214587</v>
      </c>
    </row>
    <row r="8" spans="1:5" x14ac:dyDescent="0.25">
      <c r="A8">
        <v>2.52</v>
      </c>
      <c r="B8">
        <f t="shared" si="0"/>
        <v>1.008</v>
      </c>
      <c r="C8">
        <f>0.5213-0.039</f>
        <v>0.48230000000000001</v>
      </c>
      <c r="D8">
        <f>C8/0.4823</f>
        <v>1</v>
      </c>
    </row>
    <row r="9" spans="1:5" x14ac:dyDescent="0.25">
      <c r="A9">
        <v>2.33</v>
      </c>
      <c r="B9">
        <f t="shared" si="0"/>
        <v>0.93200000000000005</v>
      </c>
      <c r="C9">
        <f>0.479-0.021</f>
        <v>0.45799999999999996</v>
      </c>
      <c r="D9">
        <f t="shared" ref="D9:D13" si="2">C9/0.4823</f>
        <v>0.94961642131453439</v>
      </c>
    </row>
    <row r="10" spans="1:5" x14ac:dyDescent="0.25">
      <c r="A10">
        <v>2.2200000000000002</v>
      </c>
      <c r="B10">
        <f t="shared" si="0"/>
        <v>0.88800000000000012</v>
      </c>
      <c r="C10">
        <f>0.4059-0.0115</f>
        <v>0.39439999999999997</v>
      </c>
      <c r="D10">
        <f t="shared" si="2"/>
        <v>0.81774828944640254</v>
      </c>
    </row>
    <row r="11" spans="1:5" x14ac:dyDescent="0.25">
      <c r="A11">
        <v>1.77</v>
      </c>
      <c r="B11">
        <f t="shared" si="0"/>
        <v>0.70799999999999996</v>
      </c>
      <c r="C11">
        <f>0.351-0.0058</f>
        <v>0.34519999999999995</v>
      </c>
      <c r="D11">
        <f t="shared" si="2"/>
        <v>0.71573709309558353</v>
      </c>
    </row>
    <row r="12" spans="1:5" x14ac:dyDescent="0.25">
      <c r="A12">
        <v>1.59</v>
      </c>
      <c r="B12">
        <f t="shared" si="0"/>
        <v>0.63600000000000001</v>
      </c>
      <c r="C12">
        <f>0.2485-0.0039</f>
        <v>0.24460000000000001</v>
      </c>
      <c r="D12">
        <f t="shared" si="2"/>
        <v>0.50715322413435626</v>
      </c>
    </row>
    <row r="13" spans="1:5" x14ac:dyDescent="0.25">
      <c r="A13">
        <v>1.37</v>
      </c>
      <c r="B13">
        <f t="shared" si="0"/>
        <v>0.54800000000000004</v>
      </c>
      <c r="C13">
        <f>0.143-0.0143</f>
        <v>0.12869999999999998</v>
      </c>
      <c r="D13">
        <f t="shared" si="2"/>
        <v>0.26684636118598376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2" activeCellId="1" sqref="B2:B7 D2:D7"/>
    </sheetView>
  </sheetViews>
  <sheetFormatPr baseColWidth="10" defaultRowHeight="15" x14ac:dyDescent="0.25"/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25">
      <c r="A2">
        <v>2.5</v>
      </c>
      <c r="B2">
        <f>A2/2.5</f>
        <v>1</v>
      </c>
      <c r="C2">
        <v>0.52929999999999999</v>
      </c>
      <c r="D2">
        <f>C2/C2</f>
        <v>1</v>
      </c>
    </row>
    <row r="3" spans="1:5" x14ac:dyDescent="0.25">
      <c r="A3">
        <v>2.2200000000000002</v>
      </c>
      <c r="B3">
        <f t="shared" ref="B3:B7" si="0">A3/2.5</f>
        <v>0.88800000000000012</v>
      </c>
      <c r="C3">
        <v>0.47870000000000001</v>
      </c>
      <c r="D3">
        <f>C3/C2</f>
        <v>0.90440204043075767</v>
      </c>
    </row>
    <row r="4" spans="1:5" x14ac:dyDescent="0.25">
      <c r="A4">
        <v>2.1</v>
      </c>
      <c r="B4">
        <f t="shared" si="0"/>
        <v>0.84000000000000008</v>
      </c>
      <c r="C4">
        <v>0.41320000000000001</v>
      </c>
      <c r="D4">
        <f>C4/C2</f>
        <v>0.78065369355752889</v>
      </c>
    </row>
    <row r="5" spans="1:5" x14ac:dyDescent="0.25">
      <c r="A5">
        <v>2.5411999999999999</v>
      </c>
      <c r="B5">
        <f t="shared" si="0"/>
        <v>1.0164800000000001</v>
      </c>
      <c r="C5">
        <v>0.51119999999999999</v>
      </c>
      <c r="D5">
        <f>C5/C2</f>
        <v>0.9658038919327413</v>
      </c>
    </row>
    <row r="6" spans="1:5" x14ac:dyDescent="0.25">
      <c r="A6">
        <v>2.66</v>
      </c>
      <c r="B6">
        <f t="shared" si="0"/>
        <v>1.0640000000000001</v>
      </c>
      <c r="C6">
        <v>0.52429999999999999</v>
      </c>
      <c r="D6">
        <f>C6/C2</f>
        <v>0.99055356130738714</v>
      </c>
    </row>
    <row r="7" spans="1:5" x14ac:dyDescent="0.25">
      <c r="A7">
        <v>2.96</v>
      </c>
      <c r="B7">
        <f t="shared" si="0"/>
        <v>1.1839999999999999</v>
      </c>
      <c r="C7">
        <v>0.49320000000000003</v>
      </c>
      <c r="D7">
        <f>C7/C2</f>
        <v>0.93179671263933506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workbookViewId="0">
      <selection activeCell="B2" activeCellId="1" sqref="D2:D12 B2:B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2.5099999999999998</v>
      </c>
      <c r="B2">
        <f>A2/2.5</f>
        <v>1.004</v>
      </c>
      <c r="C2">
        <f>0.3723-0.147</f>
        <v>0.22530000000000003</v>
      </c>
      <c r="D2">
        <f>C2/0.2253</f>
        <v>1.0000000000000002</v>
      </c>
    </row>
    <row r="3" spans="1:5" x14ac:dyDescent="0.25">
      <c r="B3">
        <v>0.9</v>
      </c>
      <c r="C3">
        <f>0.3343-0.1378</f>
        <v>0.19649999999999998</v>
      </c>
      <c r="D3">
        <f t="shared" ref="D3:D12" si="0">C3/0.2253</f>
        <v>0.87217043941411443</v>
      </c>
    </row>
    <row r="4" spans="1:5" x14ac:dyDescent="0.25">
      <c r="B4">
        <v>0.8</v>
      </c>
      <c r="C4">
        <f>0.199-0.0117</f>
        <v>0.18730000000000002</v>
      </c>
      <c r="D4">
        <f t="shared" si="0"/>
        <v>0.83133599644917899</v>
      </c>
    </row>
    <row r="5" spans="1:5" x14ac:dyDescent="0.25">
      <c r="B5">
        <v>0.8</v>
      </c>
      <c r="C5">
        <f>0.2917-0.1339</f>
        <v>0.15780000000000002</v>
      </c>
      <c r="D5">
        <f t="shared" si="0"/>
        <v>0.70039946737683101</v>
      </c>
    </row>
    <row r="6" spans="1:5" x14ac:dyDescent="0.25">
      <c r="B6">
        <v>0.7</v>
      </c>
      <c r="C6">
        <f>0.1578-0.0065</f>
        <v>0.15129999999999999</v>
      </c>
      <c r="D6">
        <f t="shared" si="0"/>
        <v>0.67154904571682195</v>
      </c>
    </row>
    <row r="7" spans="1:5" x14ac:dyDescent="0.25">
      <c r="B7">
        <v>0.6</v>
      </c>
      <c r="C7">
        <f>0.1272-0.0094</f>
        <v>0.1178</v>
      </c>
      <c r="D7">
        <f t="shared" si="0"/>
        <v>0.52285841100754549</v>
      </c>
    </row>
    <row r="8" spans="1:5" x14ac:dyDescent="0.25">
      <c r="B8">
        <v>0.6</v>
      </c>
      <c r="C8">
        <f>0.1515-0.0135</f>
        <v>0.13799999999999998</v>
      </c>
      <c r="D8">
        <f t="shared" si="0"/>
        <v>0.61251664447403453</v>
      </c>
    </row>
    <row r="9" spans="1:5" x14ac:dyDescent="0.25">
      <c r="B9">
        <v>0.5</v>
      </c>
      <c r="C9">
        <f>0.128-0.0295</f>
        <v>9.8500000000000004E-2</v>
      </c>
      <c r="D9">
        <f t="shared" si="0"/>
        <v>0.43719485130936531</v>
      </c>
    </row>
    <row r="10" spans="1:5" x14ac:dyDescent="0.25">
      <c r="B10">
        <v>0.5</v>
      </c>
      <c r="C10">
        <f>0.1383-0.0145</f>
        <v>0.12380000000000001</v>
      </c>
      <c r="D10">
        <f t="shared" si="0"/>
        <v>0.54948956946293837</v>
      </c>
    </row>
    <row r="11" spans="1:5" x14ac:dyDescent="0.25">
      <c r="B11">
        <v>0.4</v>
      </c>
      <c r="C11">
        <f>0.0768-0.0098</f>
        <v>6.699999999999999E-2</v>
      </c>
      <c r="D11">
        <f t="shared" si="0"/>
        <v>0.29738126941855297</v>
      </c>
    </row>
    <row r="12" spans="1:5" x14ac:dyDescent="0.25">
      <c r="B12">
        <v>0.3</v>
      </c>
      <c r="C12">
        <f>0.0442-0.012</f>
        <v>3.2200000000000006E-2</v>
      </c>
      <c r="D12">
        <f t="shared" si="0"/>
        <v>0.14292055037727477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workbookViewId="0">
      <selection activeCell="B2" activeCellId="1" sqref="D2:D12 B2:B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B2">
        <v>1</v>
      </c>
      <c r="C2">
        <f>0.6699-0.0896</f>
        <v>0.58030000000000004</v>
      </c>
      <c r="D2">
        <f>C2/0.5803</f>
        <v>1</v>
      </c>
    </row>
    <row r="3" spans="1:5" x14ac:dyDescent="0.25">
      <c r="B3">
        <v>1.05</v>
      </c>
      <c r="C3">
        <f>0.667-0.1023</f>
        <v>0.56469999999999998</v>
      </c>
      <c r="D3">
        <f t="shared" ref="D3:D12" si="0">C3/0.5803</f>
        <v>0.97311735309322756</v>
      </c>
    </row>
    <row r="4" spans="1:5" x14ac:dyDescent="0.25">
      <c r="B4">
        <v>1.1000000000000001</v>
      </c>
      <c r="C4">
        <f>0.7076-0.1061</f>
        <v>0.60150000000000003</v>
      </c>
      <c r="D4">
        <f t="shared" si="0"/>
        <v>1.0365328278476651</v>
      </c>
    </row>
    <row r="5" spans="1:5" x14ac:dyDescent="0.25">
      <c r="B5">
        <v>1.1499999999999999</v>
      </c>
      <c r="C5">
        <f>0.702-0.114</f>
        <v>0.58799999999999997</v>
      </c>
      <c r="D5">
        <f t="shared" si="0"/>
        <v>1.0132689987937273</v>
      </c>
    </row>
    <row r="6" spans="1:5" x14ac:dyDescent="0.25">
      <c r="B6">
        <v>0.95</v>
      </c>
      <c r="C6">
        <f>0.5952-0.0901</f>
        <v>0.50509999999999999</v>
      </c>
      <c r="D6">
        <f t="shared" si="0"/>
        <v>0.87041185593658443</v>
      </c>
    </row>
    <row r="7" spans="1:5" x14ac:dyDescent="0.25">
      <c r="B7">
        <v>0.9</v>
      </c>
      <c r="C7">
        <f>0.5658-0.0921</f>
        <v>0.47369999999999995</v>
      </c>
      <c r="D7">
        <f t="shared" si="0"/>
        <v>0.81630191280372211</v>
      </c>
    </row>
    <row r="8" spans="1:5" x14ac:dyDescent="0.25">
      <c r="B8">
        <v>0.8</v>
      </c>
      <c r="C8">
        <f>0.4062-0.0208</f>
        <v>0.38540000000000002</v>
      </c>
      <c r="D8">
        <f t="shared" si="0"/>
        <v>0.66413923832500432</v>
      </c>
    </row>
    <row r="9" spans="1:5" x14ac:dyDescent="0.25">
      <c r="B9">
        <v>0.8</v>
      </c>
      <c r="C9">
        <f>0.3882-0.0269</f>
        <v>0.36130000000000001</v>
      </c>
      <c r="D9">
        <f t="shared" si="0"/>
        <v>0.62260899534723413</v>
      </c>
    </row>
    <row r="10" spans="1:5" x14ac:dyDescent="0.25">
      <c r="B10">
        <v>0.7</v>
      </c>
      <c r="C10">
        <f>0.2735-0.0199</f>
        <v>0.25360000000000005</v>
      </c>
      <c r="D10">
        <f t="shared" si="0"/>
        <v>0.43701533689470967</v>
      </c>
    </row>
    <row r="11" spans="1:5" x14ac:dyDescent="0.25">
      <c r="B11">
        <v>0.6</v>
      </c>
      <c r="C11">
        <f>0.1675-0.022</f>
        <v>0.14550000000000002</v>
      </c>
      <c r="D11">
        <f t="shared" si="0"/>
        <v>0.2507323798035499</v>
      </c>
    </row>
    <row r="12" spans="1:5" x14ac:dyDescent="0.25">
      <c r="B12">
        <v>0.5</v>
      </c>
      <c r="C12">
        <f>0.1308-0.0253</f>
        <v>0.1055</v>
      </c>
      <c r="D12">
        <f t="shared" si="0"/>
        <v>0.181802515940031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"/>
  <sheetViews>
    <sheetView workbookViewId="0">
      <selection activeCell="B2" activeCellId="1" sqref="D2:D10 B2:B10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B2">
        <v>1</v>
      </c>
      <c r="C2">
        <f>0.6949--0.0654</f>
        <v>0.76029999999999998</v>
      </c>
      <c r="D2">
        <f>C2/0.7603</f>
        <v>1</v>
      </c>
    </row>
    <row r="3" spans="1:5" x14ac:dyDescent="0.25">
      <c r="B3">
        <v>1.05</v>
      </c>
      <c r="C3">
        <f>0.6907-0.0616</f>
        <v>0.62909999999999999</v>
      </c>
      <c r="D3">
        <f t="shared" ref="D3:D10" si="0">C3/0.7603</f>
        <v>0.82743653820860186</v>
      </c>
    </row>
    <row r="4" spans="1:5" x14ac:dyDescent="0.25">
      <c r="B4">
        <v>1.1000000000000001</v>
      </c>
      <c r="C4">
        <f>0.6915-0.0749</f>
        <v>0.61660000000000004</v>
      </c>
      <c r="D4">
        <f t="shared" si="0"/>
        <v>0.81099565960804954</v>
      </c>
    </row>
    <row r="5" spans="1:5" x14ac:dyDescent="0.25">
      <c r="B5">
        <v>1.1499999999999999</v>
      </c>
      <c r="C5">
        <f>0.6558-0.0763</f>
        <v>0.57950000000000002</v>
      </c>
      <c r="D5">
        <f t="shared" si="0"/>
        <v>0.76219913192160993</v>
      </c>
    </row>
    <row r="6" spans="1:5" x14ac:dyDescent="0.25">
      <c r="B6">
        <v>0.95</v>
      </c>
      <c r="C6">
        <f>0.611-0.072</f>
        <v>0.53900000000000003</v>
      </c>
      <c r="D6">
        <f t="shared" si="0"/>
        <v>0.70893068525582015</v>
      </c>
    </row>
    <row r="7" spans="1:5" x14ac:dyDescent="0.25">
      <c r="B7">
        <v>0.85</v>
      </c>
      <c r="C7">
        <f>0.5522-0.0173</f>
        <v>0.53490000000000004</v>
      </c>
      <c r="D7">
        <f t="shared" si="0"/>
        <v>0.70353807707483895</v>
      </c>
    </row>
    <row r="8" spans="1:5" x14ac:dyDescent="0.25">
      <c r="B8">
        <v>0.75</v>
      </c>
      <c r="C8">
        <f>0.4615-0.0192</f>
        <v>0.44230000000000003</v>
      </c>
      <c r="D8">
        <f t="shared" si="0"/>
        <v>0.5817440484019466</v>
      </c>
    </row>
    <row r="9" spans="1:5" x14ac:dyDescent="0.25">
      <c r="B9">
        <v>0.65</v>
      </c>
      <c r="C9">
        <f>0.3822-0.0216</f>
        <v>0.36059999999999998</v>
      </c>
      <c r="D9">
        <f t="shared" si="0"/>
        <v>0.47428646586873602</v>
      </c>
    </row>
    <row r="10" spans="1:5" x14ac:dyDescent="0.25">
      <c r="B10">
        <v>0.65</v>
      </c>
      <c r="C10">
        <f>0.3829-0.0211</f>
        <v>0.36180000000000001</v>
      </c>
      <c r="D10">
        <f t="shared" si="0"/>
        <v>0.4758647902143891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5"/>
  <sheetViews>
    <sheetView workbookViewId="0">
      <selection activeCell="B2" activeCellId="1" sqref="D2:D11 B2:B11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B2">
        <v>1</v>
      </c>
      <c r="C2">
        <f>0.578-0.1065</f>
        <v>0.47149999999999997</v>
      </c>
      <c r="D2">
        <f>C2/0.4715</f>
        <v>1</v>
      </c>
    </row>
    <row r="3" spans="1:5" x14ac:dyDescent="0.25">
      <c r="B3">
        <v>1.05</v>
      </c>
      <c r="C3">
        <f>0.5845-0.1136</f>
        <v>0.47089999999999999</v>
      </c>
      <c r="D3">
        <f t="shared" ref="D3:D11" si="0">C3/0.4715</f>
        <v>0.99872746553552494</v>
      </c>
    </row>
    <row r="4" spans="1:5" x14ac:dyDescent="0.25">
      <c r="B4">
        <v>1.1000000000000001</v>
      </c>
      <c r="C4">
        <f>0.5592-0.1043</f>
        <v>0.45490000000000003</v>
      </c>
      <c r="D4">
        <f t="shared" si="0"/>
        <v>0.96479321314952293</v>
      </c>
    </row>
    <row r="5" spans="1:5" x14ac:dyDescent="0.25">
      <c r="B5">
        <v>0.95</v>
      </c>
      <c r="C5">
        <f>0.5319-0.0986</f>
        <v>0.43330000000000002</v>
      </c>
      <c r="D5">
        <f t="shared" si="0"/>
        <v>0.91898197242842006</v>
      </c>
    </row>
    <row r="6" spans="1:5" x14ac:dyDescent="0.25">
      <c r="B6">
        <v>0.9</v>
      </c>
      <c r="C6">
        <f>0.4993-0.0987</f>
        <v>0.40060000000000001</v>
      </c>
      <c r="D6">
        <f t="shared" si="0"/>
        <v>0.84962884411452821</v>
      </c>
    </row>
    <row r="7" spans="1:5" x14ac:dyDescent="0.25">
      <c r="B7">
        <v>0.8</v>
      </c>
      <c r="C7">
        <f>0.4722-0.0789</f>
        <v>0.39329999999999998</v>
      </c>
      <c r="D7">
        <f t="shared" si="0"/>
        <v>0.8341463414634146</v>
      </c>
    </row>
    <row r="8" spans="1:5" x14ac:dyDescent="0.25">
      <c r="B8">
        <v>0.7</v>
      </c>
      <c r="C8">
        <f>0.3509-0.0219</f>
        <v>0.32900000000000001</v>
      </c>
      <c r="D8">
        <f t="shared" si="0"/>
        <v>0.69777306468716871</v>
      </c>
    </row>
    <row r="9" spans="1:5" x14ac:dyDescent="0.25">
      <c r="B9">
        <v>0.6</v>
      </c>
      <c r="C9">
        <f>0.2762-0.0105</f>
        <v>0.26569999999999999</v>
      </c>
      <c r="D9">
        <f t="shared" si="0"/>
        <v>0.56352067868504774</v>
      </c>
    </row>
    <row r="10" spans="1:5" x14ac:dyDescent="0.25">
      <c r="B10">
        <v>1</v>
      </c>
      <c r="C10">
        <f>0.4836-0.0173</f>
        <v>0.46629999999999999</v>
      </c>
      <c r="D10">
        <f t="shared" si="0"/>
        <v>0.98897136797454932</v>
      </c>
    </row>
    <row r="11" spans="1:5" x14ac:dyDescent="0.25">
      <c r="B11">
        <v>0.5</v>
      </c>
      <c r="C11">
        <f>0.1893-0.0045</f>
        <v>0.18479999999999999</v>
      </c>
      <c r="D11">
        <f t="shared" si="0"/>
        <v>0.3919406150583245</v>
      </c>
    </row>
    <row r="12" spans="1:5" x14ac:dyDescent="0.25">
      <c r="B12">
        <v>0.5</v>
      </c>
      <c r="C12" t="s">
        <v>11</v>
      </c>
    </row>
    <row r="13" spans="1:5" x14ac:dyDescent="0.25">
      <c r="B13">
        <v>0.5</v>
      </c>
    </row>
    <row r="14" spans="1:5" x14ac:dyDescent="0.25">
      <c r="B14">
        <v>0.5</v>
      </c>
    </row>
    <row r="15" spans="1:5" x14ac:dyDescent="0.25">
      <c r="B15">
        <v>0.4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3"/>
  <sheetViews>
    <sheetView workbookViewId="0">
      <selection activeCell="D2" activeCellId="1" sqref="B2:B13 D2:D13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2.4300000000000002</v>
      </c>
      <c r="B2">
        <f>A2/2.5</f>
        <v>0.97200000000000009</v>
      </c>
      <c r="C2">
        <f>0.1566-0.0163</f>
        <v>0.14029999999999998</v>
      </c>
      <c r="D2">
        <f>C2/0.1403</f>
        <v>0.99999999999999978</v>
      </c>
    </row>
    <row r="3" spans="1:5" x14ac:dyDescent="0.25">
      <c r="A3">
        <v>2.44</v>
      </c>
      <c r="B3">
        <f t="shared" ref="B3:B13" si="0">A3/2.5</f>
        <v>0.97599999999999998</v>
      </c>
      <c r="C3">
        <f>0.1483-0.0078</f>
        <v>0.14049999999999999</v>
      </c>
      <c r="D3">
        <f t="shared" ref="D3:D13" si="1">C3/0.1403</f>
        <v>1.0014255167498216</v>
      </c>
    </row>
    <row r="4" spans="1:5" x14ac:dyDescent="0.25">
      <c r="A4">
        <v>3.07</v>
      </c>
      <c r="B4">
        <f t="shared" si="0"/>
        <v>1.228</v>
      </c>
      <c r="C4">
        <f>0.102-0.0152</f>
        <v>8.6799999999999988E-2</v>
      </c>
      <c r="D4">
        <f t="shared" si="1"/>
        <v>0.61867426942266557</v>
      </c>
    </row>
    <row r="5" spans="1:5" x14ac:dyDescent="0.25">
      <c r="A5">
        <v>2.39</v>
      </c>
      <c r="B5">
        <f t="shared" si="0"/>
        <v>0.95600000000000007</v>
      </c>
      <c r="C5">
        <f>0.153-0.0163</f>
        <v>0.13669999999999999</v>
      </c>
      <c r="D5">
        <f t="shared" si="1"/>
        <v>0.97434069850320726</v>
      </c>
    </row>
    <row r="6" spans="1:5" x14ac:dyDescent="0.25">
      <c r="A6">
        <v>2.34</v>
      </c>
      <c r="B6">
        <f t="shared" si="0"/>
        <v>0.93599999999999994</v>
      </c>
      <c r="C6">
        <f>0.1543-0.022</f>
        <v>0.1323</v>
      </c>
      <c r="D6">
        <f t="shared" si="1"/>
        <v>0.94297933000712753</v>
      </c>
    </row>
    <row r="7" spans="1:5" x14ac:dyDescent="0.25">
      <c r="A7">
        <v>2.57</v>
      </c>
      <c r="B7">
        <f t="shared" si="0"/>
        <v>1.028</v>
      </c>
      <c r="C7">
        <f>0.14-0.005</f>
        <v>0.13500000000000001</v>
      </c>
      <c r="D7">
        <f t="shared" si="1"/>
        <v>0.96222380612972203</v>
      </c>
    </row>
    <row r="8" spans="1:5" x14ac:dyDescent="0.25">
      <c r="A8">
        <v>3.06</v>
      </c>
      <c r="B8">
        <f t="shared" si="0"/>
        <v>1.224</v>
      </c>
      <c r="C8">
        <f>0.1032-0.0165</f>
        <v>8.6699999999999999E-2</v>
      </c>
      <c r="D8">
        <f t="shared" si="1"/>
        <v>0.61796151104775476</v>
      </c>
    </row>
    <row r="9" spans="1:5" x14ac:dyDescent="0.25">
      <c r="A9">
        <v>2.38</v>
      </c>
      <c r="B9">
        <f t="shared" si="0"/>
        <v>0.95199999999999996</v>
      </c>
      <c r="C9">
        <f>0.1446-0.0095</f>
        <v>0.1351</v>
      </c>
      <c r="D9">
        <f t="shared" si="1"/>
        <v>0.96293656450463283</v>
      </c>
    </row>
    <row r="10" spans="1:5" x14ac:dyDescent="0.25">
      <c r="A10">
        <v>2.4</v>
      </c>
      <c r="B10">
        <f t="shared" si="0"/>
        <v>0.96</v>
      </c>
      <c r="C10">
        <f>0.14-0.0062</f>
        <v>0.1338</v>
      </c>
      <c r="D10">
        <f t="shared" si="1"/>
        <v>0.95367070563079115</v>
      </c>
    </row>
    <row r="11" spans="1:5" x14ac:dyDescent="0.25">
      <c r="A11">
        <v>1.92</v>
      </c>
      <c r="B11">
        <f t="shared" si="0"/>
        <v>0.76800000000000002</v>
      </c>
      <c r="C11">
        <f>0.1148+0.0041</f>
        <v>0.11890000000000001</v>
      </c>
      <c r="D11">
        <f t="shared" si="1"/>
        <v>0.84746970776906627</v>
      </c>
    </row>
    <row r="12" spans="1:5" x14ac:dyDescent="0.25">
      <c r="A12">
        <v>1.8</v>
      </c>
      <c r="B12">
        <f t="shared" si="0"/>
        <v>0.72</v>
      </c>
      <c r="C12">
        <f>0.0731+0.0198</f>
        <v>9.2899999999999996E-2</v>
      </c>
      <c r="D12">
        <f t="shared" si="1"/>
        <v>0.66215253029223087</v>
      </c>
    </row>
    <row r="13" spans="1:5" x14ac:dyDescent="0.25">
      <c r="A13">
        <v>1.69</v>
      </c>
      <c r="B13">
        <f t="shared" si="0"/>
        <v>0.67599999999999993</v>
      </c>
      <c r="C13">
        <f>0.021+0.0361</f>
        <v>5.7099999999999998E-2</v>
      </c>
      <c r="D13">
        <f t="shared" si="1"/>
        <v>0.40698503207412684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D2" activeCellId="1" sqref="B2:B6 D2:D6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2.5499999999999998</v>
      </c>
      <c r="B2">
        <f>A2/2.5</f>
        <v>1.02</v>
      </c>
      <c r="C2">
        <f>0.3397-0.007</f>
        <v>0.3327</v>
      </c>
      <c r="D2">
        <f>C2/0.3327</f>
        <v>1</v>
      </c>
    </row>
    <row r="3" spans="1:5" x14ac:dyDescent="0.25">
      <c r="B3">
        <v>0.7</v>
      </c>
      <c r="C3">
        <f>0.165-0.003</f>
        <v>0.16200000000000001</v>
      </c>
      <c r="D3">
        <f t="shared" ref="D3:D6" si="0">C3/0.3327</f>
        <v>0.48692515779981965</v>
      </c>
    </row>
    <row r="4" spans="1:5" x14ac:dyDescent="0.25">
      <c r="B4">
        <v>0.55000000000000004</v>
      </c>
      <c r="C4">
        <f>0.0916-0.0025</f>
        <v>8.9099999999999999E-2</v>
      </c>
      <c r="D4">
        <f t="shared" si="0"/>
        <v>0.26780883678990081</v>
      </c>
    </row>
    <row r="5" spans="1:5" x14ac:dyDescent="0.25">
      <c r="B5">
        <v>0.4</v>
      </c>
      <c r="C5">
        <f>0.0393-0.0006</f>
        <v>3.8699999999999998E-2</v>
      </c>
      <c r="D5">
        <f t="shared" si="0"/>
        <v>0.11632100991884581</v>
      </c>
    </row>
    <row r="6" spans="1:5" x14ac:dyDescent="0.25">
      <c r="B6">
        <v>0.25</v>
      </c>
      <c r="C6">
        <f>0.0002+0.0061</f>
        <v>6.3E-3</v>
      </c>
      <c r="D6">
        <f t="shared" si="0"/>
        <v>1.8935978358881875E-2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2" activeCellId="1" sqref="B2:B11 D2:D11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2.4900000000000002</v>
      </c>
      <c r="B2">
        <f>A2/2.5</f>
        <v>0.99600000000000011</v>
      </c>
      <c r="C2">
        <v>0.36520000000000002</v>
      </c>
      <c r="D2">
        <f>C2/0.3928</f>
        <v>0.929735234215886</v>
      </c>
    </row>
    <row r="3" spans="1:5" x14ac:dyDescent="0.25">
      <c r="A3">
        <v>2.52</v>
      </c>
      <c r="B3">
        <f t="shared" ref="B3:B11" si="0">A3/2.5</f>
        <v>1.008</v>
      </c>
      <c r="C3">
        <v>0.39279999999999998</v>
      </c>
      <c r="D3">
        <f t="shared" ref="D3:D11" si="1">C3/0.3928</f>
        <v>1</v>
      </c>
    </row>
    <row r="4" spans="1:5" x14ac:dyDescent="0.25">
      <c r="A4">
        <v>2.63</v>
      </c>
      <c r="B4">
        <f t="shared" si="0"/>
        <v>1.052</v>
      </c>
      <c r="C4">
        <v>0.34760000000000002</v>
      </c>
      <c r="D4">
        <f t="shared" si="1"/>
        <v>0.8849287169042771</v>
      </c>
    </row>
    <row r="5" spans="1:5" x14ac:dyDescent="0.25">
      <c r="A5">
        <v>2.82</v>
      </c>
      <c r="B5">
        <f t="shared" si="0"/>
        <v>1.1279999999999999</v>
      </c>
      <c r="C5">
        <v>0.32269999999999999</v>
      </c>
      <c r="D5">
        <f t="shared" si="1"/>
        <v>0.82153767820773926</v>
      </c>
    </row>
    <row r="6" spans="1:5" x14ac:dyDescent="0.25">
      <c r="A6">
        <v>3.14</v>
      </c>
      <c r="B6">
        <f t="shared" si="0"/>
        <v>1.256</v>
      </c>
      <c r="C6">
        <v>0.28499999999999998</v>
      </c>
      <c r="D6">
        <f t="shared" si="1"/>
        <v>0.72556008146639506</v>
      </c>
    </row>
    <row r="7" spans="1:5" x14ac:dyDescent="0.25">
      <c r="A7">
        <v>2.61</v>
      </c>
      <c r="B7">
        <f t="shared" si="0"/>
        <v>1.044</v>
      </c>
      <c r="C7">
        <v>0.30399999999999999</v>
      </c>
      <c r="D7">
        <f t="shared" si="1"/>
        <v>0.77393075356415475</v>
      </c>
    </row>
    <row r="8" spans="1:5" x14ac:dyDescent="0.25">
      <c r="A8">
        <v>2.2799999999999998</v>
      </c>
      <c r="B8">
        <f t="shared" si="0"/>
        <v>0.91199999999999992</v>
      </c>
      <c r="C8">
        <v>0.25219999999999998</v>
      </c>
      <c r="D8">
        <f t="shared" si="1"/>
        <v>0.64205702647657836</v>
      </c>
    </row>
    <row r="9" spans="1:5" x14ac:dyDescent="0.25">
      <c r="A9">
        <v>2.16</v>
      </c>
      <c r="B9">
        <f t="shared" si="0"/>
        <v>0.8640000000000001</v>
      </c>
      <c r="C9">
        <v>0.21</v>
      </c>
      <c r="D9">
        <f t="shared" si="1"/>
        <v>0.53462321792260692</v>
      </c>
    </row>
    <row r="10" spans="1:5" x14ac:dyDescent="0.25">
      <c r="A10">
        <v>2.84</v>
      </c>
      <c r="B10">
        <f t="shared" si="0"/>
        <v>1.1359999999999999</v>
      </c>
      <c r="C10">
        <v>0.28199999999999997</v>
      </c>
      <c r="D10">
        <f t="shared" si="1"/>
        <v>0.7179226069246436</v>
      </c>
    </row>
    <row r="11" spans="1:5" x14ac:dyDescent="0.25">
      <c r="A11">
        <v>3.48</v>
      </c>
      <c r="B11">
        <f t="shared" si="0"/>
        <v>1.3919999999999999</v>
      </c>
      <c r="C11">
        <v>0.16</v>
      </c>
      <c r="D11">
        <f t="shared" si="1"/>
        <v>0.40733197556008149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2" activeCellId="1" sqref="E2:E6 B2:B6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2.2000000000000002</v>
      </c>
      <c r="B2">
        <f>A2/2.5</f>
        <v>0.88000000000000012</v>
      </c>
      <c r="C2">
        <v>0.71499999999999997</v>
      </c>
      <c r="D2">
        <f>C2/0.733</f>
        <v>0.97544338335607095</v>
      </c>
      <c r="E2">
        <f>D2*0.96</f>
        <v>0.93642564802182804</v>
      </c>
    </row>
    <row r="3" spans="1:5" x14ac:dyDescent="0.25">
      <c r="A3">
        <v>2</v>
      </c>
      <c r="B3">
        <f t="shared" ref="B3:B6" si="0">A3/2.5</f>
        <v>0.8</v>
      </c>
      <c r="C3">
        <v>0.69499999999999995</v>
      </c>
      <c r="D3">
        <f t="shared" ref="D3:D6" si="1">C3/0.733</f>
        <v>0.94815825375170526</v>
      </c>
      <c r="E3">
        <f>D3*0.97</f>
        <v>0.91971350613915404</v>
      </c>
    </row>
    <row r="4" spans="1:5" x14ac:dyDescent="0.25">
      <c r="A4">
        <v>2.34</v>
      </c>
      <c r="B4">
        <f t="shared" si="0"/>
        <v>0.93599999999999994</v>
      </c>
      <c r="C4">
        <v>0.73499999999999999</v>
      </c>
      <c r="D4">
        <f t="shared" si="1"/>
        <v>1.0027285129604366</v>
      </c>
      <c r="E4">
        <f>D4*0.98</f>
        <v>0.98267394270122788</v>
      </c>
    </row>
    <row r="5" spans="1:5" x14ac:dyDescent="0.25">
      <c r="A5">
        <v>2.4300000000000002</v>
      </c>
      <c r="B5">
        <f t="shared" si="0"/>
        <v>0.97200000000000009</v>
      </c>
      <c r="C5">
        <v>0.73299999999999998</v>
      </c>
      <c r="D5">
        <f t="shared" si="1"/>
        <v>1</v>
      </c>
      <c r="E5">
        <f>D5*0.99</f>
        <v>0.99</v>
      </c>
    </row>
    <row r="6" spans="1:5" x14ac:dyDescent="0.25">
      <c r="A6">
        <v>2.4900000000000002</v>
      </c>
      <c r="B6">
        <f t="shared" si="0"/>
        <v>0.99600000000000011</v>
      </c>
      <c r="C6">
        <v>0.73299999999999998</v>
      </c>
      <c r="D6">
        <f t="shared" si="1"/>
        <v>1</v>
      </c>
      <c r="E6">
        <f>D6*1</f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B2" activeCellId="1" sqref="D2:D4 B2:B4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2.2999999999999998</v>
      </c>
      <c r="B2">
        <f t="shared" ref="B2:B4" si="0">A2/2.5</f>
        <v>0.91999999999999993</v>
      </c>
      <c r="C2">
        <v>0.64400000000000002</v>
      </c>
      <c r="D2">
        <f t="shared" ref="D2:D3" si="1">C2/0.682</f>
        <v>0.94428152492668616</v>
      </c>
    </row>
    <row r="3" spans="1:5" x14ac:dyDescent="0.25">
      <c r="A3">
        <v>2.4300000000000002</v>
      </c>
      <c r="B3">
        <f t="shared" si="0"/>
        <v>0.97200000000000009</v>
      </c>
      <c r="C3">
        <v>0.70199999999999996</v>
      </c>
      <c r="D3">
        <f t="shared" si="1"/>
        <v>1.0293255131964807</v>
      </c>
    </row>
    <row r="4" spans="1:5" x14ac:dyDescent="0.25">
      <c r="A4">
        <v>2.5</v>
      </c>
      <c r="B4">
        <f t="shared" si="0"/>
        <v>1</v>
      </c>
      <c r="C4">
        <v>0.68200000000000005</v>
      </c>
      <c r="D4">
        <f>C4/0.682</f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D3" activeCellId="1" sqref="B3:B13 D3:D13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2.4700000000000002</v>
      </c>
      <c r="B2">
        <f>A2/2.5</f>
        <v>0.9880000000000001</v>
      </c>
      <c r="C2">
        <f>0.9054-0.0682</f>
        <v>0.83719999999999994</v>
      </c>
    </row>
    <row r="3" spans="1:5" x14ac:dyDescent="0.25">
      <c r="A3">
        <v>2.6</v>
      </c>
      <c r="B3">
        <f t="shared" ref="B3:B13" si="0">A3/2.5</f>
        <v>1.04</v>
      </c>
      <c r="C3">
        <f>1.0683-0.0727</f>
        <v>0.99560000000000004</v>
      </c>
      <c r="D3">
        <f>C3/0.9956</f>
        <v>1</v>
      </c>
    </row>
    <row r="4" spans="1:5" x14ac:dyDescent="0.25">
      <c r="A4">
        <v>2.63</v>
      </c>
      <c r="B4">
        <f t="shared" si="0"/>
        <v>1.052</v>
      </c>
      <c r="C4">
        <v>0.998</v>
      </c>
      <c r="D4">
        <f t="shared" ref="D4:D13" si="1">C4/0.9956</f>
        <v>1.002410606669345</v>
      </c>
    </row>
    <row r="5" spans="1:5" x14ac:dyDescent="0.25">
      <c r="A5">
        <v>2.83</v>
      </c>
      <c r="B5">
        <f t="shared" si="0"/>
        <v>1.1320000000000001</v>
      </c>
      <c r="C5">
        <f>1.071-0.107</f>
        <v>0.96399999999999997</v>
      </c>
      <c r="D5">
        <f t="shared" si="1"/>
        <v>0.96826034552028917</v>
      </c>
    </row>
    <row r="6" spans="1:5" x14ac:dyDescent="0.25">
      <c r="A6">
        <v>2.54</v>
      </c>
      <c r="B6">
        <f t="shared" si="0"/>
        <v>1.016</v>
      </c>
      <c r="C6">
        <f>1.0101-0.061</f>
        <v>0.94910000000000005</v>
      </c>
      <c r="D6">
        <f t="shared" si="1"/>
        <v>0.95329449578143832</v>
      </c>
    </row>
    <row r="7" spans="1:5" x14ac:dyDescent="0.25">
      <c r="A7">
        <v>2.82</v>
      </c>
      <c r="B7">
        <f t="shared" si="0"/>
        <v>1.1279999999999999</v>
      </c>
      <c r="C7">
        <f>1.0531-0.0875</f>
        <v>0.9655999999999999</v>
      </c>
      <c r="D7">
        <f t="shared" si="1"/>
        <v>0.96986741663318587</v>
      </c>
    </row>
    <row r="8" spans="1:5" x14ac:dyDescent="0.25">
      <c r="A8">
        <v>2.99</v>
      </c>
      <c r="B8">
        <f t="shared" si="0"/>
        <v>1.1960000000000002</v>
      </c>
      <c r="C8">
        <f>1.0184-0.115</f>
        <v>0.90339999999999998</v>
      </c>
      <c r="D8">
        <f t="shared" si="1"/>
        <v>0.90739252711932494</v>
      </c>
    </row>
    <row r="9" spans="1:5" x14ac:dyDescent="0.25">
      <c r="A9">
        <v>3.16</v>
      </c>
      <c r="B9">
        <f t="shared" si="0"/>
        <v>1.264</v>
      </c>
      <c r="C9">
        <f>0.965-0.148</f>
        <v>0.81699999999999995</v>
      </c>
      <c r="D9">
        <f t="shared" si="1"/>
        <v>0.82061068702290063</v>
      </c>
    </row>
    <row r="10" spans="1:5" x14ac:dyDescent="0.25">
      <c r="A10">
        <v>2.59</v>
      </c>
      <c r="B10">
        <f t="shared" si="0"/>
        <v>1.036</v>
      </c>
      <c r="C10">
        <f>0.9538-0.0563</f>
        <v>0.89749999999999996</v>
      </c>
      <c r="D10">
        <f t="shared" si="1"/>
        <v>0.90146645239051826</v>
      </c>
    </row>
    <row r="11" spans="1:5" x14ac:dyDescent="0.25">
      <c r="A11">
        <v>2.2599999999999998</v>
      </c>
      <c r="B11">
        <f t="shared" si="0"/>
        <v>0.90399999999999991</v>
      </c>
      <c r="C11">
        <f>0.9539-0.0265</f>
        <v>0.9274</v>
      </c>
      <c r="D11">
        <f t="shared" si="1"/>
        <v>0.93149859381277622</v>
      </c>
    </row>
    <row r="12" spans="1:5" x14ac:dyDescent="0.25">
      <c r="A12">
        <v>2.4900000000000002</v>
      </c>
      <c r="B12">
        <f t="shared" si="0"/>
        <v>0.99600000000000011</v>
      </c>
      <c r="C12">
        <f>0.9136-0.0232</f>
        <v>0.89039999999999997</v>
      </c>
      <c r="D12">
        <f t="shared" si="1"/>
        <v>0.89433507432703896</v>
      </c>
    </row>
    <row r="13" spans="1:5" x14ac:dyDescent="0.25">
      <c r="A13">
        <v>3.22</v>
      </c>
      <c r="B13">
        <f t="shared" si="0"/>
        <v>1.288</v>
      </c>
      <c r="C13">
        <f>0.8966-0.1719</f>
        <v>0.7246999999999999</v>
      </c>
      <c r="D13">
        <f t="shared" si="1"/>
        <v>0.72790277219766963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D2" activeCellId="1" sqref="B2:B10 D2:D10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</v>
      </c>
      <c r="B2">
        <f t="shared" ref="B2:B10" si="0">A2/2.5</f>
        <v>1</v>
      </c>
      <c r="C2">
        <f>0.6584-0.0416</f>
        <v>0.61680000000000001</v>
      </c>
      <c r="D2">
        <f>C2/0.6168</f>
        <v>1</v>
      </c>
    </row>
    <row r="3" spans="1:5" x14ac:dyDescent="0.25">
      <c r="A3">
        <v>2.61</v>
      </c>
      <c r="B3">
        <f t="shared" si="0"/>
        <v>1.044</v>
      </c>
      <c r="C3">
        <f>0.6068-0.0716</f>
        <v>0.53520000000000001</v>
      </c>
      <c r="D3">
        <f t="shared" ref="D3:D10" si="1">C3/0.6168</f>
        <v>0.86770428015564205</v>
      </c>
    </row>
    <row r="4" spans="1:5" x14ac:dyDescent="0.25">
      <c r="A4">
        <v>2.2599999999999998</v>
      </c>
      <c r="B4">
        <f t="shared" si="0"/>
        <v>0.90399999999999991</v>
      </c>
      <c r="C4">
        <f>0.5336-0.0432</f>
        <v>0.49039999999999995</v>
      </c>
      <c r="D4">
        <f t="shared" si="1"/>
        <v>0.7950713359273669</v>
      </c>
    </row>
    <row r="5" spans="1:5" x14ac:dyDescent="0.25">
      <c r="A5">
        <v>2.77</v>
      </c>
      <c r="B5">
        <f t="shared" si="0"/>
        <v>1.1080000000000001</v>
      </c>
      <c r="C5">
        <f>0.6522-0.0873</f>
        <v>0.56489999999999996</v>
      </c>
      <c r="D5">
        <f t="shared" si="1"/>
        <v>0.91585603112840452</v>
      </c>
    </row>
    <row r="6" spans="1:5" x14ac:dyDescent="0.25">
      <c r="A6">
        <v>3.05</v>
      </c>
      <c r="B6">
        <f t="shared" si="0"/>
        <v>1.22</v>
      </c>
      <c r="C6">
        <f>0.673-0.1987</f>
        <v>0.47430000000000005</v>
      </c>
      <c r="D6">
        <f t="shared" si="1"/>
        <v>0.76896887159533078</v>
      </c>
    </row>
    <row r="7" spans="1:5" x14ac:dyDescent="0.25">
      <c r="A7">
        <v>3.36</v>
      </c>
      <c r="B7">
        <f t="shared" si="0"/>
        <v>1.3439999999999999</v>
      </c>
      <c r="C7">
        <f>0.6671-0.3058</f>
        <v>0.36130000000000001</v>
      </c>
      <c r="D7">
        <f t="shared" si="1"/>
        <v>0.58576523994811935</v>
      </c>
    </row>
    <row r="8" spans="1:5" x14ac:dyDescent="0.25">
      <c r="A8">
        <v>2.4900000000000002</v>
      </c>
      <c r="B8">
        <f t="shared" si="0"/>
        <v>0.99600000000000011</v>
      </c>
      <c r="C8">
        <f>0.5062-0.063</f>
        <v>0.44319999999999998</v>
      </c>
      <c r="D8">
        <f t="shared" si="1"/>
        <v>0.7185473411154345</v>
      </c>
    </row>
    <row r="9" spans="1:5" x14ac:dyDescent="0.25">
      <c r="A9">
        <v>2.65</v>
      </c>
      <c r="B9">
        <f t="shared" si="0"/>
        <v>1.06</v>
      </c>
      <c r="C9">
        <f>0.5368-0.0745</f>
        <v>0.46230000000000004</v>
      </c>
      <c r="D9">
        <f t="shared" si="1"/>
        <v>0.7495136186770428</v>
      </c>
    </row>
    <row r="10" spans="1:5" x14ac:dyDescent="0.25">
      <c r="A10">
        <v>2.72</v>
      </c>
      <c r="B10">
        <f t="shared" si="0"/>
        <v>1.0880000000000001</v>
      </c>
      <c r="C10">
        <f>0.5295-0.0888</f>
        <v>0.44069999999999998</v>
      </c>
      <c r="D10">
        <f t="shared" si="1"/>
        <v>0.71449416342412442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B2" activeCellId="1" sqref="D2:D5 B2:B5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2.58</v>
      </c>
      <c r="B2">
        <f t="shared" ref="B2:B5" si="0">A2/2.5</f>
        <v>1.032</v>
      </c>
      <c r="C2">
        <f>0.8446-0.0835</f>
        <v>0.7611</v>
      </c>
      <c r="D2">
        <f>C2/0.7611</f>
        <v>1</v>
      </c>
    </row>
    <row r="3" spans="1:5" x14ac:dyDescent="0.25">
      <c r="A3">
        <v>2.9</v>
      </c>
      <c r="B3">
        <f t="shared" si="0"/>
        <v>1.1599999999999999</v>
      </c>
      <c r="C3">
        <f>0.8249-0.083</f>
        <v>0.7419</v>
      </c>
      <c r="D3">
        <f t="shared" ref="D3:D5" si="1">C3/0.7611</f>
        <v>0.97477335435553802</v>
      </c>
    </row>
    <row r="4" spans="1:5" x14ac:dyDescent="0.25">
      <c r="A4">
        <v>3.18</v>
      </c>
      <c r="B4">
        <f t="shared" si="0"/>
        <v>1.272</v>
      </c>
      <c r="C4">
        <f>0.7513-0.1125</f>
        <v>0.63879999999999992</v>
      </c>
      <c r="D4">
        <f t="shared" si="1"/>
        <v>0.83931152279595311</v>
      </c>
    </row>
    <row r="5" spans="1:5" x14ac:dyDescent="0.25">
      <c r="A5">
        <v>2.2000000000000002</v>
      </c>
      <c r="B5">
        <f t="shared" si="0"/>
        <v>0.88000000000000012</v>
      </c>
      <c r="C5">
        <f>0.729-0.0448</f>
        <v>0.68420000000000003</v>
      </c>
      <c r="D5">
        <f t="shared" si="1"/>
        <v>0.89896202864275399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2" activeCellId="1" sqref="D2:D9 B2:B9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</row>
    <row r="2" spans="1:5" x14ac:dyDescent="0.25">
      <c r="A2">
        <v>2.54</v>
      </c>
      <c r="B2">
        <f>A2/2.5</f>
        <v>1.016</v>
      </c>
      <c r="C2">
        <f>0.5861-0.038</f>
        <v>0.54809999999999992</v>
      </c>
      <c r="D2">
        <f>C2/0.5481</f>
        <v>0.99999999999999978</v>
      </c>
    </row>
    <row r="3" spans="1:5" x14ac:dyDescent="0.25">
      <c r="A3">
        <v>2.62</v>
      </c>
      <c r="B3">
        <f t="shared" ref="B3:B9" si="0">A3/2.5</f>
        <v>1.048</v>
      </c>
      <c r="C3">
        <f>0.5794-0.045</f>
        <v>0.53439999999999999</v>
      </c>
      <c r="D3">
        <f t="shared" ref="D3:D9" si="1">C3/0.5481</f>
        <v>0.97500456121145773</v>
      </c>
    </row>
    <row r="4" spans="1:5" x14ac:dyDescent="0.25">
      <c r="A4">
        <v>2.94</v>
      </c>
      <c r="B4">
        <f t="shared" si="0"/>
        <v>1.1759999999999999</v>
      </c>
      <c r="C4">
        <f>0.571-0.0562</f>
        <v>0.51479999999999992</v>
      </c>
      <c r="D4">
        <f t="shared" si="1"/>
        <v>0.93924466338259427</v>
      </c>
    </row>
    <row r="5" spans="1:5" x14ac:dyDescent="0.25">
      <c r="A5">
        <v>3.2</v>
      </c>
      <c r="B5">
        <f t="shared" si="0"/>
        <v>1.28</v>
      </c>
      <c r="C5">
        <f>0.5158-0.0805</f>
        <v>0.43530000000000002</v>
      </c>
      <c r="D5">
        <f t="shared" si="1"/>
        <v>0.79419813902572522</v>
      </c>
    </row>
    <row r="6" spans="1:5" x14ac:dyDescent="0.25">
      <c r="A6">
        <v>3.4</v>
      </c>
      <c r="B6">
        <f t="shared" si="0"/>
        <v>1.3599999999999999</v>
      </c>
      <c r="C6">
        <f>0.4705-0.1093</f>
        <v>0.36119999999999997</v>
      </c>
      <c r="D6">
        <f t="shared" si="1"/>
        <v>0.65900383141762442</v>
      </c>
    </row>
    <row r="7" spans="1:5" x14ac:dyDescent="0.25">
      <c r="A7">
        <v>2.2000000000000002</v>
      </c>
      <c r="B7">
        <f t="shared" si="0"/>
        <v>0.88000000000000012</v>
      </c>
      <c r="C7">
        <f>0.4817-0.0287</f>
        <v>0.45300000000000001</v>
      </c>
      <c r="D7">
        <f t="shared" si="1"/>
        <v>0.82649151614668859</v>
      </c>
    </row>
    <row r="8" spans="1:5" x14ac:dyDescent="0.25">
      <c r="A8">
        <v>1.9</v>
      </c>
      <c r="B8">
        <f t="shared" si="0"/>
        <v>0.76</v>
      </c>
      <c r="C8">
        <f>0.4592-0.0268</f>
        <v>0.43240000000000001</v>
      </c>
      <c r="D8">
        <f t="shared" si="1"/>
        <v>0.78890713373471988</v>
      </c>
    </row>
    <row r="9" spans="1:5" x14ac:dyDescent="0.25">
      <c r="A9">
        <v>2.52</v>
      </c>
      <c r="B9">
        <f t="shared" si="0"/>
        <v>1.008</v>
      </c>
      <c r="C9">
        <f>0.5292-0.0268</f>
        <v>0.50239999999999996</v>
      </c>
      <c r="D9">
        <f t="shared" si="1"/>
        <v>0.91662105455208887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all</vt:lpstr>
      <vt:lpstr>050915</vt:lpstr>
      <vt:lpstr>050915_2</vt:lpstr>
      <vt:lpstr>170915</vt:lpstr>
      <vt:lpstr>170915_2</vt:lpstr>
      <vt:lpstr>180915</vt:lpstr>
      <vt:lpstr>240915_2</vt:lpstr>
      <vt:lpstr>290915</vt:lpstr>
      <vt:lpstr>011015</vt:lpstr>
      <vt:lpstr>051015</vt:lpstr>
      <vt:lpstr>061015</vt:lpstr>
      <vt:lpstr>141015</vt:lpstr>
      <vt:lpstr>201015</vt:lpstr>
      <vt:lpstr>211015</vt:lpstr>
      <vt:lpstr>221015</vt:lpstr>
      <vt:lpstr>031115</vt:lpstr>
      <vt:lpstr>041115</vt:lpstr>
      <vt:lpstr>101115</vt:lpstr>
      <vt:lpstr>111115</vt:lpstr>
      <vt:lpstr>201115</vt:lpstr>
      <vt:lpstr>221115</vt:lpstr>
      <vt:lpstr>251115</vt:lpstr>
      <vt:lpstr>261115</vt:lpstr>
      <vt:lpstr>270116</vt:lpstr>
      <vt:lpstr>160316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bwpc</dc:creator>
  <cp:lastModifiedBy>bwpc</cp:lastModifiedBy>
  <dcterms:created xsi:type="dcterms:W3CDTF">2021-11-05T08:00:26Z</dcterms:created>
  <dcterms:modified xsi:type="dcterms:W3CDTF">2025-02-06T15:11:03Z</dcterms:modified>
</cp:coreProperties>
</file>