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 Teil 2\Messung\"/>
    </mc:Choice>
  </mc:AlternateContent>
  <xr:revisionPtr revIDLastSave="0" documentId="13_ncr:1_{686E2236-60DD-41A8-B8E1-EFB3637C4423}" xr6:coauthVersionLast="47" xr6:coauthVersionMax="47" xr10:uidLastSave="{00000000-0000-0000-0000-000000000000}"/>
  <bookViews>
    <workbookView xWindow="-120" yWindow="-120" windowWidth="25440" windowHeight="15390" xr2:uid="{3E1523F2-E058-47ED-A3C2-AD3610D248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6" i="1"/>
  <c r="P8" i="1"/>
  <c r="P9" i="1"/>
  <c r="P10" i="1"/>
  <c r="P11" i="1"/>
  <c r="P12" i="1"/>
  <c r="P13" i="1"/>
  <c r="P14" i="1"/>
  <c r="P15" i="1"/>
  <c r="P16" i="1"/>
  <c r="P17" i="1"/>
  <c r="S17" i="1" s="1"/>
  <c r="T17" i="1" s="1"/>
  <c r="U17" i="1" s="1"/>
  <c r="P18" i="1"/>
  <c r="P7" i="1"/>
  <c r="S7" i="1" s="1"/>
  <c r="T7" i="1" s="1"/>
  <c r="U7" i="1" s="1"/>
  <c r="P6" i="1"/>
  <c r="S6" i="1"/>
  <c r="T6" i="1" s="1"/>
  <c r="U6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U5" i="1"/>
  <c r="U4" i="1"/>
  <c r="R4" i="1"/>
  <c r="T5" i="1"/>
  <c r="S5" i="1"/>
  <c r="S8" i="1"/>
  <c r="T8" i="1" s="1"/>
  <c r="U8" i="1" s="1"/>
  <c r="S9" i="1"/>
  <c r="T9" i="1" s="1"/>
  <c r="U9" i="1" s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8" i="1"/>
  <c r="T18" i="1" s="1"/>
  <c r="U18" i="1" s="1"/>
  <c r="S4" i="1"/>
  <c r="T4" i="1" s="1"/>
  <c r="P5" i="1"/>
  <c r="O3" i="1"/>
  <c r="P3" i="1" s="1"/>
  <c r="Q3" i="1" s="1"/>
  <c r="R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2" i="1" s="1"/>
  <c r="Q2" i="1" s="1"/>
  <c r="R2" i="1" s="1"/>
  <c r="C2" i="1"/>
  <c r="C4" i="1"/>
  <c r="H6" i="1" s="1"/>
  <c r="I6" i="1" s="1"/>
  <c r="M6" i="1" s="1"/>
  <c r="C5" i="1"/>
  <c r="H7" i="1" s="1"/>
  <c r="I7" i="1" s="1"/>
  <c r="M7" i="1" s="1"/>
  <c r="C6" i="1"/>
  <c r="C7" i="1"/>
  <c r="H9" i="1" s="1"/>
  <c r="I9" i="1" s="1"/>
  <c r="M9" i="1" s="1"/>
  <c r="C8" i="1"/>
  <c r="H10" i="1" s="1"/>
  <c r="I10" i="1" s="1"/>
  <c r="M10" i="1" s="1"/>
  <c r="C9" i="1"/>
  <c r="H11" i="1" s="1"/>
  <c r="I11" i="1" s="1"/>
  <c r="M11" i="1" s="1"/>
  <c r="C10" i="1"/>
  <c r="C11" i="1"/>
  <c r="H13" i="1" s="1"/>
  <c r="I13" i="1" s="1"/>
  <c r="M13" i="1" s="1"/>
  <c r="C12" i="1"/>
  <c r="H14" i="1" s="1"/>
  <c r="I14" i="1" s="1"/>
  <c r="M14" i="1" s="1"/>
  <c r="C13" i="1"/>
  <c r="H15" i="1" s="1"/>
  <c r="I15" i="1" s="1"/>
  <c r="M15" i="1" s="1"/>
  <c r="C14" i="1"/>
  <c r="C15" i="1"/>
  <c r="H17" i="1" s="1"/>
  <c r="I17" i="1" s="1"/>
  <c r="M17" i="1" s="1"/>
  <c r="C16" i="1"/>
  <c r="H18" i="1" s="1"/>
  <c r="I18" i="1" s="1"/>
  <c r="M18" i="1" s="1"/>
  <c r="C17" i="1"/>
  <c r="H19" i="1" s="1"/>
  <c r="I19" i="1" s="1"/>
  <c r="M19" i="1" s="1"/>
  <c r="C18" i="1"/>
  <c r="C19" i="1"/>
  <c r="H21" i="1" s="1"/>
  <c r="I21" i="1" s="1"/>
  <c r="M21" i="1" s="1"/>
  <c r="C20" i="1"/>
  <c r="H22" i="1" s="1"/>
  <c r="I22" i="1" s="1"/>
  <c r="M22" i="1" s="1"/>
  <c r="C21" i="1"/>
  <c r="H23" i="1" s="1"/>
  <c r="I23" i="1" s="1"/>
  <c r="M23" i="1" s="1"/>
  <c r="C22" i="1"/>
  <c r="C23" i="1"/>
  <c r="H25" i="1" s="1"/>
  <c r="I25" i="1" s="1"/>
  <c r="M25" i="1" s="1"/>
  <c r="C24" i="1"/>
  <c r="I26" i="1" s="1"/>
  <c r="J26" i="1" s="1"/>
  <c r="C25" i="1"/>
  <c r="C26" i="1"/>
  <c r="C3" i="1"/>
  <c r="H5" i="1" s="1"/>
  <c r="I5" i="1" s="1"/>
  <c r="J5" i="1" s="1"/>
  <c r="M5" i="1" s="1"/>
  <c r="U21" i="1" l="1"/>
  <c r="M26" i="1"/>
  <c r="J29" i="1"/>
  <c r="H24" i="1"/>
  <c r="I24" i="1" s="1"/>
  <c r="M24" i="1" s="1"/>
  <c r="H20" i="1"/>
  <c r="I20" i="1" s="1"/>
  <c r="M20" i="1" s="1"/>
  <c r="H16" i="1"/>
  <c r="I16" i="1" s="1"/>
  <c r="H12" i="1"/>
  <c r="I12" i="1" s="1"/>
  <c r="M12" i="1" s="1"/>
  <c r="H8" i="1"/>
  <c r="I8" i="1" s="1"/>
  <c r="M8" i="1" s="1"/>
  <c r="P4" i="1"/>
  <c r="Q16" i="1"/>
  <c r="R16" i="1" s="1"/>
  <c r="W16" i="1" s="1"/>
  <c r="Q8" i="1"/>
  <c r="R8" i="1" s="1"/>
  <c r="W8" i="1" s="1"/>
  <c r="Q12" i="1"/>
  <c r="R12" i="1" s="1"/>
  <c r="W12" i="1" s="1"/>
  <c r="Q7" i="1"/>
  <c r="R7" i="1" s="1"/>
  <c r="W7" i="1" s="1"/>
  <c r="Q15" i="1"/>
  <c r="R15" i="1" s="1"/>
  <c r="Q11" i="1"/>
  <c r="R11" i="1" s="1"/>
  <c r="Q17" i="1"/>
  <c r="R17" i="1" s="1"/>
  <c r="Q13" i="1"/>
  <c r="R13" i="1" s="1"/>
  <c r="Q9" i="1"/>
  <c r="R9" i="1" s="1"/>
  <c r="Q5" i="1"/>
  <c r="R5" i="1" s="1"/>
  <c r="Q18" i="1"/>
  <c r="R18" i="1" s="1"/>
  <c r="V18" i="1" s="1"/>
  <c r="Q14" i="1"/>
  <c r="R14" i="1" s="1"/>
  <c r="V14" i="1" s="1"/>
  <c r="Q10" i="1"/>
  <c r="R10" i="1" s="1"/>
  <c r="W10" i="1" s="1"/>
  <c r="Q6" i="1"/>
  <c r="R6" i="1" s="1"/>
  <c r="W6" i="1" s="1"/>
  <c r="Q4" i="1"/>
  <c r="W4" i="1" s="1"/>
  <c r="M16" i="1"/>
  <c r="E23" i="1"/>
  <c r="F23" i="1" s="1"/>
  <c r="G23" i="1" s="1"/>
  <c r="L23" i="1" s="1"/>
  <c r="E22" i="1"/>
  <c r="F22" i="1" s="1"/>
  <c r="G22" i="1" s="1"/>
  <c r="L22" i="1" s="1"/>
  <c r="E19" i="1"/>
  <c r="F19" i="1" s="1"/>
  <c r="G19" i="1" s="1"/>
  <c r="L19" i="1" s="1"/>
  <c r="E15" i="1"/>
  <c r="F15" i="1" s="1"/>
  <c r="G15" i="1" s="1"/>
  <c r="L15" i="1" s="1"/>
  <c r="E11" i="1"/>
  <c r="F11" i="1" s="1"/>
  <c r="G11" i="1" s="1"/>
  <c r="L11" i="1" s="1"/>
  <c r="E7" i="1"/>
  <c r="F7" i="1" s="1"/>
  <c r="G7" i="1" s="1"/>
  <c r="L7" i="1" s="1"/>
  <c r="E26" i="1"/>
  <c r="F26" i="1" s="1"/>
  <c r="G26" i="1" s="1"/>
  <c r="L26" i="1" s="1"/>
  <c r="E18" i="1"/>
  <c r="F18" i="1" s="1"/>
  <c r="G18" i="1" s="1"/>
  <c r="L18" i="1" s="1"/>
  <c r="E14" i="1"/>
  <c r="F14" i="1" s="1"/>
  <c r="G14" i="1" s="1"/>
  <c r="L14" i="1" s="1"/>
  <c r="E10" i="1"/>
  <c r="F10" i="1" s="1"/>
  <c r="G10" i="1" s="1"/>
  <c r="L10" i="1" s="1"/>
  <c r="E6" i="1"/>
  <c r="F6" i="1" s="1"/>
  <c r="G6" i="1" s="1"/>
  <c r="L6" i="1" s="1"/>
  <c r="E5" i="1"/>
  <c r="F5" i="1" s="1"/>
  <c r="G5" i="1" s="1"/>
  <c r="L5" i="1" s="1"/>
  <c r="E25" i="1"/>
  <c r="F25" i="1" s="1"/>
  <c r="G25" i="1" s="1"/>
  <c r="L25" i="1" s="1"/>
  <c r="E21" i="1"/>
  <c r="F21" i="1" s="1"/>
  <c r="G21" i="1" s="1"/>
  <c r="L21" i="1" s="1"/>
  <c r="E17" i="1"/>
  <c r="F17" i="1" s="1"/>
  <c r="G17" i="1" s="1"/>
  <c r="L17" i="1" s="1"/>
  <c r="E13" i="1"/>
  <c r="F13" i="1" s="1"/>
  <c r="G13" i="1" s="1"/>
  <c r="L13" i="1" s="1"/>
  <c r="E9" i="1"/>
  <c r="F9" i="1" s="1"/>
  <c r="G9" i="1" s="1"/>
  <c r="L9" i="1" s="1"/>
  <c r="E24" i="1"/>
  <c r="F24" i="1" s="1"/>
  <c r="G24" i="1" s="1"/>
  <c r="L24" i="1" s="1"/>
  <c r="E20" i="1"/>
  <c r="F20" i="1" s="1"/>
  <c r="G20" i="1" s="1"/>
  <c r="L20" i="1" s="1"/>
  <c r="E16" i="1"/>
  <c r="F16" i="1" s="1"/>
  <c r="G16" i="1" s="1"/>
  <c r="L16" i="1" s="1"/>
  <c r="E12" i="1"/>
  <c r="F12" i="1" s="1"/>
  <c r="G12" i="1" s="1"/>
  <c r="L12" i="1" s="1"/>
  <c r="E8" i="1"/>
  <c r="F8" i="1" s="1"/>
  <c r="G8" i="1" s="1"/>
  <c r="L8" i="1" s="1"/>
  <c r="H4" i="1"/>
  <c r="L3" i="1"/>
  <c r="W3" i="1"/>
  <c r="V3" i="1"/>
  <c r="U3" i="1"/>
  <c r="V16" i="1"/>
  <c r="V12" i="1"/>
  <c r="W2" i="1"/>
  <c r="V2" i="1"/>
  <c r="U2" i="1"/>
  <c r="L2" i="1"/>
  <c r="V8" i="1" l="1"/>
  <c r="K23" i="1"/>
  <c r="I4" i="1"/>
  <c r="J4" i="1" s="1"/>
  <c r="W18" i="1"/>
  <c r="V10" i="1"/>
  <c r="V7" i="1"/>
  <c r="W14" i="1"/>
  <c r="W21" i="1" s="1"/>
  <c r="W9" i="1"/>
  <c r="V9" i="1"/>
  <c r="W15" i="1"/>
  <c r="V15" i="1"/>
  <c r="V13" i="1"/>
  <c r="W13" i="1"/>
  <c r="W17" i="1"/>
  <c r="V17" i="1"/>
  <c r="W5" i="1"/>
  <c r="R21" i="1"/>
  <c r="V5" i="1"/>
  <c r="W11" i="1"/>
  <c r="V11" i="1"/>
  <c r="K19" i="1"/>
  <c r="V6" i="1"/>
  <c r="V4" i="1"/>
  <c r="L29" i="1"/>
  <c r="K9" i="1"/>
  <c r="K25" i="1"/>
  <c r="K15" i="1"/>
  <c r="K26" i="1"/>
  <c r="K11" i="1"/>
  <c r="K6" i="1"/>
  <c r="K12" i="1"/>
  <c r="K20" i="1"/>
  <c r="K17" i="1"/>
  <c r="K14" i="1"/>
  <c r="K13" i="1"/>
  <c r="K22" i="1"/>
  <c r="K5" i="1"/>
  <c r="K21" i="1"/>
  <c r="K7" i="1"/>
  <c r="K10" i="1"/>
  <c r="E4" i="1"/>
  <c r="F4" i="1" s="1"/>
  <c r="G4" i="1" s="1"/>
  <c r="G29" i="1" s="1"/>
  <c r="K16" i="1"/>
  <c r="K8" i="1"/>
  <c r="K24" i="1"/>
  <c r="K18" i="1"/>
  <c r="V21" i="1" l="1"/>
  <c r="M4" i="1"/>
  <c r="K29" i="1"/>
  <c r="L4" i="1"/>
  <c r="K4" i="1"/>
</calcChain>
</file>

<file path=xl/sharedStrings.xml><?xml version="1.0" encoding="utf-8"?>
<sst xmlns="http://schemas.openxmlformats.org/spreadsheetml/2006/main" count="26" uniqueCount="20">
  <si>
    <t>Höhe</t>
  </si>
  <si>
    <t>Länge</t>
  </si>
  <si>
    <t>Breite</t>
  </si>
  <si>
    <t>Breite Ebene</t>
  </si>
  <si>
    <t>Fläche Ebene</t>
  </si>
  <si>
    <t>Gesamt</t>
  </si>
  <si>
    <t>Fläche Ebene in mm2</t>
  </si>
  <si>
    <t>Fläche Ebene in cm2</t>
  </si>
  <si>
    <t>Dauer in h für 1mm Schrittweite</t>
  </si>
  <si>
    <t>Dauer in h für 2mm Schrittweite</t>
  </si>
  <si>
    <t>Höhe Rohr</t>
  </si>
  <si>
    <t>Dauer für 3mm Schrittweite</t>
  </si>
  <si>
    <t>Dauer in h für 4mm Schrittweite</t>
  </si>
  <si>
    <t>Dauer in h für 2mm</t>
  </si>
  <si>
    <t>Dauer in h für 3 mm</t>
  </si>
  <si>
    <t>Dauer in h für 4mm</t>
  </si>
  <si>
    <t>Dauer: 1cm2 ca 6min</t>
  </si>
  <si>
    <t>Breite Ebene 2mm Schritte</t>
  </si>
  <si>
    <t>Dauer in min für 2mm</t>
  </si>
  <si>
    <t>Breite Ebene für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</si>
</sst>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8A27-2729-4152-8A99-FDF614E0B952}">
  <dimension ref="A1:X29"/>
  <sheetViews>
    <sheetView tabSelected="1" workbookViewId="0">
      <selection activeCell="J29" sqref="J29"/>
    </sheetView>
  </sheetViews>
  <sheetFormatPr baseColWidth="10" defaultColWidth="10.85546875" defaultRowHeight="15" x14ac:dyDescent="0.25"/>
  <cols>
    <col min="11" max="12" width="0" hidden="1" customWidth="1"/>
    <col min="19" max="20" width="11.42578125"/>
    <col min="22" max="23" width="0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17</v>
      </c>
      <c r="I1" t="s">
        <v>4</v>
      </c>
      <c r="J1" t="s">
        <v>9</v>
      </c>
      <c r="K1" t="s">
        <v>11</v>
      </c>
      <c r="L1" t="s">
        <v>12</v>
      </c>
      <c r="M1" t="s">
        <v>18</v>
      </c>
      <c r="N1" t="s">
        <v>10</v>
      </c>
      <c r="O1" t="s">
        <v>2</v>
      </c>
      <c r="P1" t="s">
        <v>3</v>
      </c>
      <c r="Q1" t="s">
        <v>4</v>
      </c>
      <c r="R1" t="s">
        <v>8</v>
      </c>
      <c r="S1" t="s">
        <v>19</v>
      </c>
      <c r="T1" t="s">
        <v>13</v>
      </c>
      <c r="U1" t="s">
        <v>13</v>
      </c>
      <c r="V1" t="s">
        <v>14</v>
      </c>
      <c r="W1" t="s">
        <v>15</v>
      </c>
    </row>
    <row r="2" spans="1:24" x14ac:dyDescent="0.25">
      <c r="A2" s="5">
        <v>24</v>
      </c>
      <c r="B2" s="5">
        <v>130</v>
      </c>
      <c r="C2" s="5">
        <f>25*COS(ASIN(A2/25))</f>
        <v>7.0000000000000062</v>
      </c>
      <c r="D2" s="5"/>
      <c r="E2" s="5"/>
      <c r="F2" s="5"/>
      <c r="G2" s="5"/>
      <c r="H2" s="5"/>
      <c r="I2" s="5"/>
      <c r="J2" s="5"/>
      <c r="K2" s="5"/>
      <c r="L2" s="5">
        <f>G2/4</f>
        <v>0</v>
      </c>
      <c r="M2" s="5"/>
      <c r="N2" s="5">
        <v>16</v>
      </c>
      <c r="O2" s="5">
        <f>17.5*COS(ASIN(N2/17.5))</f>
        <v>7.0887234393789136</v>
      </c>
      <c r="P2" s="5">
        <f>ROUNDDOWN(O2,0)-1</f>
        <v>6</v>
      </c>
      <c r="Q2" s="5">
        <f t="shared" ref="Q2:Q18" si="0">P2*B2</f>
        <v>780</v>
      </c>
      <c r="R2" s="5">
        <f>Q2*6/(60*100)</f>
        <v>0.78</v>
      </c>
      <c r="S2" s="5"/>
      <c r="T2" s="5"/>
      <c r="U2" s="5">
        <f>R2/2</f>
        <v>0.39</v>
      </c>
      <c r="V2" s="5">
        <f>R2/3</f>
        <v>0.26</v>
      </c>
      <c r="W2" s="5">
        <f>R2/4</f>
        <v>0.19500000000000001</v>
      </c>
    </row>
    <row r="3" spans="1:24" x14ac:dyDescent="0.25">
      <c r="A3" s="5">
        <v>23</v>
      </c>
      <c r="B3" s="5">
        <v>130</v>
      </c>
      <c r="C3" s="5">
        <f>25*COS(ASIN(A3/25))</f>
        <v>9.797958971132708</v>
      </c>
      <c r="D3" s="5"/>
      <c r="E3" s="5"/>
      <c r="F3" s="5"/>
      <c r="G3" s="5"/>
      <c r="H3" s="5"/>
      <c r="I3" s="5"/>
      <c r="J3" s="5"/>
      <c r="K3" s="5"/>
      <c r="L3" s="5">
        <f t="shared" ref="L3:L26" si="1">G3/4</f>
        <v>0</v>
      </c>
      <c r="M3" s="5"/>
      <c r="N3" s="5">
        <v>15</v>
      </c>
      <c r="O3" s="5">
        <f t="shared" ref="O3:O18" si="2">17.5*COS(ASIN(N3/17.5))</f>
        <v>9.0138781886599748</v>
      </c>
      <c r="P3" s="5">
        <f t="shared" ref="P3" si="3">ROUNDDOWN(O3,0)-1</f>
        <v>8</v>
      </c>
      <c r="Q3" s="5">
        <f t="shared" si="0"/>
        <v>1040</v>
      </c>
      <c r="R3" s="5">
        <f t="shared" ref="R3:R18" si="4">Q3*6/(60*100)</f>
        <v>1.04</v>
      </c>
      <c r="S3" s="5"/>
      <c r="T3" s="5"/>
      <c r="U3" s="5">
        <f t="shared" ref="U3" si="5">R3/2</f>
        <v>0.52</v>
      </c>
      <c r="V3" s="5">
        <f t="shared" ref="V3:V18" si="6">R3/3</f>
        <v>0.34666666666666668</v>
      </c>
      <c r="W3" s="5">
        <f t="shared" ref="W3:W18" si="7">R3/4</f>
        <v>0.26</v>
      </c>
    </row>
    <row r="4" spans="1:24" x14ac:dyDescent="0.25">
      <c r="A4" s="7">
        <v>22</v>
      </c>
      <c r="B4" s="7">
        <v>130</v>
      </c>
      <c r="C4" s="7">
        <f t="shared" ref="C4:C26" si="8">25*COS(ASIN(A4/25))</f>
        <v>11.874342087037913</v>
      </c>
      <c r="D4" s="7">
        <f>ROUNDDOWN(C2,0)-5</f>
        <v>2</v>
      </c>
      <c r="E4" s="7">
        <f t="shared" ref="E4:E26" si="9">B4*D4*2</f>
        <v>520</v>
      </c>
      <c r="F4" s="7">
        <f t="shared" ref="F4:F26" si="10">E4/100</f>
        <v>5.2</v>
      </c>
      <c r="G4" s="7">
        <f t="shared" ref="G4:G26" si="11">F4*6/60</f>
        <v>0.52</v>
      </c>
      <c r="H4" s="7">
        <f>2*ROUNDDOWN(D4/2,0)</f>
        <v>2</v>
      </c>
      <c r="I4" s="7">
        <f>(B4*H4*2)/100</f>
        <v>5.2</v>
      </c>
      <c r="J4" s="7">
        <f>(I4*6)/(60*2)</f>
        <v>0.26</v>
      </c>
      <c r="K4" s="7">
        <f t="shared" ref="K4:K26" si="12">G4/3</f>
        <v>0.17333333333333334</v>
      </c>
      <c r="L4" s="7">
        <f t="shared" si="1"/>
        <v>0.13</v>
      </c>
      <c r="M4" s="7">
        <f>J4*60</f>
        <v>15.600000000000001</v>
      </c>
      <c r="N4" s="7">
        <v>14</v>
      </c>
      <c r="O4" s="7">
        <f t="shared" si="2"/>
        <v>10.5</v>
      </c>
      <c r="P4" s="7">
        <f>ROUNDDOWN(O2,0)-3</f>
        <v>4</v>
      </c>
      <c r="Q4" s="7">
        <f t="shared" si="0"/>
        <v>520</v>
      </c>
      <c r="R4" s="7">
        <f t="shared" si="4"/>
        <v>0.52</v>
      </c>
      <c r="S4" s="7">
        <f>2*ROUNDDOWN(P4/2,0)</f>
        <v>4</v>
      </c>
      <c r="T4" s="7">
        <f>(B4*S4*2)/100</f>
        <v>10.4</v>
      </c>
      <c r="U4" s="7">
        <f>T4*6/(60*2)</f>
        <v>0.52</v>
      </c>
      <c r="V4">
        <f t="shared" si="6"/>
        <v>0.17333333333333334</v>
      </c>
      <c r="W4">
        <f t="shared" si="7"/>
        <v>0.13</v>
      </c>
    </row>
    <row r="5" spans="1:24" x14ac:dyDescent="0.25">
      <c r="A5" s="7">
        <v>21</v>
      </c>
      <c r="B5" s="7">
        <v>130</v>
      </c>
      <c r="C5" s="7">
        <f t="shared" si="8"/>
        <v>13.564659966250536</v>
      </c>
      <c r="D5" s="7">
        <f t="shared" ref="D5:D26" si="13">ROUNDDOWN(C3,0)-5</f>
        <v>4</v>
      </c>
      <c r="E5" s="7">
        <f t="shared" si="9"/>
        <v>1040</v>
      </c>
      <c r="F5" s="7">
        <f t="shared" si="10"/>
        <v>10.4</v>
      </c>
      <c r="G5" s="7">
        <f t="shared" si="11"/>
        <v>1.04</v>
      </c>
      <c r="H5" s="7">
        <f t="shared" ref="H5:H25" si="14">2*ROUNDDOWN(D5/2,0)</f>
        <v>4</v>
      </c>
      <c r="I5" s="7">
        <f t="shared" ref="I5:I15" si="15">(B5*H5*2)/100</f>
        <v>10.4</v>
      </c>
      <c r="J5" s="7">
        <f t="shared" ref="J5" si="16">(I5*6)/(60*2)</f>
        <v>0.52</v>
      </c>
      <c r="K5" s="7">
        <f t="shared" si="12"/>
        <v>0.34666666666666668</v>
      </c>
      <c r="L5" s="7">
        <f t="shared" si="1"/>
        <v>0.26</v>
      </c>
      <c r="M5" s="7">
        <f t="shared" ref="M5:M26" si="17">J5*60</f>
        <v>31.200000000000003</v>
      </c>
      <c r="N5" s="7">
        <v>13</v>
      </c>
      <c r="O5" s="7">
        <f t="shared" si="2"/>
        <v>11.715374513859981</v>
      </c>
      <c r="P5" s="7">
        <f t="shared" ref="P5:P18" si="18">ROUNDDOWN(O3,0)-3</f>
        <v>6</v>
      </c>
      <c r="Q5" s="7">
        <f t="shared" si="0"/>
        <v>780</v>
      </c>
      <c r="R5" s="7">
        <f t="shared" si="4"/>
        <v>0.78</v>
      </c>
      <c r="S5" s="7">
        <f t="shared" ref="S5:S18" si="19">2*ROUNDDOWN(P5/2,0)</f>
        <v>6</v>
      </c>
      <c r="T5" s="7">
        <f t="shared" ref="T5:T18" si="20">(B5*S5*2)/100</f>
        <v>15.6</v>
      </c>
      <c r="U5" s="7">
        <f t="shared" ref="U5:U18" si="21">T5*6/(60*2)</f>
        <v>0.77999999999999992</v>
      </c>
      <c r="V5">
        <f t="shared" si="6"/>
        <v>0.26</v>
      </c>
      <c r="W5">
        <f t="shared" si="7"/>
        <v>0.19500000000000001</v>
      </c>
    </row>
    <row r="6" spans="1:24" x14ac:dyDescent="0.25">
      <c r="A6">
        <v>20</v>
      </c>
      <c r="B6">
        <v>130</v>
      </c>
      <c r="C6">
        <f t="shared" si="8"/>
        <v>15</v>
      </c>
      <c r="D6" s="4">
        <f t="shared" si="13"/>
        <v>6</v>
      </c>
      <c r="E6" s="4">
        <f t="shared" si="9"/>
        <v>1560</v>
      </c>
      <c r="F6" s="4">
        <f t="shared" si="10"/>
        <v>15.6</v>
      </c>
      <c r="G6" s="4">
        <f t="shared" si="11"/>
        <v>1.5599999999999998</v>
      </c>
      <c r="H6" s="2">
        <f t="shared" si="14"/>
        <v>6</v>
      </c>
      <c r="I6" s="2">
        <f t="shared" si="15"/>
        <v>15.6</v>
      </c>
      <c r="J6" s="2">
        <f>(I6*6)/(60*4)</f>
        <v>0.38999999999999996</v>
      </c>
      <c r="K6">
        <f t="shared" si="12"/>
        <v>0.51999999999999991</v>
      </c>
      <c r="L6">
        <f t="shared" si="1"/>
        <v>0.38999999999999996</v>
      </c>
      <c r="M6">
        <f t="shared" si="17"/>
        <v>23.4</v>
      </c>
      <c r="N6">
        <v>12</v>
      </c>
      <c r="O6">
        <f t="shared" si="2"/>
        <v>12.737739202856998</v>
      </c>
      <c r="P6" s="4">
        <f>ROUNDDOWN(O4,0)-5</f>
        <v>5</v>
      </c>
      <c r="Q6" s="4">
        <f t="shared" si="0"/>
        <v>650</v>
      </c>
      <c r="R6" s="4">
        <f t="shared" si="4"/>
        <v>0.65</v>
      </c>
      <c r="S6" s="2">
        <f t="shared" si="19"/>
        <v>4</v>
      </c>
      <c r="T6" s="2">
        <f t="shared" si="20"/>
        <v>10.4</v>
      </c>
      <c r="U6" s="2">
        <f>T6*6/(60*4)</f>
        <v>0.26</v>
      </c>
      <c r="V6">
        <f t="shared" si="6"/>
        <v>0.21666666666666667</v>
      </c>
      <c r="W6">
        <f t="shared" si="7"/>
        <v>0.16250000000000001</v>
      </c>
      <c r="X6">
        <f>U6*60</f>
        <v>15.600000000000001</v>
      </c>
    </row>
    <row r="7" spans="1:24" x14ac:dyDescent="0.25">
      <c r="A7">
        <v>19</v>
      </c>
      <c r="B7">
        <v>130</v>
      </c>
      <c r="C7">
        <f t="shared" si="8"/>
        <v>16.248076809271922</v>
      </c>
      <c r="D7" s="4">
        <f t="shared" si="13"/>
        <v>8</v>
      </c>
      <c r="E7" s="4">
        <f t="shared" si="9"/>
        <v>2080</v>
      </c>
      <c r="F7" s="4">
        <f t="shared" si="10"/>
        <v>20.8</v>
      </c>
      <c r="G7" s="4">
        <f t="shared" si="11"/>
        <v>2.08</v>
      </c>
      <c r="H7">
        <f t="shared" si="14"/>
        <v>8</v>
      </c>
      <c r="I7" s="2">
        <f t="shared" si="15"/>
        <v>20.8</v>
      </c>
      <c r="J7">
        <f t="shared" ref="J7:J26" si="22">(I7*6)/(60*4)</f>
        <v>0.52</v>
      </c>
      <c r="K7">
        <f t="shared" si="12"/>
        <v>0.69333333333333336</v>
      </c>
      <c r="L7">
        <f t="shared" si="1"/>
        <v>0.52</v>
      </c>
      <c r="M7">
        <f t="shared" si="17"/>
        <v>31.200000000000003</v>
      </c>
      <c r="N7">
        <v>11</v>
      </c>
      <c r="O7">
        <f t="shared" si="2"/>
        <v>13.610657588816201</v>
      </c>
      <c r="P7" s="4">
        <f>ROUNDDOWN(O5,0)-5</f>
        <v>6</v>
      </c>
      <c r="Q7" s="4">
        <f t="shared" si="0"/>
        <v>780</v>
      </c>
      <c r="R7" s="4">
        <f t="shared" si="4"/>
        <v>0.78</v>
      </c>
      <c r="S7" s="2">
        <f t="shared" si="19"/>
        <v>6</v>
      </c>
      <c r="T7" s="2">
        <f t="shared" si="20"/>
        <v>15.6</v>
      </c>
      <c r="U7" s="8">
        <f t="shared" ref="U7:U18" si="23">T7*6/(60*4)</f>
        <v>0.38999999999999996</v>
      </c>
      <c r="V7">
        <f t="shared" si="6"/>
        <v>0.26</v>
      </c>
      <c r="W7">
        <f t="shared" si="7"/>
        <v>0.19500000000000001</v>
      </c>
      <c r="X7">
        <f t="shared" ref="X7:X18" si="24">U7*60</f>
        <v>23.4</v>
      </c>
    </row>
    <row r="8" spans="1:24" x14ac:dyDescent="0.25">
      <c r="A8">
        <v>18</v>
      </c>
      <c r="B8">
        <v>130</v>
      </c>
      <c r="C8">
        <f t="shared" si="8"/>
        <v>17.349351572897472</v>
      </c>
      <c r="D8" s="4">
        <f t="shared" si="13"/>
        <v>10</v>
      </c>
      <c r="E8" s="4">
        <f t="shared" si="9"/>
        <v>2600</v>
      </c>
      <c r="F8" s="4">
        <f t="shared" si="10"/>
        <v>26</v>
      </c>
      <c r="G8" s="4">
        <f t="shared" si="11"/>
        <v>2.6</v>
      </c>
      <c r="H8" s="2">
        <f t="shared" si="14"/>
        <v>10</v>
      </c>
      <c r="I8" s="2">
        <f t="shared" si="15"/>
        <v>26</v>
      </c>
      <c r="J8" s="2">
        <f t="shared" si="22"/>
        <v>0.65</v>
      </c>
      <c r="K8">
        <f t="shared" si="12"/>
        <v>0.8666666666666667</v>
      </c>
      <c r="L8">
        <f t="shared" si="1"/>
        <v>0.65</v>
      </c>
      <c r="M8">
        <f t="shared" si="17"/>
        <v>39</v>
      </c>
      <c r="N8">
        <v>10</v>
      </c>
      <c r="O8">
        <f t="shared" si="2"/>
        <v>14.361406616345072</v>
      </c>
      <c r="P8" s="4">
        <f t="shared" ref="P8:P18" si="25">ROUNDDOWN(O6,0)-5</f>
        <v>7</v>
      </c>
      <c r="Q8" s="4">
        <f t="shared" si="0"/>
        <v>910</v>
      </c>
      <c r="R8" s="4">
        <f t="shared" si="4"/>
        <v>0.91</v>
      </c>
      <c r="S8" s="2">
        <f t="shared" si="19"/>
        <v>6</v>
      </c>
      <c r="T8" s="2">
        <f t="shared" si="20"/>
        <v>15.6</v>
      </c>
      <c r="U8" s="2">
        <f t="shared" si="23"/>
        <v>0.38999999999999996</v>
      </c>
      <c r="V8">
        <f t="shared" si="6"/>
        <v>0.30333333333333334</v>
      </c>
      <c r="W8">
        <f t="shared" si="7"/>
        <v>0.22750000000000001</v>
      </c>
      <c r="X8">
        <f t="shared" si="24"/>
        <v>23.4</v>
      </c>
    </row>
    <row r="9" spans="1:24" x14ac:dyDescent="0.25">
      <c r="A9">
        <v>17</v>
      </c>
      <c r="B9">
        <v>130</v>
      </c>
      <c r="C9">
        <f t="shared" si="8"/>
        <v>18.330302779823359</v>
      </c>
      <c r="D9" s="4">
        <f t="shared" si="13"/>
        <v>11</v>
      </c>
      <c r="E9" s="4">
        <f t="shared" si="9"/>
        <v>2860</v>
      </c>
      <c r="F9" s="4">
        <f t="shared" si="10"/>
        <v>28.6</v>
      </c>
      <c r="G9" s="4">
        <f t="shared" si="11"/>
        <v>2.8600000000000003</v>
      </c>
      <c r="H9">
        <f t="shared" si="14"/>
        <v>10</v>
      </c>
      <c r="I9" s="2">
        <f t="shared" si="15"/>
        <v>26</v>
      </c>
      <c r="J9">
        <f t="shared" si="22"/>
        <v>0.65</v>
      </c>
      <c r="K9">
        <f t="shared" si="12"/>
        <v>0.95333333333333348</v>
      </c>
      <c r="L9">
        <f t="shared" si="1"/>
        <v>0.71500000000000008</v>
      </c>
      <c r="M9">
        <f t="shared" si="17"/>
        <v>39</v>
      </c>
      <c r="N9">
        <v>9</v>
      </c>
      <c r="O9">
        <f t="shared" si="2"/>
        <v>15.008331019803634</v>
      </c>
      <c r="P9" s="4">
        <f t="shared" si="25"/>
        <v>8</v>
      </c>
      <c r="Q9" s="4">
        <f t="shared" si="0"/>
        <v>1040</v>
      </c>
      <c r="R9" s="4">
        <f t="shared" si="4"/>
        <v>1.04</v>
      </c>
      <c r="S9" s="2">
        <f t="shared" si="19"/>
        <v>8</v>
      </c>
      <c r="T9" s="2">
        <f t="shared" si="20"/>
        <v>20.8</v>
      </c>
      <c r="U9" s="8">
        <f t="shared" si="23"/>
        <v>0.52</v>
      </c>
      <c r="V9">
        <f t="shared" si="6"/>
        <v>0.34666666666666668</v>
      </c>
      <c r="W9">
        <f t="shared" si="7"/>
        <v>0.26</v>
      </c>
      <c r="X9">
        <f t="shared" si="24"/>
        <v>31.200000000000003</v>
      </c>
    </row>
    <row r="10" spans="1:24" x14ac:dyDescent="0.25">
      <c r="A10">
        <v>16</v>
      </c>
      <c r="B10">
        <v>130</v>
      </c>
      <c r="C10">
        <f t="shared" si="8"/>
        <v>19.209372712298546</v>
      </c>
      <c r="D10" s="4">
        <f t="shared" si="13"/>
        <v>12</v>
      </c>
      <c r="E10" s="4">
        <f t="shared" si="9"/>
        <v>3120</v>
      </c>
      <c r="F10" s="4">
        <f t="shared" si="10"/>
        <v>31.2</v>
      </c>
      <c r="G10" s="4">
        <f t="shared" si="11"/>
        <v>3.1199999999999997</v>
      </c>
      <c r="H10" s="2">
        <f t="shared" si="14"/>
        <v>12</v>
      </c>
      <c r="I10" s="2">
        <f t="shared" si="15"/>
        <v>31.2</v>
      </c>
      <c r="J10" s="2">
        <f t="shared" si="22"/>
        <v>0.77999999999999992</v>
      </c>
      <c r="K10">
        <f t="shared" si="12"/>
        <v>1.0399999999999998</v>
      </c>
      <c r="L10">
        <f t="shared" si="1"/>
        <v>0.77999999999999992</v>
      </c>
      <c r="M10">
        <f t="shared" si="17"/>
        <v>46.8</v>
      </c>
      <c r="N10">
        <v>8</v>
      </c>
      <c r="O10">
        <f t="shared" si="2"/>
        <v>15.56438241627338</v>
      </c>
      <c r="P10" s="4">
        <f t="shared" si="25"/>
        <v>9</v>
      </c>
      <c r="Q10" s="4">
        <f t="shared" si="0"/>
        <v>1170</v>
      </c>
      <c r="R10" s="4">
        <f t="shared" si="4"/>
        <v>1.17</v>
      </c>
      <c r="S10" s="2">
        <f t="shared" si="19"/>
        <v>8</v>
      </c>
      <c r="T10" s="2">
        <f t="shared" si="20"/>
        <v>20.8</v>
      </c>
      <c r="U10" s="2">
        <f t="shared" si="23"/>
        <v>0.52</v>
      </c>
      <c r="V10">
        <f t="shared" si="6"/>
        <v>0.38999999999999996</v>
      </c>
      <c r="W10">
        <f t="shared" si="7"/>
        <v>0.29249999999999998</v>
      </c>
      <c r="X10">
        <f t="shared" si="24"/>
        <v>31.200000000000003</v>
      </c>
    </row>
    <row r="11" spans="1:24" x14ac:dyDescent="0.25">
      <c r="A11">
        <v>15</v>
      </c>
      <c r="B11">
        <v>130</v>
      </c>
      <c r="C11">
        <f t="shared" si="8"/>
        <v>20</v>
      </c>
      <c r="D11" s="4">
        <f t="shared" si="13"/>
        <v>13</v>
      </c>
      <c r="E11" s="4">
        <f t="shared" si="9"/>
        <v>3380</v>
      </c>
      <c r="F11" s="4">
        <f t="shared" si="10"/>
        <v>33.799999999999997</v>
      </c>
      <c r="G11" s="4">
        <f t="shared" si="11"/>
        <v>3.38</v>
      </c>
      <c r="H11">
        <f t="shared" si="14"/>
        <v>12</v>
      </c>
      <c r="I11" s="2">
        <f t="shared" si="15"/>
        <v>31.2</v>
      </c>
      <c r="J11">
        <f t="shared" si="22"/>
        <v>0.77999999999999992</v>
      </c>
      <c r="K11">
        <f t="shared" si="12"/>
        <v>1.1266666666666667</v>
      </c>
      <c r="L11">
        <f t="shared" si="1"/>
        <v>0.84499999999999997</v>
      </c>
      <c r="M11">
        <f t="shared" si="17"/>
        <v>46.8</v>
      </c>
      <c r="N11">
        <v>7</v>
      </c>
      <c r="O11">
        <f t="shared" si="2"/>
        <v>16.039014932345438</v>
      </c>
      <c r="P11" s="4">
        <f t="shared" si="25"/>
        <v>10</v>
      </c>
      <c r="Q11" s="4">
        <f t="shared" si="0"/>
        <v>1300</v>
      </c>
      <c r="R11" s="4">
        <f t="shared" si="4"/>
        <v>1.3</v>
      </c>
      <c r="S11" s="2">
        <f t="shared" si="19"/>
        <v>10</v>
      </c>
      <c r="T11" s="2">
        <f t="shared" si="20"/>
        <v>26</v>
      </c>
      <c r="U11" s="8">
        <f t="shared" si="23"/>
        <v>0.65</v>
      </c>
      <c r="V11">
        <f t="shared" si="6"/>
        <v>0.43333333333333335</v>
      </c>
      <c r="W11">
        <f t="shared" si="7"/>
        <v>0.32500000000000001</v>
      </c>
      <c r="X11">
        <f t="shared" si="24"/>
        <v>39</v>
      </c>
    </row>
    <row r="12" spans="1:24" x14ac:dyDescent="0.25">
      <c r="A12">
        <v>14</v>
      </c>
      <c r="B12">
        <v>130</v>
      </c>
      <c r="C12">
        <f t="shared" si="8"/>
        <v>20.712315177207977</v>
      </c>
      <c r="D12" s="4">
        <f t="shared" si="13"/>
        <v>14</v>
      </c>
      <c r="E12" s="4">
        <f t="shared" si="9"/>
        <v>3640</v>
      </c>
      <c r="F12" s="4">
        <f t="shared" si="10"/>
        <v>36.4</v>
      </c>
      <c r="G12" s="4">
        <f t="shared" si="11"/>
        <v>3.6399999999999997</v>
      </c>
      <c r="H12" s="2">
        <f t="shared" si="14"/>
        <v>14</v>
      </c>
      <c r="I12" s="2">
        <f t="shared" si="15"/>
        <v>36.4</v>
      </c>
      <c r="J12" s="2">
        <f t="shared" si="22"/>
        <v>0.90999999999999992</v>
      </c>
      <c r="K12">
        <f t="shared" si="12"/>
        <v>1.2133333333333332</v>
      </c>
      <c r="L12">
        <f t="shared" si="1"/>
        <v>0.90999999999999992</v>
      </c>
      <c r="M12">
        <f t="shared" si="17"/>
        <v>54.599999999999994</v>
      </c>
      <c r="N12">
        <v>6</v>
      </c>
      <c r="O12">
        <f t="shared" si="2"/>
        <v>16.439282222773596</v>
      </c>
      <c r="P12" s="4">
        <f t="shared" si="25"/>
        <v>10</v>
      </c>
      <c r="Q12" s="4">
        <f t="shared" si="0"/>
        <v>1300</v>
      </c>
      <c r="R12" s="4">
        <f t="shared" si="4"/>
        <v>1.3</v>
      </c>
      <c r="S12" s="2">
        <f t="shared" si="19"/>
        <v>10</v>
      </c>
      <c r="T12" s="2">
        <f t="shared" si="20"/>
        <v>26</v>
      </c>
      <c r="U12" s="2">
        <f t="shared" si="23"/>
        <v>0.65</v>
      </c>
      <c r="V12">
        <f t="shared" si="6"/>
        <v>0.43333333333333335</v>
      </c>
      <c r="W12">
        <f t="shared" si="7"/>
        <v>0.32500000000000001</v>
      </c>
      <c r="X12">
        <f t="shared" si="24"/>
        <v>39</v>
      </c>
    </row>
    <row r="13" spans="1:24" x14ac:dyDescent="0.25">
      <c r="A13">
        <v>13</v>
      </c>
      <c r="B13">
        <v>130</v>
      </c>
      <c r="C13">
        <f t="shared" si="8"/>
        <v>21.354156504062622</v>
      </c>
      <c r="D13" s="4">
        <f t="shared" si="13"/>
        <v>15</v>
      </c>
      <c r="E13" s="4">
        <f t="shared" si="9"/>
        <v>3900</v>
      </c>
      <c r="F13" s="4">
        <f t="shared" si="10"/>
        <v>39</v>
      </c>
      <c r="G13" s="4">
        <f t="shared" si="11"/>
        <v>3.9</v>
      </c>
      <c r="H13">
        <f t="shared" si="14"/>
        <v>14</v>
      </c>
      <c r="I13" s="2">
        <f t="shared" si="15"/>
        <v>36.4</v>
      </c>
      <c r="J13">
        <f t="shared" si="22"/>
        <v>0.90999999999999992</v>
      </c>
      <c r="K13">
        <f t="shared" si="12"/>
        <v>1.3</v>
      </c>
      <c r="L13">
        <f t="shared" si="1"/>
        <v>0.97499999999999998</v>
      </c>
      <c r="M13">
        <f t="shared" si="17"/>
        <v>54.599999999999994</v>
      </c>
      <c r="N13">
        <v>5</v>
      </c>
      <c r="O13">
        <f t="shared" si="2"/>
        <v>16.770509831248422</v>
      </c>
      <c r="P13" s="4">
        <f t="shared" si="25"/>
        <v>11</v>
      </c>
      <c r="Q13" s="4">
        <f t="shared" si="0"/>
        <v>1430</v>
      </c>
      <c r="R13" s="4">
        <f t="shared" si="4"/>
        <v>1.43</v>
      </c>
      <c r="S13" s="2">
        <f t="shared" si="19"/>
        <v>10</v>
      </c>
      <c r="T13" s="2">
        <f t="shared" si="20"/>
        <v>26</v>
      </c>
      <c r="U13" s="8">
        <f t="shared" si="23"/>
        <v>0.65</v>
      </c>
      <c r="V13">
        <f t="shared" si="6"/>
        <v>0.47666666666666663</v>
      </c>
      <c r="W13">
        <f t="shared" si="7"/>
        <v>0.35749999999999998</v>
      </c>
      <c r="X13">
        <f t="shared" si="24"/>
        <v>39</v>
      </c>
    </row>
    <row r="14" spans="1:24" x14ac:dyDescent="0.25">
      <c r="A14">
        <v>12</v>
      </c>
      <c r="B14">
        <v>130</v>
      </c>
      <c r="C14">
        <f t="shared" si="8"/>
        <v>21.931712199461309</v>
      </c>
      <c r="D14" s="4">
        <f t="shared" si="13"/>
        <v>15</v>
      </c>
      <c r="E14" s="4">
        <f t="shared" si="9"/>
        <v>3900</v>
      </c>
      <c r="F14" s="4">
        <f t="shared" si="10"/>
        <v>39</v>
      </c>
      <c r="G14" s="4">
        <f t="shared" si="11"/>
        <v>3.9</v>
      </c>
      <c r="H14" s="2">
        <f t="shared" si="14"/>
        <v>14</v>
      </c>
      <c r="I14" s="2">
        <f t="shared" si="15"/>
        <v>36.4</v>
      </c>
      <c r="J14" s="2">
        <f t="shared" si="22"/>
        <v>0.90999999999999992</v>
      </c>
      <c r="K14">
        <f t="shared" si="12"/>
        <v>1.3</v>
      </c>
      <c r="L14">
        <f t="shared" si="1"/>
        <v>0.97499999999999998</v>
      </c>
      <c r="M14">
        <f t="shared" si="17"/>
        <v>54.599999999999994</v>
      </c>
      <c r="N14">
        <v>4</v>
      </c>
      <c r="O14">
        <f t="shared" si="2"/>
        <v>17.036725037400821</v>
      </c>
      <c r="P14" s="4">
        <f t="shared" si="25"/>
        <v>11</v>
      </c>
      <c r="Q14" s="4">
        <f t="shared" si="0"/>
        <v>1430</v>
      </c>
      <c r="R14" s="4">
        <f t="shared" si="4"/>
        <v>1.43</v>
      </c>
      <c r="S14" s="2">
        <f t="shared" si="19"/>
        <v>10</v>
      </c>
      <c r="T14" s="2">
        <f t="shared" si="20"/>
        <v>26</v>
      </c>
      <c r="U14" s="2">
        <f t="shared" si="23"/>
        <v>0.65</v>
      </c>
      <c r="V14">
        <f t="shared" si="6"/>
        <v>0.47666666666666663</v>
      </c>
      <c r="W14">
        <f t="shared" si="7"/>
        <v>0.35749999999999998</v>
      </c>
      <c r="X14">
        <f t="shared" si="24"/>
        <v>39</v>
      </c>
    </row>
    <row r="15" spans="1:24" x14ac:dyDescent="0.25">
      <c r="A15">
        <v>11</v>
      </c>
      <c r="B15">
        <v>130</v>
      </c>
      <c r="C15">
        <f t="shared" si="8"/>
        <v>22.449944320643649</v>
      </c>
      <c r="D15" s="4">
        <f t="shared" si="13"/>
        <v>16</v>
      </c>
      <c r="E15" s="4">
        <f t="shared" si="9"/>
        <v>4160</v>
      </c>
      <c r="F15" s="4">
        <f t="shared" si="10"/>
        <v>41.6</v>
      </c>
      <c r="G15" s="4">
        <f t="shared" si="11"/>
        <v>4.16</v>
      </c>
      <c r="H15">
        <f t="shared" si="14"/>
        <v>16</v>
      </c>
      <c r="I15" s="2">
        <f t="shared" si="15"/>
        <v>41.6</v>
      </c>
      <c r="J15">
        <f t="shared" si="22"/>
        <v>1.04</v>
      </c>
      <c r="K15">
        <f t="shared" si="12"/>
        <v>1.3866666666666667</v>
      </c>
      <c r="L15">
        <f t="shared" si="1"/>
        <v>1.04</v>
      </c>
      <c r="M15">
        <f t="shared" si="17"/>
        <v>62.400000000000006</v>
      </c>
      <c r="N15">
        <v>3</v>
      </c>
      <c r="O15">
        <f t="shared" si="2"/>
        <v>17.240939649566666</v>
      </c>
      <c r="P15" s="4">
        <f t="shared" si="25"/>
        <v>11</v>
      </c>
      <c r="Q15" s="4">
        <f t="shared" si="0"/>
        <v>1430</v>
      </c>
      <c r="R15" s="4">
        <f t="shared" si="4"/>
        <v>1.43</v>
      </c>
      <c r="S15" s="2">
        <f t="shared" si="19"/>
        <v>10</v>
      </c>
      <c r="T15" s="2">
        <f t="shared" si="20"/>
        <v>26</v>
      </c>
      <c r="U15" s="8">
        <f t="shared" si="23"/>
        <v>0.65</v>
      </c>
      <c r="V15">
        <f t="shared" si="6"/>
        <v>0.47666666666666663</v>
      </c>
      <c r="W15">
        <f t="shared" si="7"/>
        <v>0.35749999999999998</v>
      </c>
      <c r="X15">
        <f t="shared" si="24"/>
        <v>39</v>
      </c>
    </row>
    <row r="16" spans="1:24" x14ac:dyDescent="0.25">
      <c r="A16">
        <v>10</v>
      </c>
      <c r="B16">
        <v>130</v>
      </c>
      <c r="C16">
        <f t="shared" si="8"/>
        <v>22.912878474779198</v>
      </c>
      <c r="D16" s="4">
        <f t="shared" si="13"/>
        <v>16</v>
      </c>
      <c r="E16" s="4">
        <f t="shared" si="9"/>
        <v>4160</v>
      </c>
      <c r="F16" s="4">
        <f t="shared" si="10"/>
        <v>41.6</v>
      </c>
      <c r="G16" s="4">
        <f t="shared" si="11"/>
        <v>4.16</v>
      </c>
      <c r="H16" s="2">
        <f t="shared" si="14"/>
        <v>16</v>
      </c>
      <c r="I16" s="2">
        <f>(B16*H16*2)/100</f>
        <v>41.6</v>
      </c>
      <c r="J16" s="2">
        <f t="shared" si="22"/>
        <v>1.04</v>
      </c>
      <c r="K16">
        <f t="shared" si="12"/>
        <v>1.3866666666666667</v>
      </c>
      <c r="L16">
        <f t="shared" si="1"/>
        <v>1.04</v>
      </c>
      <c r="M16">
        <f t="shared" si="17"/>
        <v>62.400000000000006</v>
      </c>
      <c r="N16">
        <v>2</v>
      </c>
      <c r="O16">
        <f t="shared" si="2"/>
        <v>17.38533865071371</v>
      </c>
      <c r="P16" s="4">
        <f t="shared" si="25"/>
        <v>12</v>
      </c>
      <c r="Q16" s="4">
        <f t="shared" si="0"/>
        <v>1560</v>
      </c>
      <c r="R16" s="4">
        <f t="shared" si="4"/>
        <v>1.56</v>
      </c>
      <c r="S16" s="2">
        <f t="shared" si="19"/>
        <v>12</v>
      </c>
      <c r="T16" s="2">
        <f t="shared" si="20"/>
        <v>31.2</v>
      </c>
      <c r="U16" s="2">
        <f t="shared" si="23"/>
        <v>0.77999999999999992</v>
      </c>
      <c r="V16">
        <f t="shared" si="6"/>
        <v>0.52</v>
      </c>
      <c r="W16">
        <f t="shared" si="7"/>
        <v>0.39</v>
      </c>
      <c r="X16">
        <f t="shared" si="24"/>
        <v>46.8</v>
      </c>
    </row>
    <row r="17" spans="1:24" x14ac:dyDescent="0.25">
      <c r="A17">
        <v>9</v>
      </c>
      <c r="B17">
        <v>130</v>
      </c>
      <c r="C17">
        <f t="shared" si="8"/>
        <v>23.323807579381199</v>
      </c>
      <c r="D17" s="4">
        <f t="shared" si="13"/>
        <v>17</v>
      </c>
      <c r="E17" s="4">
        <f t="shared" si="9"/>
        <v>4420</v>
      </c>
      <c r="F17" s="4">
        <f t="shared" si="10"/>
        <v>44.2</v>
      </c>
      <c r="G17" s="4">
        <f t="shared" si="11"/>
        <v>4.4200000000000008</v>
      </c>
      <c r="H17">
        <f t="shared" si="14"/>
        <v>16</v>
      </c>
      <c r="I17" s="2">
        <f t="shared" ref="I17:I26" si="26">(B17*H17*2)/100</f>
        <v>41.6</v>
      </c>
      <c r="J17">
        <f t="shared" si="22"/>
        <v>1.04</v>
      </c>
      <c r="K17">
        <f t="shared" si="12"/>
        <v>1.4733333333333336</v>
      </c>
      <c r="L17">
        <f t="shared" si="1"/>
        <v>1.1050000000000002</v>
      </c>
      <c r="M17">
        <f t="shared" si="17"/>
        <v>62.400000000000006</v>
      </c>
      <c r="N17">
        <v>1</v>
      </c>
      <c r="O17">
        <f t="shared" si="2"/>
        <v>17.471405209656147</v>
      </c>
      <c r="P17" s="4">
        <f t="shared" si="25"/>
        <v>12</v>
      </c>
      <c r="Q17" s="4">
        <f t="shared" si="0"/>
        <v>1560</v>
      </c>
      <c r="R17" s="4">
        <f t="shared" si="4"/>
        <v>1.56</v>
      </c>
      <c r="S17" s="2">
        <f t="shared" si="19"/>
        <v>12</v>
      </c>
      <c r="T17" s="2">
        <f t="shared" si="20"/>
        <v>31.2</v>
      </c>
      <c r="U17" s="8">
        <f t="shared" si="23"/>
        <v>0.77999999999999992</v>
      </c>
      <c r="V17">
        <f t="shared" si="6"/>
        <v>0.52</v>
      </c>
      <c r="W17">
        <f t="shared" si="7"/>
        <v>0.39</v>
      </c>
      <c r="X17">
        <f t="shared" si="24"/>
        <v>46.8</v>
      </c>
    </row>
    <row r="18" spans="1:24" x14ac:dyDescent="0.25">
      <c r="A18">
        <v>8</v>
      </c>
      <c r="B18">
        <v>130</v>
      </c>
      <c r="C18">
        <f t="shared" si="8"/>
        <v>23.685438564654021</v>
      </c>
      <c r="D18" s="4">
        <f t="shared" si="13"/>
        <v>17</v>
      </c>
      <c r="E18" s="4">
        <f t="shared" si="9"/>
        <v>4420</v>
      </c>
      <c r="F18" s="4">
        <f t="shared" si="10"/>
        <v>44.2</v>
      </c>
      <c r="G18" s="4">
        <f t="shared" si="11"/>
        <v>4.4200000000000008</v>
      </c>
      <c r="H18" s="2">
        <f t="shared" si="14"/>
        <v>16</v>
      </c>
      <c r="I18" s="2">
        <f t="shared" si="26"/>
        <v>41.6</v>
      </c>
      <c r="J18" s="2">
        <f t="shared" si="22"/>
        <v>1.04</v>
      </c>
      <c r="K18">
        <f t="shared" si="12"/>
        <v>1.4733333333333336</v>
      </c>
      <c r="L18">
        <f t="shared" si="1"/>
        <v>1.1050000000000002</v>
      </c>
      <c r="M18">
        <f t="shared" si="17"/>
        <v>62.400000000000006</v>
      </c>
      <c r="N18">
        <v>0</v>
      </c>
      <c r="O18">
        <f t="shared" si="2"/>
        <v>17.5</v>
      </c>
      <c r="P18" s="4">
        <f t="shared" si="25"/>
        <v>12</v>
      </c>
      <c r="Q18" s="4">
        <f t="shared" si="0"/>
        <v>1560</v>
      </c>
      <c r="R18" s="4">
        <f t="shared" si="4"/>
        <v>1.56</v>
      </c>
      <c r="S18" s="2">
        <f t="shared" si="19"/>
        <v>12</v>
      </c>
      <c r="T18" s="2">
        <f t="shared" si="20"/>
        <v>31.2</v>
      </c>
      <c r="U18" s="2">
        <f t="shared" si="23"/>
        <v>0.77999999999999992</v>
      </c>
      <c r="V18">
        <f t="shared" si="6"/>
        <v>0.52</v>
      </c>
      <c r="W18">
        <f t="shared" si="7"/>
        <v>0.39</v>
      </c>
      <c r="X18">
        <f t="shared" si="24"/>
        <v>46.8</v>
      </c>
    </row>
    <row r="19" spans="1:24" x14ac:dyDescent="0.25">
      <c r="A19">
        <v>7</v>
      </c>
      <c r="B19">
        <v>130</v>
      </c>
      <c r="C19">
        <f t="shared" si="8"/>
        <v>24</v>
      </c>
      <c r="D19" s="4">
        <f t="shared" si="13"/>
        <v>18</v>
      </c>
      <c r="E19" s="4">
        <f t="shared" si="9"/>
        <v>4680</v>
      </c>
      <c r="F19" s="4">
        <f t="shared" si="10"/>
        <v>46.8</v>
      </c>
      <c r="G19" s="4">
        <f t="shared" si="11"/>
        <v>4.6799999999999988</v>
      </c>
      <c r="H19">
        <f t="shared" si="14"/>
        <v>18</v>
      </c>
      <c r="I19" s="2">
        <f t="shared" si="26"/>
        <v>46.8</v>
      </c>
      <c r="J19">
        <f t="shared" si="22"/>
        <v>1.1699999999999997</v>
      </c>
      <c r="K19">
        <f t="shared" si="12"/>
        <v>1.5599999999999996</v>
      </c>
      <c r="L19">
        <f t="shared" si="1"/>
        <v>1.1699999999999997</v>
      </c>
      <c r="M19">
        <f t="shared" si="17"/>
        <v>70.199999999999989</v>
      </c>
    </row>
    <row r="20" spans="1:24" x14ac:dyDescent="0.25">
      <c r="A20">
        <v>6</v>
      </c>
      <c r="B20">
        <v>130</v>
      </c>
      <c r="C20">
        <f t="shared" si="8"/>
        <v>24.269322199023193</v>
      </c>
      <c r="D20" s="4">
        <f t="shared" si="13"/>
        <v>18</v>
      </c>
      <c r="E20" s="4">
        <f t="shared" si="9"/>
        <v>4680</v>
      </c>
      <c r="F20" s="4">
        <f t="shared" si="10"/>
        <v>46.8</v>
      </c>
      <c r="G20" s="4">
        <f t="shared" si="11"/>
        <v>4.6799999999999988</v>
      </c>
      <c r="H20" s="2">
        <f t="shared" si="14"/>
        <v>18</v>
      </c>
      <c r="I20" s="2">
        <f t="shared" si="26"/>
        <v>46.8</v>
      </c>
      <c r="J20" s="2">
        <f t="shared" si="22"/>
        <v>1.1699999999999997</v>
      </c>
      <c r="K20">
        <f t="shared" si="12"/>
        <v>1.5599999999999996</v>
      </c>
      <c r="L20">
        <f t="shared" si="1"/>
        <v>1.1699999999999997</v>
      </c>
      <c r="M20">
        <f t="shared" si="17"/>
        <v>70.199999999999989</v>
      </c>
      <c r="R20" t="s">
        <v>5</v>
      </c>
    </row>
    <row r="21" spans="1:24" x14ac:dyDescent="0.25">
      <c r="A21">
        <v>5</v>
      </c>
      <c r="B21">
        <v>130</v>
      </c>
      <c r="C21">
        <f t="shared" si="8"/>
        <v>24.494897427831781</v>
      </c>
      <c r="D21" s="4">
        <f t="shared" si="13"/>
        <v>19</v>
      </c>
      <c r="E21" s="4">
        <f t="shared" si="9"/>
        <v>4940</v>
      </c>
      <c r="F21" s="4">
        <f t="shared" si="10"/>
        <v>49.4</v>
      </c>
      <c r="G21" s="4">
        <f t="shared" si="11"/>
        <v>4.9399999999999995</v>
      </c>
      <c r="H21">
        <f t="shared" si="14"/>
        <v>18</v>
      </c>
      <c r="I21" s="2">
        <f t="shared" si="26"/>
        <v>46.8</v>
      </c>
      <c r="J21">
        <f t="shared" si="22"/>
        <v>1.1699999999999997</v>
      </c>
      <c r="K21">
        <f t="shared" si="12"/>
        <v>1.6466666666666665</v>
      </c>
      <c r="L21">
        <f t="shared" si="1"/>
        <v>1.2349999999999999</v>
      </c>
      <c r="M21">
        <f t="shared" si="17"/>
        <v>70.199999999999989</v>
      </c>
      <c r="R21" s="4">
        <f>SUM(R4:R18)*2</f>
        <v>34.840000000000003</v>
      </c>
      <c r="U21" s="2">
        <f>SUM(U4,U6,U8,U10,U12,U14,U16)*2+U18</f>
        <v>8.3199999999999985</v>
      </c>
      <c r="V21" s="1">
        <f>SUM(V2,V5,V8,V11,V14,V17)*2</f>
        <v>4.5066666666666668</v>
      </c>
      <c r="W21" s="3">
        <f>SUM(W2,W6,W10,W14,W18)*2</f>
        <v>2.7949999999999999</v>
      </c>
    </row>
    <row r="22" spans="1:24" x14ac:dyDescent="0.25">
      <c r="A22">
        <v>4</v>
      </c>
      <c r="B22">
        <v>130</v>
      </c>
      <c r="C22">
        <f t="shared" si="8"/>
        <v>24.67792535850613</v>
      </c>
      <c r="D22" s="4">
        <f t="shared" si="13"/>
        <v>19</v>
      </c>
      <c r="E22" s="4">
        <f t="shared" si="9"/>
        <v>4940</v>
      </c>
      <c r="F22" s="4">
        <f t="shared" si="10"/>
        <v>49.4</v>
      </c>
      <c r="G22" s="4">
        <f t="shared" si="11"/>
        <v>4.9399999999999995</v>
      </c>
      <c r="H22" s="2">
        <f t="shared" si="14"/>
        <v>18</v>
      </c>
      <c r="I22" s="2">
        <f t="shared" si="26"/>
        <v>46.8</v>
      </c>
      <c r="J22" s="2">
        <f t="shared" si="22"/>
        <v>1.1699999999999997</v>
      </c>
      <c r="K22">
        <f t="shared" si="12"/>
        <v>1.6466666666666665</v>
      </c>
      <c r="L22">
        <f t="shared" si="1"/>
        <v>1.2349999999999999</v>
      </c>
      <c r="M22">
        <f t="shared" si="17"/>
        <v>70.199999999999989</v>
      </c>
    </row>
    <row r="23" spans="1:24" x14ac:dyDescent="0.25">
      <c r="A23">
        <v>3</v>
      </c>
      <c r="B23">
        <v>130</v>
      </c>
      <c r="C23">
        <f t="shared" si="8"/>
        <v>24.819347291981714</v>
      </c>
      <c r="D23" s="4">
        <f t="shared" si="13"/>
        <v>19</v>
      </c>
      <c r="E23" s="4">
        <f t="shared" si="9"/>
        <v>4940</v>
      </c>
      <c r="F23" s="4">
        <f t="shared" si="10"/>
        <v>49.4</v>
      </c>
      <c r="G23" s="4">
        <f t="shared" si="11"/>
        <v>4.9399999999999995</v>
      </c>
      <c r="H23">
        <f t="shared" si="14"/>
        <v>18</v>
      </c>
      <c r="I23" s="2">
        <f t="shared" si="26"/>
        <v>46.8</v>
      </c>
      <c r="J23">
        <f t="shared" si="22"/>
        <v>1.1699999999999997</v>
      </c>
      <c r="K23">
        <f t="shared" si="12"/>
        <v>1.6466666666666665</v>
      </c>
      <c r="L23">
        <f t="shared" si="1"/>
        <v>1.2349999999999999</v>
      </c>
      <c r="M23">
        <f t="shared" si="17"/>
        <v>70.199999999999989</v>
      </c>
    </row>
    <row r="24" spans="1:24" x14ac:dyDescent="0.25">
      <c r="A24">
        <v>2</v>
      </c>
      <c r="B24">
        <v>130</v>
      </c>
      <c r="C24">
        <f t="shared" si="8"/>
        <v>24.919871588754226</v>
      </c>
      <c r="D24" s="4">
        <f t="shared" si="13"/>
        <v>19</v>
      </c>
      <c r="E24" s="4">
        <f t="shared" si="9"/>
        <v>4940</v>
      </c>
      <c r="F24" s="4">
        <f t="shared" si="10"/>
        <v>49.4</v>
      </c>
      <c r="G24" s="4">
        <f t="shared" si="11"/>
        <v>4.9399999999999995</v>
      </c>
      <c r="H24" s="2">
        <f t="shared" si="14"/>
        <v>18</v>
      </c>
      <c r="I24" s="2">
        <f t="shared" si="26"/>
        <v>46.8</v>
      </c>
      <c r="J24" s="2">
        <f t="shared" si="22"/>
        <v>1.1699999999999997</v>
      </c>
      <c r="K24">
        <f t="shared" si="12"/>
        <v>1.6466666666666665</v>
      </c>
      <c r="L24">
        <f t="shared" si="1"/>
        <v>1.2349999999999999</v>
      </c>
      <c r="M24">
        <f t="shared" si="17"/>
        <v>70.199999999999989</v>
      </c>
    </row>
    <row r="25" spans="1:24" x14ac:dyDescent="0.25">
      <c r="A25">
        <v>1</v>
      </c>
      <c r="B25">
        <v>130</v>
      </c>
      <c r="C25">
        <f t="shared" si="8"/>
        <v>24.979991993593593</v>
      </c>
      <c r="D25" s="4">
        <f t="shared" si="13"/>
        <v>19</v>
      </c>
      <c r="E25" s="4">
        <f t="shared" si="9"/>
        <v>4940</v>
      </c>
      <c r="F25" s="4">
        <f t="shared" si="10"/>
        <v>49.4</v>
      </c>
      <c r="G25" s="4">
        <f t="shared" si="11"/>
        <v>4.9399999999999995</v>
      </c>
      <c r="H25">
        <f t="shared" si="14"/>
        <v>18</v>
      </c>
      <c r="I25" s="2">
        <f t="shared" si="26"/>
        <v>46.8</v>
      </c>
      <c r="J25">
        <f t="shared" si="22"/>
        <v>1.1699999999999997</v>
      </c>
      <c r="K25">
        <f t="shared" si="12"/>
        <v>1.6466666666666665</v>
      </c>
      <c r="L25">
        <f t="shared" si="1"/>
        <v>1.2349999999999999</v>
      </c>
      <c r="M25">
        <f t="shared" si="17"/>
        <v>70.199999999999989</v>
      </c>
    </row>
    <row r="26" spans="1:24" x14ac:dyDescent="0.25">
      <c r="A26">
        <v>0</v>
      </c>
      <c r="B26">
        <v>130</v>
      </c>
      <c r="C26">
        <f t="shared" si="8"/>
        <v>25</v>
      </c>
      <c r="D26" s="4">
        <f t="shared" si="13"/>
        <v>19</v>
      </c>
      <c r="E26" s="4">
        <f t="shared" si="9"/>
        <v>4940</v>
      </c>
      <c r="F26" s="4">
        <f t="shared" si="10"/>
        <v>49.4</v>
      </c>
      <c r="G26" s="4">
        <f t="shared" si="11"/>
        <v>4.9399999999999995</v>
      </c>
      <c r="H26" s="2">
        <v>20</v>
      </c>
      <c r="I26" s="2">
        <f t="shared" si="26"/>
        <v>52</v>
      </c>
      <c r="J26" s="2">
        <f t="shared" si="22"/>
        <v>1.3</v>
      </c>
      <c r="K26">
        <f t="shared" si="12"/>
        <v>1.6466666666666665</v>
      </c>
      <c r="L26" s="6">
        <f t="shared" si="1"/>
        <v>1.2349999999999999</v>
      </c>
      <c r="M26">
        <f t="shared" si="17"/>
        <v>78</v>
      </c>
    </row>
    <row r="28" spans="1:24" x14ac:dyDescent="0.25">
      <c r="G28" t="s">
        <v>5</v>
      </c>
    </row>
    <row r="29" spans="1:24" x14ac:dyDescent="0.25">
      <c r="A29" t="s">
        <v>16</v>
      </c>
      <c r="G29" s="4">
        <f>SUM(G4:G25)*2+G26</f>
        <v>164.57999999999998</v>
      </c>
      <c r="J29" s="2">
        <f>SUM(J6,J8,J10,J12,J14,J16,J18,J20,J22,J24)*2+J26</f>
        <v>19.759999999999998</v>
      </c>
      <c r="K29" s="1">
        <f>SUM(K5,K8,K11,K14,K17,K20,K23,K26)*2</f>
        <v>19.933333333333334</v>
      </c>
      <c r="L29" s="3">
        <f>SUM(L6,L10,L14,L18,L22,L26)*2</f>
        <v>11.439999999999998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mseeger</dc:creator>
  <cp:lastModifiedBy>mseeger</cp:lastModifiedBy>
  <dcterms:created xsi:type="dcterms:W3CDTF">2023-05-05T10:44:28Z</dcterms:created>
  <dcterms:modified xsi:type="dcterms:W3CDTF">2023-05-15T14:31:32Z</dcterms:modified>
</cp:coreProperties>
</file>