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Plot\"/>
    </mc:Choice>
  </mc:AlternateContent>
  <xr:revisionPtr revIDLastSave="0" documentId="13_ncr:1_{210B71FF-564A-4088-A36E-0233FE90A736}" xr6:coauthVersionLast="40" xr6:coauthVersionMax="40" xr10:uidLastSave="{00000000-0000-0000-0000-000000000000}"/>
  <bookViews>
    <workbookView xWindow="8412" yWindow="816" windowWidth="23256" windowHeight="13176" tabRatio="881" firstSheet="5" activeTab="11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Value div NFL Value" sheetId="22" r:id="rId4"/>
    <sheet name="Clustered Normalized Metrics" sheetId="16" r:id="rId5"/>
    <sheet name="All Metrics vs DraftPos" sheetId="2" r:id="rId6"/>
    <sheet name="Data 1-60" sheetId="1" r:id="rId7"/>
    <sheet name="Clustered Data" sheetId="11" r:id="rId8"/>
    <sheet name="Trendline Data" sheetId="18" r:id="rId9"/>
    <sheet name="NBA Draft Pick Value Chart" sheetId="23" r:id="rId10"/>
    <sheet name="NBA vs NFL Draft Value" sheetId="24" r:id="rId11"/>
    <sheet name="Normalizing Trendlines" sheetId="1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1" l="1"/>
  <c r="H50" i="11"/>
  <c r="H51" i="11"/>
  <c r="H52" i="11"/>
  <c r="H53" i="11"/>
  <c r="H48" i="11"/>
  <c r="G49" i="11"/>
  <c r="G50" i="11"/>
  <c r="G51" i="11"/>
  <c r="G52" i="11"/>
  <c r="G53" i="11"/>
  <c r="G48" i="11"/>
  <c r="F49" i="11"/>
  <c r="F50" i="11"/>
  <c r="F51" i="11"/>
  <c r="F52" i="11"/>
  <c r="F53" i="11"/>
  <c r="F48" i="11"/>
  <c r="E49" i="11"/>
  <c r="E50" i="11"/>
  <c r="E51" i="11"/>
  <c r="E52" i="11"/>
  <c r="E53" i="11"/>
  <c r="E48" i="11"/>
  <c r="D49" i="11"/>
  <c r="D50" i="11"/>
  <c r="D51" i="11"/>
  <c r="D52" i="11"/>
  <c r="D53" i="11"/>
  <c r="D48" i="11"/>
  <c r="C49" i="11"/>
  <c r="C50" i="11"/>
  <c r="C51" i="11"/>
  <c r="C52" i="11"/>
  <c r="C53" i="11"/>
  <c r="C48" i="11"/>
  <c r="D46" i="11"/>
  <c r="E46" i="11"/>
  <c r="F46" i="11"/>
  <c r="G46" i="11"/>
  <c r="H46" i="11"/>
  <c r="C46" i="11"/>
  <c r="D45" i="11"/>
  <c r="E45" i="11"/>
  <c r="F45" i="11"/>
  <c r="G45" i="11"/>
  <c r="H45" i="11"/>
  <c r="C45" i="11"/>
  <c r="D44" i="11"/>
  <c r="E44" i="11"/>
  <c r="F44" i="11"/>
  <c r="G44" i="11"/>
  <c r="H44" i="11"/>
  <c r="C44" i="11"/>
  <c r="D43" i="11"/>
  <c r="E43" i="11"/>
  <c r="F43" i="11"/>
  <c r="G43" i="11"/>
  <c r="H43" i="11"/>
  <c r="C43" i="11"/>
  <c r="D42" i="11"/>
  <c r="E42" i="11"/>
  <c r="F42" i="11"/>
  <c r="G42" i="11"/>
  <c r="H42" i="11"/>
  <c r="C42" i="11"/>
  <c r="D41" i="11"/>
  <c r="E41" i="11"/>
  <c r="F41" i="11"/>
  <c r="G41" i="11"/>
  <c r="H41" i="11"/>
  <c r="C41" i="11"/>
  <c r="J19" i="11"/>
  <c r="J20" i="11"/>
  <c r="J21" i="11"/>
  <c r="J22" i="11"/>
  <c r="J23" i="11"/>
  <c r="J18" i="11"/>
  <c r="J15" i="11"/>
  <c r="J14" i="11"/>
  <c r="J13" i="11"/>
  <c r="J12" i="11"/>
  <c r="J11" i="11"/>
  <c r="J10" i="11"/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H61" i="19"/>
  <c r="Q61" i="19" s="1"/>
  <c r="AA61" i="19" s="1"/>
  <c r="G61" i="19"/>
  <c r="P61" i="19" s="1"/>
  <c r="Z61" i="19" s="1"/>
  <c r="F61" i="19"/>
  <c r="O61" i="19" s="1"/>
  <c r="Y61" i="19" s="1"/>
  <c r="E61" i="19"/>
  <c r="N61" i="19" s="1"/>
  <c r="X61" i="19" s="1"/>
  <c r="D61" i="19"/>
  <c r="M61" i="19" s="1"/>
  <c r="W61" i="19" s="1"/>
  <c r="C61" i="19"/>
  <c r="L61" i="19" s="1"/>
  <c r="B61" i="19"/>
  <c r="K61" i="19" s="1"/>
  <c r="H60" i="19"/>
  <c r="Q60" i="19" s="1"/>
  <c r="AA60" i="19" s="1"/>
  <c r="G60" i="19"/>
  <c r="P60" i="19" s="1"/>
  <c r="Z60" i="19" s="1"/>
  <c r="F60" i="19"/>
  <c r="O60" i="19" s="1"/>
  <c r="Y60" i="19" s="1"/>
  <c r="E60" i="19"/>
  <c r="N60" i="19" s="1"/>
  <c r="X60" i="19" s="1"/>
  <c r="D60" i="19"/>
  <c r="M60" i="19" s="1"/>
  <c r="W60" i="19" s="1"/>
  <c r="C60" i="19"/>
  <c r="L60" i="19" s="1"/>
  <c r="B60" i="19"/>
  <c r="K60" i="19" s="1"/>
  <c r="H59" i="19"/>
  <c r="Q59" i="19" s="1"/>
  <c r="AA59" i="19" s="1"/>
  <c r="G59" i="19"/>
  <c r="P59" i="19" s="1"/>
  <c r="Z59" i="19" s="1"/>
  <c r="F59" i="19"/>
  <c r="O59" i="19" s="1"/>
  <c r="Y59" i="19" s="1"/>
  <c r="E59" i="19"/>
  <c r="N59" i="19" s="1"/>
  <c r="X59" i="19" s="1"/>
  <c r="D59" i="19"/>
  <c r="M59" i="19" s="1"/>
  <c r="W59" i="19" s="1"/>
  <c r="C59" i="19"/>
  <c r="L59" i="19" s="1"/>
  <c r="V59" i="19" s="1"/>
  <c r="B59" i="19"/>
  <c r="K59" i="19" s="1"/>
  <c r="U59" i="19" s="1"/>
  <c r="H58" i="19"/>
  <c r="Q58" i="19" s="1"/>
  <c r="AA58" i="19" s="1"/>
  <c r="G58" i="19"/>
  <c r="P58" i="19" s="1"/>
  <c r="Z58" i="19" s="1"/>
  <c r="F58" i="19"/>
  <c r="O58" i="19" s="1"/>
  <c r="Y58" i="19" s="1"/>
  <c r="E58" i="19"/>
  <c r="N58" i="19" s="1"/>
  <c r="X58" i="19" s="1"/>
  <c r="D58" i="19"/>
  <c r="M58" i="19" s="1"/>
  <c r="W58" i="19" s="1"/>
  <c r="C58" i="19"/>
  <c r="L58" i="19" s="1"/>
  <c r="V58" i="19" s="1"/>
  <c r="B58" i="19"/>
  <c r="K58" i="19" s="1"/>
  <c r="U58" i="19" s="1"/>
  <c r="H57" i="19"/>
  <c r="Q57" i="19" s="1"/>
  <c r="AA57" i="19" s="1"/>
  <c r="G57" i="19"/>
  <c r="P57" i="19" s="1"/>
  <c r="Z57" i="19" s="1"/>
  <c r="F57" i="19"/>
  <c r="O57" i="19" s="1"/>
  <c r="Y57" i="19" s="1"/>
  <c r="E57" i="19"/>
  <c r="N57" i="19" s="1"/>
  <c r="X57" i="19" s="1"/>
  <c r="D57" i="19"/>
  <c r="M57" i="19" s="1"/>
  <c r="W57" i="19" s="1"/>
  <c r="C57" i="19"/>
  <c r="L57" i="19" s="1"/>
  <c r="V57" i="19" s="1"/>
  <c r="B57" i="19"/>
  <c r="K57" i="19" s="1"/>
  <c r="U57" i="19" s="1"/>
  <c r="H56" i="19"/>
  <c r="Q56" i="19" s="1"/>
  <c r="AA56" i="19" s="1"/>
  <c r="G56" i="19"/>
  <c r="P56" i="19" s="1"/>
  <c r="Z56" i="19" s="1"/>
  <c r="F56" i="19"/>
  <c r="O56" i="19" s="1"/>
  <c r="Y56" i="19" s="1"/>
  <c r="E56" i="19"/>
  <c r="N56" i="19" s="1"/>
  <c r="X56" i="19" s="1"/>
  <c r="D56" i="19"/>
  <c r="M56" i="19" s="1"/>
  <c r="W56" i="19" s="1"/>
  <c r="C56" i="19"/>
  <c r="L56" i="19" s="1"/>
  <c r="V56" i="19" s="1"/>
  <c r="B56" i="19"/>
  <c r="K56" i="19" s="1"/>
  <c r="U56" i="19" s="1"/>
  <c r="H55" i="19"/>
  <c r="Q55" i="19" s="1"/>
  <c r="AA55" i="19" s="1"/>
  <c r="G55" i="19"/>
  <c r="P55" i="19" s="1"/>
  <c r="Z55" i="19" s="1"/>
  <c r="F55" i="19"/>
  <c r="O55" i="19" s="1"/>
  <c r="Y55" i="19" s="1"/>
  <c r="E55" i="19"/>
  <c r="N55" i="19" s="1"/>
  <c r="X55" i="19" s="1"/>
  <c r="D55" i="19"/>
  <c r="M55" i="19" s="1"/>
  <c r="W55" i="19" s="1"/>
  <c r="C55" i="19"/>
  <c r="L55" i="19" s="1"/>
  <c r="V55" i="19" s="1"/>
  <c r="B55" i="19"/>
  <c r="K55" i="19" s="1"/>
  <c r="U55" i="19" s="1"/>
  <c r="H54" i="19"/>
  <c r="Q54" i="19" s="1"/>
  <c r="AA54" i="19" s="1"/>
  <c r="G54" i="19"/>
  <c r="P54" i="19" s="1"/>
  <c r="Z54" i="19" s="1"/>
  <c r="F54" i="19"/>
  <c r="O54" i="19" s="1"/>
  <c r="Y54" i="19" s="1"/>
  <c r="E54" i="19"/>
  <c r="N54" i="19" s="1"/>
  <c r="X54" i="19" s="1"/>
  <c r="D54" i="19"/>
  <c r="M54" i="19" s="1"/>
  <c r="W54" i="19" s="1"/>
  <c r="C54" i="19"/>
  <c r="L54" i="19" s="1"/>
  <c r="V54" i="19" s="1"/>
  <c r="B54" i="19"/>
  <c r="K54" i="19" s="1"/>
  <c r="U54" i="19" s="1"/>
  <c r="H53" i="19"/>
  <c r="Q53" i="19" s="1"/>
  <c r="AA53" i="19" s="1"/>
  <c r="G53" i="19"/>
  <c r="P53" i="19" s="1"/>
  <c r="Z53" i="19" s="1"/>
  <c r="F53" i="19"/>
  <c r="O53" i="19" s="1"/>
  <c r="Y53" i="19" s="1"/>
  <c r="E53" i="19"/>
  <c r="N53" i="19" s="1"/>
  <c r="X53" i="19" s="1"/>
  <c r="D53" i="19"/>
  <c r="M53" i="19" s="1"/>
  <c r="W53" i="19" s="1"/>
  <c r="C53" i="19"/>
  <c r="L53" i="19" s="1"/>
  <c r="V53" i="19" s="1"/>
  <c r="B53" i="19"/>
  <c r="K53" i="19" s="1"/>
  <c r="U53" i="19" s="1"/>
  <c r="H52" i="19"/>
  <c r="Q52" i="19" s="1"/>
  <c r="AA52" i="19" s="1"/>
  <c r="G52" i="19"/>
  <c r="P52" i="19" s="1"/>
  <c r="Z52" i="19" s="1"/>
  <c r="F52" i="19"/>
  <c r="O52" i="19" s="1"/>
  <c r="Y52" i="19" s="1"/>
  <c r="E52" i="19"/>
  <c r="N52" i="19" s="1"/>
  <c r="X52" i="19" s="1"/>
  <c r="D52" i="19"/>
  <c r="M52" i="19" s="1"/>
  <c r="W52" i="19" s="1"/>
  <c r="C52" i="19"/>
  <c r="L52" i="19" s="1"/>
  <c r="V52" i="19" s="1"/>
  <c r="B52" i="19"/>
  <c r="K52" i="19" s="1"/>
  <c r="U52" i="19" s="1"/>
  <c r="H51" i="19"/>
  <c r="Q51" i="19" s="1"/>
  <c r="AA51" i="19" s="1"/>
  <c r="G51" i="19"/>
  <c r="P51" i="19" s="1"/>
  <c r="Z51" i="19" s="1"/>
  <c r="F51" i="19"/>
  <c r="O51" i="19" s="1"/>
  <c r="Y51" i="19" s="1"/>
  <c r="E51" i="19"/>
  <c r="N51" i="19" s="1"/>
  <c r="X51" i="19" s="1"/>
  <c r="D51" i="19"/>
  <c r="M51" i="19" s="1"/>
  <c r="W51" i="19" s="1"/>
  <c r="C51" i="19"/>
  <c r="L51" i="19" s="1"/>
  <c r="V51" i="19" s="1"/>
  <c r="B51" i="19"/>
  <c r="K51" i="19" s="1"/>
  <c r="U51" i="19" s="1"/>
  <c r="H50" i="19"/>
  <c r="Q50" i="19" s="1"/>
  <c r="AA50" i="19" s="1"/>
  <c r="G50" i="19"/>
  <c r="P50" i="19" s="1"/>
  <c r="Z50" i="19" s="1"/>
  <c r="F50" i="19"/>
  <c r="O50" i="19" s="1"/>
  <c r="Y50" i="19" s="1"/>
  <c r="E50" i="19"/>
  <c r="N50" i="19" s="1"/>
  <c r="X50" i="19" s="1"/>
  <c r="D50" i="19"/>
  <c r="M50" i="19" s="1"/>
  <c r="W50" i="19" s="1"/>
  <c r="C50" i="19"/>
  <c r="L50" i="19" s="1"/>
  <c r="V50" i="19" s="1"/>
  <c r="B50" i="19"/>
  <c r="K50" i="19" s="1"/>
  <c r="U50" i="19" s="1"/>
  <c r="H49" i="19"/>
  <c r="Q49" i="19" s="1"/>
  <c r="AA49" i="19" s="1"/>
  <c r="G49" i="19"/>
  <c r="P49" i="19" s="1"/>
  <c r="Z49" i="19" s="1"/>
  <c r="F49" i="19"/>
  <c r="O49" i="19" s="1"/>
  <c r="Y49" i="19" s="1"/>
  <c r="E49" i="19"/>
  <c r="N49" i="19" s="1"/>
  <c r="X49" i="19" s="1"/>
  <c r="D49" i="19"/>
  <c r="M49" i="19" s="1"/>
  <c r="W49" i="19" s="1"/>
  <c r="C49" i="19"/>
  <c r="L49" i="19" s="1"/>
  <c r="V49" i="19" s="1"/>
  <c r="B49" i="19"/>
  <c r="K49" i="19" s="1"/>
  <c r="U49" i="19" s="1"/>
  <c r="H48" i="19"/>
  <c r="Q48" i="19" s="1"/>
  <c r="AA48" i="19" s="1"/>
  <c r="G48" i="19"/>
  <c r="P48" i="19" s="1"/>
  <c r="Z48" i="19" s="1"/>
  <c r="F48" i="19"/>
  <c r="O48" i="19" s="1"/>
  <c r="Y48" i="19" s="1"/>
  <c r="E48" i="19"/>
  <c r="N48" i="19" s="1"/>
  <c r="X48" i="19" s="1"/>
  <c r="D48" i="19"/>
  <c r="M48" i="19" s="1"/>
  <c r="W48" i="19" s="1"/>
  <c r="C48" i="19"/>
  <c r="L48" i="19" s="1"/>
  <c r="V48" i="19" s="1"/>
  <c r="B48" i="19"/>
  <c r="K48" i="19" s="1"/>
  <c r="U48" i="19" s="1"/>
  <c r="H47" i="19"/>
  <c r="Q47" i="19" s="1"/>
  <c r="AA47" i="19" s="1"/>
  <c r="G47" i="19"/>
  <c r="P47" i="19" s="1"/>
  <c r="Z47" i="19" s="1"/>
  <c r="F47" i="19"/>
  <c r="O47" i="19" s="1"/>
  <c r="Y47" i="19" s="1"/>
  <c r="E47" i="19"/>
  <c r="N47" i="19" s="1"/>
  <c r="X47" i="19" s="1"/>
  <c r="D47" i="19"/>
  <c r="M47" i="19" s="1"/>
  <c r="W47" i="19" s="1"/>
  <c r="C47" i="19"/>
  <c r="L47" i="19" s="1"/>
  <c r="V47" i="19" s="1"/>
  <c r="B47" i="19"/>
  <c r="K47" i="19" s="1"/>
  <c r="U47" i="19" s="1"/>
  <c r="H46" i="19"/>
  <c r="Q46" i="19" s="1"/>
  <c r="AA46" i="19" s="1"/>
  <c r="G46" i="19"/>
  <c r="P46" i="19" s="1"/>
  <c r="Z46" i="19" s="1"/>
  <c r="F46" i="19"/>
  <c r="O46" i="19" s="1"/>
  <c r="Y46" i="19" s="1"/>
  <c r="E46" i="19"/>
  <c r="N46" i="19" s="1"/>
  <c r="X46" i="19" s="1"/>
  <c r="D46" i="19"/>
  <c r="M46" i="19" s="1"/>
  <c r="W46" i="19" s="1"/>
  <c r="C46" i="19"/>
  <c r="L46" i="19" s="1"/>
  <c r="V46" i="19" s="1"/>
  <c r="B46" i="19"/>
  <c r="K46" i="19" s="1"/>
  <c r="U46" i="19" s="1"/>
  <c r="H45" i="19"/>
  <c r="Q45" i="19" s="1"/>
  <c r="AA45" i="19" s="1"/>
  <c r="G45" i="19"/>
  <c r="P45" i="19" s="1"/>
  <c r="Z45" i="19" s="1"/>
  <c r="F45" i="19"/>
  <c r="O45" i="19" s="1"/>
  <c r="Y45" i="19" s="1"/>
  <c r="E45" i="19"/>
  <c r="N45" i="19" s="1"/>
  <c r="X45" i="19" s="1"/>
  <c r="D45" i="19"/>
  <c r="M45" i="19" s="1"/>
  <c r="W45" i="19" s="1"/>
  <c r="C45" i="19"/>
  <c r="L45" i="19" s="1"/>
  <c r="V45" i="19" s="1"/>
  <c r="B45" i="19"/>
  <c r="K45" i="19" s="1"/>
  <c r="U45" i="19" s="1"/>
  <c r="H44" i="19"/>
  <c r="Q44" i="19" s="1"/>
  <c r="AA44" i="19" s="1"/>
  <c r="G44" i="19"/>
  <c r="P44" i="19" s="1"/>
  <c r="Z44" i="19" s="1"/>
  <c r="F44" i="19"/>
  <c r="O44" i="19" s="1"/>
  <c r="Y44" i="19" s="1"/>
  <c r="E44" i="19"/>
  <c r="N44" i="19" s="1"/>
  <c r="X44" i="19" s="1"/>
  <c r="D44" i="19"/>
  <c r="M44" i="19" s="1"/>
  <c r="W44" i="19" s="1"/>
  <c r="C44" i="19"/>
  <c r="L44" i="19" s="1"/>
  <c r="V44" i="19" s="1"/>
  <c r="B44" i="19"/>
  <c r="K44" i="19" s="1"/>
  <c r="U44" i="19" s="1"/>
  <c r="H43" i="19"/>
  <c r="Q43" i="19" s="1"/>
  <c r="AA43" i="19" s="1"/>
  <c r="G43" i="19"/>
  <c r="P43" i="19" s="1"/>
  <c r="Z43" i="19" s="1"/>
  <c r="F43" i="19"/>
  <c r="O43" i="19" s="1"/>
  <c r="Y43" i="19" s="1"/>
  <c r="E43" i="19"/>
  <c r="N43" i="19" s="1"/>
  <c r="X43" i="19" s="1"/>
  <c r="D43" i="19"/>
  <c r="M43" i="19" s="1"/>
  <c r="W43" i="19" s="1"/>
  <c r="C43" i="19"/>
  <c r="L43" i="19" s="1"/>
  <c r="V43" i="19" s="1"/>
  <c r="B43" i="19"/>
  <c r="K43" i="19" s="1"/>
  <c r="U43" i="19" s="1"/>
  <c r="H42" i="19"/>
  <c r="Q42" i="19" s="1"/>
  <c r="AA42" i="19" s="1"/>
  <c r="G42" i="19"/>
  <c r="P42" i="19" s="1"/>
  <c r="Z42" i="19" s="1"/>
  <c r="F42" i="19"/>
  <c r="O42" i="19" s="1"/>
  <c r="Y42" i="19" s="1"/>
  <c r="E42" i="19"/>
  <c r="N42" i="19" s="1"/>
  <c r="X42" i="19" s="1"/>
  <c r="D42" i="19"/>
  <c r="M42" i="19" s="1"/>
  <c r="W42" i="19" s="1"/>
  <c r="C42" i="19"/>
  <c r="L42" i="19" s="1"/>
  <c r="V42" i="19" s="1"/>
  <c r="B42" i="19"/>
  <c r="K42" i="19" s="1"/>
  <c r="U42" i="19" s="1"/>
  <c r="H41" i="19"/>
  <c r="Q41" i="19" s="1"/>
  <c r="AA41" i="19" s="1"/>
  <c r="G41" i="19"/>
  <c r="P41" i="19" s="1"/>
  <c r="Z41" i="19" s="1"/>
  <c r="F41" i="19"/>
  <c r="O41" i="19" s="1"/>
  <c r="Y41" i="19" s="1"/>
  <c r="E41" i="19"/>
  <c r="N41" i="19" s="1"/>
  <c r="X41" i="19" s="1"/>
  <c r="D41" i="19"/>
  <c r="M41" i="19" s="1"/>
  <c r="W41" i="19" s="1"/>
  <c r="C41" i="19"/>
  <c r="L41" i="19" s="1"/>
  <c r="V41" i="19" s="1"/>
  <c r="B41" i="19"/>
  <c r="K41" i="19" s="1"/>
  <c r="U41" i="19" s="1"/>
  <c r="H40" i="19"/>
  <c r="Q40" i="19" s="1"/>
  <c r="AA40" i="19" s="1"/>
  <c r="G40" i="19"/>
  <c r="P40" i="19" s="1"/>
  <c r="Z40" i="19" s="1"/>
  <c r="F40" i="19"/>
  <c r="O40" i="19" s="1"/>
  <c r="Y40" i="19" s="1"/>
  <c r="E40" i="19"/>
  <c r="N40" i="19" s="1"/>
  <c r="X40" i="19" s="1"/>
  <c r="D40" i="19"/>
  <c r="M40" i="19" s="1"/>
  <c r="W40" i="19" s="1"/>
  <c r="C40" i="19"/>
  <c r="L40" i="19" s="1"/>
  <c r="V40" i="19" s="1"/>
  <c r="B40" i="19"/>
  <c r="K40" i="19" s="1"/>
  <c r="U40" i="19" s="1"/>
  <c r="H39" i="19"/>
  <c r="Q39" i="19" s="1"/>
  <c r="AA39" i="19" s="1"/>
  <c r="G39" i="19"/>
  <c r="P39" i="19" s="1"/>
  <c r="Z39" i="19" s="1"/>
  <c r="F39" i="19"/>
  <c r="O39" i="19" s="1"/>
  <c r="Y39" i="19" s="1"/>
  <c r="E39" i="19"/>
  <c r="N39" i="19" s="1"/>
  <c r="X39" i="19" s="1"/>
  <c r="D39" i="19"/>
  <c r="M39" i="19" s="1"/>
  <c r="W39" i="19" s="1"/>
  <c r="C39" i="19"/>
  <c r="L39" i="19" s="1"/>
  <c r="V39" i="19" s="1"/>
  <c r="B39" i="19"/>
  <c r="K39" i="19" s="1"/>
  <c r="U39" i="19" s="1"/>
  <c r="H38" i="19"/>
  <c r="Q38" i="19" s="1"/>
  <c r="AA38" i="19" s="1"/>
  <c r="G38" i="19"/>
  <c r="P38" i="19" s="1"/>
  <c r="Z38" i="19" s="1"/>
  <c r="F38" i="19"/>
  <c r="O38" i="19" s="1"/>
  <c r="Y38" i="19" s="1"/>
  <c r="E38" i="19"/>
  <c r="N38" i="19" s="1"/>
  <c r="X38" i="19" s="1"/>
  <c r="D38" i="19"/>
  <c r="M38" i="19" s="1"/>
  <c r="W38" i="19" s="1"/>
  <c r="C38" i="19"/>
  <c r="L38" i="19" s="1"/>
  <c r="V38" i="19" s="1"/>
  <c r="B38" i="19"/>
  <c r="K38" i="19" s="1"/>
  <c r="U38" i="19" s="1"/>
  <c r="H37" i="19"/>
  <c r="Q37" i="19" s="1"/>
  <c r="AA37" i="19" s="1"/>
  <c r="G37" i="19"/>
  <c r="P37" i="19" s="1"/>
  <c r="Z37" i="19" s="1"/>
  <c r="F37" i="19"/>
  <c r="O37" i="19" s="1"/>
  <c r="Y37" i="19" s="1"/>
  <c r="E37" i="19"/>
  <c r="N37" i="19" s="1"/>
  <c r="X37" i="19" s="1"/>
  <c r="D37" i="19"/>
  <c r="M37" i="19" s="1"/>
  <c r="W37" i="19" s="1"/>
  <c r="C37" i="19"/>
  <c r="L37" i="19" s="1"/>
  <c r="V37" i="19" s="1"/>
  <c r="B37" i="19"/>
  <c r="K37" i="19" s="1"/>
  <c r="U37" i="19" s="1"/>
  <c r="H36" i="19"/>
  <c r="Q36" i="19" s="1"/>
  <c r="AA36" i="19" s="1"/>
  <c r="G36" i="19"/>
  <c r="P36" i="19" s="1"/>
  <c r="Z36" i="19" s="1"/>
  <c r="F36" i="19"/>
  <c r="O36" i="19" s="1"/>
  <c r="Y36" i="19" s="1"/>
  <c r="E36" i="19"/>
  <c r="N36" i="19" s="1"/>
  <c r="X36" i="19" s="1"/>
  <c r="D36" i="19"/>
  <c r="M36" i="19" s="1"/>
  <c r="W36" i="19" s="1"/>
  <c r="C36" i="19"/>
  <c r="L36" i="19" s="1"/>
  <c r="V36" i="19" s="1"/>
  <c r="B36" i="19"/>
  <c r="K36" i="19" s="1"/>
  <c r="U36" i="19" s="1"/>
  <c r="H35" i="19"/>
  <c r="Q35" i="19" s="1"/>
  <c r="AA35" i="19" s="1"/>
  <c r="G35" i="19"/>
  <c r="P35" i="19" s="1"/>
  <c r="Z35" i="19" s="1"/>
  <c r="F35" i="19"/>
  <c r="O35" i="19" s="1"/>
  <c r="Y35" i="19" s="1"/>
  <c r="E35" i="19"/>
  <c r="N35" i="19" s="1"/>
  <c r="X35" i="19" s="1"/>
  <c r="D35" i="19"/>
  <c r="M35" i="19" s="1"/>
  <c r="W35" i="19" s="1"/>
  <c r="C35" i="19"/>
  <c r="L35" i="19" s="1"/>
  <c r="V35" i="19" s="1"/>
  <c r="B35" i="19"/>
  <c r="K35" i="19" s="1"/>
  <c r="U35" i="19" s="1"/>
  <c r="H34" i="19"/>
  <c r="Q34" i="19" s="1"/>
  <c r="AA34" i="19" s="1"/>
  <c r="G34" i="19"/>
  <c r="P34" i="19" s="1"/>
  <c r="Z34" i="19" s="1"/>
  <c r="F34" i="19"/>
  <c r="O34" i="19" s="1"/>
  <c r="Y34" i="19" s="1"/>
  <c r="E34" i="19"/>
  <c r="N34" i="19" s="1"/>
  <c r="X34" i="19" s="1"/>
  <c r="D34" i="19"/>
  <c r="M34" i="19" s="1"/>
  <c r="W34" i="19" s="1"/>
  <c r="C34" i="19"/>
  <c r="L34" i="19" s="1"/>
  <c r="V34" i="19" s="1"/>
  <c r="B34" i="19"/>
  <c r="K34" i="19" s="1"/>
  <c r="U34" i="19" s="1"/>
  <c r="H33" i="19"/>
  <c r="Q33" i="19" s="1"/>
  <c r="AA33" i="19" s="1"/>
  <c r="G33" i="19"/>
  <c r="P33" i="19" s="1"/>
  <c r="Z33" i="19" s="1"/>
  <c r="F33" i="19"/>
  <c r="O33" i="19" s="1"/>
  <c r="Y33" i="19" s="1"/>
  <c r="E33" i="19"/>
  <c r="N33" i="19" s="1"/>
  <c r="X33" i="19" s="1"/>
  <c r="D33" i="19"/>
  <c r="M33" i="19" s="1"/>
  <c r="W33" i="19" s="1"/>
  <c r="C33" i="19"/>
  <c r="L33" i="19" s="1"/>
  <c r="V33" i="19" s="1"/>
  <c r="B33" i="19"/>
  <c r="K33" i="19" s="1"/>
  <c r="U33" i="19" s="1"/>
  <c r="H32" i="19"/>
  <c r="Q32" i="19" s="1"/>
  <c r="AA32" i="19" s="1"/>
  <c r="G32" i="19"/>
  <c r="P32" i="19" s="1"/>
  <c r="Z32" i="19" s="1"/>
  <c r="F32" i="19"/>
  <c r="O32" i="19" s="1"/>
  <c r="Y32" i="19" s="1"/>
  <c r="E32" i="19"/>
  <c r="N32" i="19" s="1"/>
  <c r="X32" i="19" s="1"/>
  <c r="D32" i="19"/>
  <c r="M32" i="19" s="1"/>
  <c r="W32" i="19" s="1"/>
  <c r="C32" i="19"/>
  <c r="L32" i="19" s="1"/>
  <c r="V32" i="19" s="1"/>
  <c r="B32" i="19"/>
  <c r="K32" i="19" s="1"/>
  <c r="U32" i="19" s="1"/>
  <c r="H31" i="19"/>
  <c r="Q31" i="19" s="1"/>
  <c r="AA31" i="19" s="1"/>
  <c r="G31" i="19"/>
  <c r="P31" i="19" s="1"/>
  <c r="Z31" i="19" s="1"/>
  <c r="F31" i="19"/>
  <c r="O31" i="19" s="1"/>
  <c r="Y31" i="19" s="1"/>
  <c r="E31" i="19"/>
  <c r="N31" i="19" s="1"/>
  <c r="X31" i="19" s="1"/>
  <c r="D31" i="19"/>
  <c r="M31" i="19" s="1"/>
  <c r="W31" i="19" s="1"/>
  <c r="C31" i="19"/>
  <c r="L31" i="19" s="1"/>
  <c r="V31" i="19" s="1"/>
  <c r="B31" i="19"/>
  <c r="K31" i="19" s="1"/>
  <c r="U31" i="19" s="1"/>
  <c r="H30" i="19"/>
  <c r="Q30" i="19" s="1"/>
  <c r="AA30" i="19" s="1"/>
  <c r="G30" i="19"/>
  <c r="P30" i="19" s="1"/>
  <c r="Z30" i="19" s="1"/>
  <c r="F30" i="19"/>
  <c r="O30" i="19" s="1"/>
  <c r="Y30" i="19" s="1"/>
  <c r="E30" i="19"/>
  <c r="N30" i="19" s="1"/>
  <c r="X30" i="19" s="1"/>
  <c r="D30" i="19"/>
  <c r="M30" i="19" s="1"/>
  <c r="W30" i="19" s="1"/>
  <c r="C30" i="19"/>
  <c r="L30" i="19" s="1"/>
  <c r="V30" i="19" s="1"/>
  <c r="B30" i="19"/>
  <c r="K30" i="19" s="1"/>
  <c r="U30" i="19" s="1"/>
  <c r="H29" i="19"/>
  <c r="Q29" i="19" s="1"/>
  <c r="AA29" i="19" s="1"/>
  <c r="G29" i="19"/>
  <c r="P29" i="19" s="1"/>
  <c r="Z29" i="19" s="1"/>
  <c r="F29" i="19"/>
  <c r="O29" i="19" s="1"/>
  <c r="Y29" i="19" s="1"/>
  <c r="E29" i="19"/>
  <c r="N29" i="19" s="1"/>
  <c r="X29" i="19" s="1"/>
  <c r="D29" i="19"/>
  <c r="M29" i="19" s="1"/>
  <c r="W29" i="19" s="1"/>
  <c r="C29" i="19"/>
  <c r="L29" i="19" s="1"/>
  <c r="V29" i="19" s="1"/>
  <c r="B29" i="19"/>
  <c r="K29" i="19" s="1"/>
  <c r="U29" i="19" s="1"/>
  <c r="H28" i="19"/>
  <c r="Q28" i="19" s="1"/>
  <c r="AA28" i="19" s="1"/>
  <c r="G28" i="19"/>
  <c r="P28" i="19" s="1"/>
  <c r="Z28" i="19" s="1"/>
  <c r="F28" i="19"/>
  <c r="O28" i="19" s="1"/>
  <c r="Y28" i="19" s="1"/>
  <c r="E28" i="19"/>
  <c r="N28" i="19" s="1"/>
  <c r="X28" i="19" s="1"/>
  <c r="D28" i="19"/>
  <c r="M28" i="19" s="1"/>
  <c r="W28" i="19" s="1"/>
  <c r="C28" i="19"/>
  <c r="L28" i="19" s="1"/>
  <c r="V28" i="19" s="1"/>
  <c r="B28" i="19"/>
  <c r="K28" i="19" s="1"/>
  <c r="U28" i="19" s="1"/>
  <c r="H27" i="19"/>
  <c r="Q27" i="19" s="1"/>
  <c r="AA27" i="19" s="1"/>
  <c r="G27" i="19"/>
  <c r="P27" i="19" s="1"/>
  <c r="Z27" i="19" s="1"/>
  <c r="F27" i="19"/>
  <c r="O27" i="19" s="1"/>
  <c r="Y27" i="19" s="1"/>
  <c r="E27" i="19"/>
  <c r="N27" i="19" s="1"/>
  <c r="X27" i="19" s="1"/>
  <c r="D27" i="19"/>
  <c r="M27" i="19" s="1"/>
  <c r="W27" i="19" s="1"/>
  <c r="C27" i="19"/>
  <c r="L27" i="19" s="1"/>
  <c r="V27" i="19" s="1"/>
  <c r="B27" i="19"/>
  <c r="K27" i="19" s="1"/>
  <c r="U27" i="19" s="1"/>
  <c r="H26" i="19"/>
  <c r="Q26" i="19" s="1"/>
  <c r="AA26" i="19" s="1"/>
  <c r="G26" i="19"/>
  <c r="P26" i="19" s="1"/>
  <c r="Z26" i="19" s="1"/>
  <c r="F26" i="19"/>
  <c r="O26" i="19" s="1"/>
  <c r="Y26" i="19" s="1"/>
  <c r="E26" i="19"/>
  <c r="N26" i="19" s="1"/>
  <c r="X26" i="19" s="1"/>
  <c r="D26" i="19"/>
  <c r="M26" i="19" s="1"/>
  <c r="W26" i="19" s="1"/>
  <c r="C26" i="19"/>
  <c r="L26" i="19" s="1"/>
  <c r="V26" i="19" s="1"/>
  <c r="B26" i="19"/>
  <c r="K26" i="19" s="1"/>
  <c r="U26" i="19" s="1"/>
  <c r="H25" i="19"/>
  <c r="Q25" i="19" s="1"/>
  <c r="AA25" i="19" s="1"/>
  <c r="G25" i="19"/>
  <c r="P25" i="19" s="1"/>
  <c r="Z25" i="19" s="1"/>
  <c r="F25" i="19"/>
  <c r="O25" i="19" s="1"/>
  <c r="Y25" i="19" s="1"/>
  <c r="E25" i="19"/>
  <c r="N25" i="19" s="1"/>
  <c r="X25" i="19" s="1"/>
  <c r="D25" i="19"/>
  <c r="M25" i="19" s="1"/>
  <c r="W25" i="19" s="1"/>
  <c r="C25" i="19"/>
  <c r="L25" i="19" s="1"/>
  <c r="V25" i="19" s="1"/>
  <c r="B25" i="19"/>
  <c r="K25" i="19" s="1"/>
  <c r="U25" i="19" s="1"/>
  <c r="H24" i="19"/>
  <c r="Q24" i="19" s="1"/>
  <c r="AA24" i="19" s="1"/>
  <c r="G24" i="19"/>
  <c r="P24" i="19" s="1"/>
  <c r="Z24" i="19" s="1"/>
  <c r="F24" i="19"/>
  <c r="O24" i="19" s="1"/>
  <c r="Y24" i="19" s="1"/>
  <c r="E24" i="19"/>
  <c r="N24" i="19" s="1"/>
  <c r="X24" i="19" s="1"/>
  <c r="D24" i="19"/>
  <c r="M24" i="19" s="1"/>
  <c r="W24" i="19" s="1"/>
  <c r="C24" i="19"/>
  <c r="L24" i="19" s="1"/>
  <c r="V24" i="19" s="1"/>
  <c r="B24" i="19"/>
  <c r="K24" i="19" s="1"/>
  <c r="U24" i="19" s="1"/>
  <c r="H23" i="19"/>
  <c r="Q23" i="19" s="1"/>
  <c r="AA23" i="19" s="1"/>
  <c r="G23" i="19"/>
  <c r="P23" i="19" s="1"/>
  <c r="Z23" i="19" s="1"/>
  <c r="F23" i="19"/>
  <c r="O23" i="19" s="1"/>
  <c r="Y23" i="19" s="1"/>
  <c r="E23" i="19"/>
  <c r="N23" i="19" s="1"/>
  <c r="X23" i="19" s="1"/>
  <c r="D23" i="19"/>
  <c r="M23" i="19" s="1"/>
  <c r="W23" i="19" s="1"/>
  <c r="C23" i="19"/>
  <c r="L23" i="19" s="1"/>
  <c r="V23" i="19" s="1"/>
  <c r="B23" i="19"/>
  <c r="K23" i="19" s="1"/>
  <c r="U23" i="19" s="1"/>
  <c r="H22" i="19"/>
  <c r="Q22" i="19" s="1"/>
  <c r="AA22" i="19" s="1"/>
  <c r="G22" i="19"/>
  <c r="P22" i="19" s="1"/>
  <c r="Z22" i="19" s="1"/>
  <c r="F22" i="19"/>
  <c r="O22" i="19" s="1"/>
  <c r="Y22" i="19" s="1"/>
  <c r="E22" i="19"/>
  <c r="N22" i="19" s="1"/>
  <c r="X22" i="19" s="1"/>
  <c r="D22" i="19"/>
  <c r="M22" i="19" s="1"/>
  <c r="W22" i="19" s="1"/>
  <c r="C22" i="19"/>
  <c r="L22" i="19" s="1"/>
  <c r="V22" i="19" s="1"/>
  <c r="B22" i="19"/>
  <c r="K22" i="19" s="1"/>
  <c r="U22" i="19" s="1"/>
  <c r="H21" i="19"/>
  <c r="Q21" i="19" s="1"/>
  <c r="AA21" i="19" s="1"/>
  <c r="G21" i="19"/>
  <c r="P21" i="19" s="1"/>
  <c r="Z21" i="19" s="1"/>
  <c r="F21" i="19"/>
  <c r="O21" i="19" s="1"/>
  <c r="Y21" i="19" s="1"/>
  <c r="E21" i="19"/>
  <c r="N21" i="19" s="1"/>
  <c r="X21" i="19" s="1"/>
  <c r="D21" i="19"/>
  <c r="M21" i="19" s="1"/>
  <c r="W21" i="19" s="1"/>
  <c r="C21" i="19"/>
  <c r="L21" i="19" s="1"/>
  <c r="V21" i="19" s="1"/>
  <c r="B21" i="19"/>
  <c r="K21" i="19" s="1"/>
  <c r="U21" i="19" s="1"/>
  <c r="H20" i="19"/>
  <c r="Q20" i="19" s="1"/>
  <c r="AA20" i="19" s="1"/>
  <c r="G20" i="19"/>
  <c r="P20" i="19" s="1"/>
  <c r="Z20" i="19" s="1"/>
  <c r="F20" i="19"/>
  <c r="O20" i="19" s="1"/>
  <c r="Y20" i="19" s="1"/>
  <c r="E20" i="19"/>
  <c r="N20" i="19" s="1"/>
  <c r="X20" i="19" s="1"/>
  <c r="D20" i="19"/>
  <c r="M20" i="19" s="1"/>
  <c r="W20" i="19" s="1"/>
  <c r="C20" i="19"/>
  <c r="L20" i="19" s="1"/>
  <c r="V20" i="19" s="1"/>
  <c r="B20" i="19"/>
  <c r="K20" i="19" s="1"/>
  <c r="U20" i="19" s="1"/>
  <c r="H19" i="19"/>
  <c r="Q19" i="19" s="1"/>
  <c r="AA19" i="19" s="1"/>
  <c r="G19" i="19"/>
  <c r="P19" i="19" s="1"/>
  <c r="Z19" i="19" s="1"/>
  <c r="F19" i="19"/>
  <c r="O19" i="19" s="1"/>
  <c r="Y19" i="19" s="1"/>
  <c r="E19" i="19"/>
  <c r="N19" i="19" s="1"/>
  <c r="X19" i="19" s="1"/>
  <c r="D19" i="19"/>
  <c r="M19" i="19" s="1"/>
  <c r="W19" i="19" s="1"/>
  <c r="C19" i="19"/>
  <c r="L19" i="19" s="1"/>
  <c r="V19" i="19" s="1"/>
  <c r="B19" i="19"/>
  <c r="K19" i="19" s="1"/>
  <c r="U19" i="19" s="1"/>
  <c r="H18" i="19"/>
  <c r="Q18" i="19" s="1"/>
  <c r="AA18" i="19" s="1"/>
  <c r="G18" i="19"/>
  <c r="P18" i="19" s="1"/>
  <c r="Z18" i="19" s="1"/>
  <c r="F18" i="19"/>
  <c r="O18" i="19" s="1"/>
  <c r="Y18" i="19" s="1"/>
  <c r="E18" i="19"/>
  <c r="N18" i="19" s="1"/>
  <c r="X18" i="19" s="1"/>
  <c r="D18" i="19"/>
  <c r="M18" i="19" s="1"/>
  <c r="W18" i="19" s="1"/>
  <c r="C18" i="19"/>
  <c r="L18" i="19" s="1"/>
  <c r="V18" i="19" s="1"/>
  <c r="B18" i="19"/>
  <c r="K18" i="19" s="1"/>
  <c r="U18" i="19" s="1"/>
  <c r="H17" i="19"/>
  <c r="Q17" i="19" s="1"/>
  <c r="AA17" i="19" s="1"/>
  <c r="G17" i="19"/>
  <c r="P17" i="19" s="1"/>
  <c r="Z17" i="19" s="1"/>
  <c r="F17" i="19"/>
  <c r="O17" i="19" s="1"/>
  <c r="Y17" i="19" s="1"/>
  <c r="E17" i="19"/>
  <c r="N17" i="19" s="1"/>
  <c r="X17" i="19" s="1"/>
  <c r="D17" i="19"/>
  <c r="M17" i="19" s="1"/>
  <c r="W17" i="19" s="1"/>
  <c r="C17" i="19"/>
  <c r="L17" i="19" s="1"/>
  <c r="V17" i="19" s="1"/>
  <c r="B17" i="19"/>
  <c r="K17" i="19" s="1"/>
  <c r="U17" i="19" s="1"/>
  <c r="H16" i="19"/>
  <c r="Q16" i="19" s="1"/>
  <c r="AA16" i="19" s="1"/>
  <c r="G16" i="19"/>
  <c r="P16" i="19" s="1"/>
  <c r="Z16" i="19" s="1"/>
  <c r="F16" i="19"/>
  <c r="O16" i="19" s="1"/>
  <c r="Y16" i="19" s="1"/>
  <c r="E16" i="19"/>
  <c r="N16" i="19" s="1"/>
  <c r="X16" i="19" s="1"/>
  <c r="D16" i="19"/>
  <c r="M16" i="19" s="1"/>
  <c r="W16" i="19" s="1"/>
  <c r="C16" i="19"/>
  <c r="L16" i="19" s="1"/>
  <c r="V16" i="19" s="1"/>
  <c r="B16" i="19"/>
  <c r="K16" i="19" s="1"/>
  <c r="U16" i="19" s="1"/>
  <c r="H15" i="19"/>
  <c r="Q15" i="19" s="1"/>
  <c r="AA15" i="19" s="1"/>
  <c r="G15" i="19"/>
  <c r="P15" i="19" s="1"/>
  <c r="Z15" i="19" s="1"/>
  <c r="F15" i="19"/>
  <c r="O15" i="19" s="1"/>
  <c r="Y15" i="19" s="1"/>
  <c r="E15" i="19"/>
  <c r="N15" i="19" s="1"/>
  <c r="X15" i="19" s="1"/>
  <c r="D15" i="19"/>
  <c r="M15" i="19" s="1"/>
  <c r="W15" i="19" s="1"/>
  <c r="C15" i="19"/>
  <c r="L15" i="19" s="1"/>
  <c r="V15" i="19" s="1"/>
  <c r="B15" i="19"/>
  <c r="K15" i="19" s="1"/>
  <c r="U15" i="19" s="1"/>
  <c r="H14" i="19"/>
  <c r="Q14" i="19" s="1"/>
  <c r="AA14" i="19" s="1"/>
  <c r="G14" i="19"/>
  <c r="P14" i="19" s="1"/>
  <c r="Z14" i="19" s="1"/>
  <c r="F14" i="19"/>
  <c r="O14" i="19" s="1"/>
  <c r="Y14" i="19" s="1"/>
  <c r="E14" i="19"/>
  <c r="N14" i="19" s="1"/>
  <c r="X14" i="19" s="1"/>
  <c r="D14" i="19"/>
  <c r="M14" i="19" s="1"/>
  <c r="W14" i="19" s="1"/>
  <c r="C14" i="19"/>
  <c r="L14" i="19" s="1"/>
  <c r="V14" i="19" s="1"/>
  <c r="B14" i="19"/>
  <c r="K14" i="19" s="1"/>
  <c r="U14" i="19" s="1"/>
  <c r="H13" i="19"/>
  <c r="Q13" i="19" s="1"/>
  <c r="AA13" i="19" s="1"/>
  <c r="G13" i="19"/>
  <c r="P13" i="19" s="1"/>
  <c r="Z13" i="19" s="1"/>
  <c r="F13" i="19"/>
  <c r="O13" i="19" s="1"/>
  <c r="Y13" i="19" s="1"/>
  <c r="E13" i="19"/>
  <c r="N13" i="19" s="1"/>
  <c r="X13" i="19" s="1"/>
  <c r="D13" i="19"/>
  <c r="M13" i="19" s="1"/>
  <c r="W13" i="19" s="1"/>
  <c r="C13" i="19"/>
  <c r="L13" i="19" s="1"/>
  <c r="V13" i="19" s="1"/>
  <c r="B13" i="19"/>
  <c r="K13" i="19" s="1"/>
  <c r="U13" i="19" s="1"/>
  <c r="H12" i="19"/>
  <c r="Q12" i="19" s="1"/>
  <c r="AA12" i="19" s="1"/>
  <c r="G12" i="19"/>
  <c r="P12" i="19" s="1"/>
  <c r="Z12" i="19" s="1"/>
  <c r="F12" i="19"/>
  <c r="O12" i="19" s="1"/>
  <c r="Y12" i="19" s="1"/>
  <c r="E12" i="19"/>
  <c r="N12" i="19" s="1"/>
  <c r="X12" i="19" s="1"/>
  <c r="D12" i="19"/>
  <c r="M12" i="19" s="1"/>
  <c r="W12" i="19" s="1"/>
  <c r="C12" i="19"/>
  <c r="L12" i="19" s="1"/>
  <c r="V12" i="19" s="1"/>
  <c r="B12" i="19"/>
  <c r="K12" i="19" s="1"/>
  <c r="U12" i="19" s="1"/>
  <c r="H11" i="19"/>
  <c r="Q11" i="19" s="1"/>
  <c r="AA11" i="19" s="1"/>
  <c r="G11" i="19"/>
  <c r="P11" i="19" s="1"/>
  <c r="Z11" i="19" s="1"/>
  <c r="F11" i="19"/>
  <c r="O11" i="19" s="1"/>
  <c r="Y11" i="19" s="1"/>
  <c r="E11" i="19"/>
  <c r="N11" i="19" s="1"/>
  <c r="X11" i="19" s="1"/>
  <c r="D11" i="19"/>
  <c r="M11" i="19" s="1"/>
  <c r="W11" i="19" s="1"/>
  <c r="C11" i="19"/>
  <c r="L11" i="19" s="1"/>
  <c r="V11" i="19" s="1"/>
  <c r="B11" i="19"/>
  <c r="K11" i="19" s="1"/>
  <c r="U11" i="19" s="1"/>
  <c r="H10" i="19"/>
  <c r="Q10" i="19" s="1"/>
  <c r="AA10" i="19" s="1"/>
  <c r="G10" i="19"/>
  <c r="P10" i="19" s="1"/>
  <c r="Z10" i="19" s="1"/>
  <c r="F10" i="19"/>
  <c r="O10" i="19" s="1"/>
  <c r="Y10" i="19" s="1"/>
  <c r="E10" i="19"/>
  <c r="N10" i="19" s="1"/>
  <c r="X10" i="19" s="1"/>
  <c r="D10" i="19"/>
  <c r="M10" i="19" s="1"/>
  <c r="W10" i="19" s="1"/>
  <c r="C10" i="19"/>
  <c r="L10" i="19" s="1"/>
  <c r="V10" i="19" s="1"/>
  <c r="B10" i="19"/>
  <c r="K10" i="19" s="1"/>
  <c r="U10" i="19" s="1"/>
  <c r="H9" i="19"/>
  <c r="Q9" i="19" s="1"/>
  <c r="AA9" i="19" s="1"/>
  <c r="G9" i="19"/>
  <c r="P9" i="19" s="1"/>
  <c r="Z9" i="19" s="1"/>
  <c r="F9" i="19"/>
  <c r="O9" i="19" s="1"/>
  <c r="Y9" i="19" s="1"/>
  <c r="E9" i="19"/>
  <c r="N9" i="19" s="1"/>
  <c r="X9" i="19" s="1"/>
  <c r="D9" i="19"/>
  <c r="M9" i="19" s="1"/>
  <c r="W9" i="19" s="1"/>
  <c r="C9" i="19"/>
  <c r="L9" i="19" s="1"/>
  <c r="V9" i="19" s="1"/>
  <c r="B9" i="19"/>
  <c r="K9" i="19" s="1"/>
  <c r="U9" i="19" s="1"/>
  <c r="H8" i="19"/>
  <c r="Q8" i="19" s="1"/>
  <c r="AA8" i="19" s="1"/>
  <c r="G8" i="19"/>
  <c r="P8" i="19" s="1"/>
  <c r="Z8" i="19" s="1"/>
  <c r="F8" i="19"/>
  <c r="O8" i="19" s="1"/>
  <c r="Y8" i="19" s="1"/>
  <c r="E8" i="19"/>
  <c r="N8" i="19" s="1"/>
  <c r="X8" i="19" s="1"/>
  <c r="D8" i="19"/>
  <c r="M8" i="19" s="1"/>
  <c r="W8" i="19" s="1"/>
  <c r="C8" i="19"/>
  <c r="L8" i="19" s="1"/>
  <c r="V8" i="19" s="1"/>
  <c r="B8" i="19"/>
  <c r="K8" i="19" s="1"/>
  <c r="U8" i="19" s="1"/>
  <c r="H7" i="19"/>
  <c r="Q7" i="19" s="1"/>
  <c r="AA7" i="19" s="1"/>
  <c r="G7" i="19"/>
  <c r="P7" i="19" s="1"/>
  <c r="Z7" i="19" s="1"/>
  <c r="F7" i="19"/>
  <c r="O7" i="19" s="1"/>
  <c r="Y7" i="19" s="1"/>
  <c r="E7" i="19"/>
  <c r="N7" i="19" s="1"/>
  <c r="X7" i="19" s="1"/>
  <c r="D7" i="19"/>
  <c r="M7" i="19" s="1"/>
  <c r="W7" i="19" s="1"/>
  <c r="C7" i="19"/>
  <c r="L7" i="19" s="1"/>
  <c r="V7" i="19" s="1"/>
  <c r="B7" i="19"/>
  <c r="K7" i="19" s="1"/>
  <c r="U7" i="19" s="1"/>
  <c r="H6" i="19"/>
  <c r="Q6" i="19" s="1"/>
  <c r="AA6" i="19" s="1"/>
  <c r="G6" i="19"/>
  <c r="P6" i="19" s="1"/>
  <c r="Z6" i="19" s="1"/>
  <c r="F6" i="19"/>
  <c r="O6" i="19" s="1"/>
  <c r="Y6" i="19" s="1"/>
  <c r="E6" i="19"/>
  <c r="N6" i="19" s="1"/>
  <c r="X6" i="19" s="1"/>
  <c r="D6" i="19"/>
  <c r="M6" i="19" s="1"/>
  <c r="W6" i="19" s="1"/>
  <c r="C6" i="19"/>
  <c r="L6" i="19" s="1"/>
  <c r="V6" i="19" s="1"/>
  <c r="B6" i="19"/>
  <c r="K6" i="19" s="1"/>
  <c r="U6" i="19" s="1"/>
  <c r="H5" i="19"/>
  <c r="Q5" i="19" s="1"/>
  <c r="AA5" i="19" s="1"/>
  <c r="G5" i="19"/>
  <c r="P5" i="19" s="1"/>
  <c r="Z5" i="19" s="1"/>
  <c r="F5" i="19"/>
  <c r="O5" i="19" s="1"/>
  <c r="Y5" i="19" s="1"/>
  <c r="E5" i="19"/>
  <c r="N5" i="19" s="1"/>
  <c r="X5" i="19" s="1"/>
  <c r="D5" i="19"/>
  <c r="M5" i="19" s="1"/>
  <c r="W5" i="19" s="1"/>
  <c r="C5" i="19"/>
  <c r="L5" i="19" s="1"/>
  <c r="V5" i="19" s="1"/>
  <c r="B5" i="19"/>
  <c r="K5" i="19" s="1"/>
  <c r="U5" i="19" s="1"/>
  <c r="H4" i="19"/>
  <c r="Q4" i="19" s="1"/>
  <c r="AA4" i="19" s="1"/>
  <c r="G4" i="19"/>
  <c r="P4" i="19" s="1"/>
  <c r="Z4" i="19" s="1"/>
  <c r="F4" i="19"/>
  <c r="O4" i="19" s="1"/>
  <c r="Y4" i="19" s="1"/>
  <c r="E4" i="19"/>
  <c r="N4" i="19" s="1"/>
  <c r="X4" i="19" s="1"/>
  <c r="D4" i="19"/>
  <c r="M4" i="19" s="1"/>
  <c r="W4" i="19" s="1"/>
  <c r="C4" i="19"/>
  <c r="L4" i="19" s="1"/>
  <c r="V4" i="19" s="1"/>
  <c r="B4" i="19"/>
  <c r="K4" i="19" s="1"/>
  <c r="U4" i="19" s="1"/>
  <c r="H3" i="19"/>
  <c r="Q3" i="19" s="1"/>
  <c r="AA3" i="19" s="1"/>
  <c r="G3" i="19"/>
  <c r="P3" i="19" s="1"/>
  <c r="Z3" i="19" s="1"/>
  <c r="F3" i="19"/>
  <c r="O3" i="19" s="1"/>
  <c r="Y3" i="19" s="1"/>
  <c r="E3" i="19"/>
  <c r="N3" i="19" s="1"/>
  <c r="X3" i="19" s="1"/>
  <c r="D3" i="19"/>
  <c r="M3" i="19" s="1"/>
  <c r="W3" i="19" s="1"/>
  <c r="C3" i="19"/>
  <c r="L3" i="19" s="1"/>
  <c r="V3" i="19" s="1"/>
  <c r="B3" i="19"/>
  <c r="K3" i="19" s="1"/>
  <c r="U3" i="19" s="1"/>
  <c r="H2" i="19"/>
  <c r="Q2" i="19" s="1"/>
  <c r="AA2" i="19" s="1"/>
  <c r="G2" i="19"/>
  <c r="P2" i="19" s="1"/>
  <c r="Z2" i="19" s="1"/>
  <c r="F2" i="19"/>
  <c r="O2" i="19" s="1"/>
  <c r="Y2" i="19" s="1"/>
  <c r="E2" i="19"/>
  <c r="N2" i="19" s="1"/>
  <c r="X2" i="19" s="1"/>
  <c r="D2" i="19"/>
  <c r="M2" i="19" s="1"/>
  <c r="W2" i="19" s="1"/>
  <c r="C2" i="19"/>
  <c r="L2" i="19" s="1"/>
  <c r="V2" i="19" s="1"/>
  <c r="B2" i="19"/>
  <c r="K2" i="19" s="1"/>
  <c r="U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12" i="21"/>
  <c r="Q11" i="21"/>
  <c r="Q6" i="21"/>
  <c r="Q9" i="21"/>
  <c r="Q10" i="21"/>
  <c r="Q13" i="21"/>
  <c r="Q8" i="21"/>
  <c r="Q7" i="21"/>
  <c r="R61" i="19" l="1"/>
  <c r="AB61" i="19" s="1"/>
  <c r="R60" i="19"/>
  <c r="AB60" i="19" s="1"/>
  <c r="R2" i="19"/>
  <c r="AB2" i="19" s="1"/>
  <c r="R6" i="19"/>
  <c r="AB6" i="19" s="1"/>
  <c r="R10" i="19"/>
  <c r="AB10" i="19" s="1"/>
  <c r="R14" i="19"/>
  <c r="AB14" i="19" s="1"/>
  <c r="R18" i="19"/>
  <c r="AB18" i="19" s="1"/>
  <c r="R22" i="19"/>
  <c r="AB22" i="19" s="1"/>
  <c r="R26" i="19"/>
  <c r="AB26" i="19" s="1"/>
  <c r="R30" i="19"/>
  <c r="AB30" i="19" s="1"/>
  <c r="R34" i="19"/>
  <c r="AB34" i="19" s="1"/>
  <c r="R38" i="19"/>
  <c r="AB38" i="19" s="1"/>
  <c r="R42" i="19"/>
  <c r="AB42" i="19" s="1"/>
  <c r="R46" i="19"/>
  <c r="AB46" i="19" s="1"/>
  <c r="R50" i="19"/>
  <c r="AB50" i="19" s="1"/>
  <c r="R54" i="19"/>
  <c r="AB54" i="19" s="1"/>
  <c r="R58" i="19"/>
  <c r="AB58" i="19" s="1"/>
  <c r="R3" i="19"/>
  <c r="AB3" i="19" s="1"/>
  <c r="R7" i="19"/>
  <c r="AB7" i="19" s="1"/>
  <c r="R11" i="19"/>
  <c r="AB11" i="19" s="1"/>
  <c r="R15" i="19"/>
  <c r="AB15" i="19" s="1"/>
  <c r="R19" i="19"/>
  <c r="AB19" i="19" s="1"/>
  <c r="R23" i="19"/>
  <c r="AB23" i="19" s="1"/>
  <c r="R27" i="19"/>
  <c r="AB27" i="19" s="1"/>
  <c r="R31" i="19"/>
  <c r="AB31" i="19" s="1"/>
  <c r="R35" i="19"/>
  <c r="AB35" i="19" s="1"/>
  <c r="R39" i="19"/>
  <c r="AB39" i="19" s="1"/>
  <c r="R43" i="19"/>
  <c r="AB43" i="19" s="1"/>
  <c r="R47" i="19"/>
  <c r="AB47" i="19" s="1"/>
  <c r="R51" i="19"/>
  <c r="AB51" i="19" s="1"/>
  <c r="R55" i="19"/>
  <c r="AB55" i="19" s="1"/>
  <c r="R59" i="19"/>
  <c r="AB59" i="19" s="1"/>
  <c r="R4" i="19"/>
  <c r="AB4" i="19" s="1"/>
  <c r="R8" i="19"/>
  <c r="AB8" i="19" s="1"/>
  <c r="R12" i="19"/>
  <c r="AB12" i="19" s="1"/>
  <c r="R16" i="19"/>
  <c r="AB16" i="19" s="1"/>
  <c r="R20" i="19"/>
  <c r="AB20" i="19" s="1"/>
  <c r="R24" i="19"/>
  <c r="AB24" i="19" s="1"/>
  <c r="R28" i="19"/>
  <c r="AB28" i="19" s="1"/>
  <c r="R32" i="19"/>
  <c r="AB32" i="19" s="1"/>
  <c r="R36" i="19"/>
  <c r="AB36" i="19" s="1"/>
  <c r="R40" i="19"/>
  <c r="AB40" i="19" s="1"/>
  <c r="R44" i="19"/>
  <c r="AB44" i="19" s="1"/>
  <c r="R48" i="19"/>
  <c r="AB48" i="19" s="1"/>
  <c r="R52" i="19"/>
  <c r="AB52" i="19" s="1"/>
  <c r="R56" i="19"/>
  <c r="AB56" i="19" s="1"/>
  <c r="R5" i="19"/>
  <c r="AB5" i="19" s="1"/>
  <c r="R9" i="19"/>
  <c r="AB9" i="19" s="1"/>
  <c r="R13" i="19"/>
  <c r="AB13" i="19" s="1"/>
  <c r="R17" i="19"/>
  <c r="AB17" i="19" s="1"/>
  <c r="R21" i="19"/>
  <c r="AB21" i="19" s="1"/>
  <c r="R25" i="19"/>
  <c r="AB25" i="19" s="1"/>
  <c r="R29" i="19"/>
  <c r="AB29" i="19" s="1"/>
  <c r="R33" i="19"/>
  <c r="AB33" i="19" s="1"/>
  <c r="R37" i="19"/>
  <c r="AB37" i="19" s="1"/>
  <c r="R41" i="19"/>
  <c r="AB41" i="19" s="1"/>
  <c r="R45" i="19"/>
  <c r="AB45" i="19" s="1"/>
  <c r="R49" i="19"/>
  <c r="AB49" i="19" s="1"/>
  <c r="R53" i="19"/>
  <c r="AB53" i="19" s="1"/>
  <c r="R57" i="19"/>
  <c r="AB57" i="19" s="1"/>
  <c r="I7" i="1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<sst xmlns="http://schemas.openxmlformats.org/spreadsheetml/2006/main" count="164" uniqueCount="83">
  <si>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</si>
  <si>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</si>
  <si>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</si>
  <si>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</si>
  <si>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</si>
  <si>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</si>
  <si>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</si>
  <si>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</si>
  <si>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</si>
  <si>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</si>
  <si>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</si>
  <si>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</si>
  <si>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</si>
  <si>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</si>
  <si>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</si>
  <si>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</si>
  <si>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</si>
  <si>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</si>
  <si>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</si>
  <si>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</si>
  <si>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</si>
  <si>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</si>
  <si>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</si>
  <si>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</si>
  <si>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</si>
  <si>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</si>
  <si>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</si>
  <si>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</si>
  <si>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</si>
  <si>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</si>
  <si>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</si>
  <si>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</si>
  <si>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</si>
  <si>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</si>
  <si>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</si>
  <si>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</si>
  <si>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</si>
  <si>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</si>
  <si>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</si>
  <si>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</si>
  <si>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</si>
  <si>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</si>
  <si>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</si>
  <si>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</si>
  <si>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</si>
  <si>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</si>
  <si>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</si>
  <si>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</si>
  <si>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</si>
  <si>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</si>
  <si>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</si>
  <si>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</si>
  <si>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</si>
  <si>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</si>
  <si>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</si>
  <si>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</si>
  <si>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</si>
  <si>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</si>
  <si>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</si>
  <si>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</si>
  <si>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</si>
  <si>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</si>
  <si>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</si>
  <si>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</si>
  <si>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</si>
  <si>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</si>
  <si>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</si>
  <si>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</si>
  <si>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</si>
  <si>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</si>
  <si>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</si>
  <si>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</si>
  <si>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</si>
  <si>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</si>
  <si>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I</t>
  </si>
  <si>
    <t>POSITIVE: SIDE 2 WINS</t>
  </si>
  <si>
    <t>NEGATIVE: SIDE 1 WINS</t>
  </si>
  <si>
    <t>Salary</t>
  </si>
  <si>
    <t>NFL Relative Value</t>
  </si>
  <si>
    <t>PER/NFL Value</t>
  </si>
  <si>
    <t>WS/ NFL Val</t>
  </si>
  <si>
    <t>NFL</t>
  </si>
  <si>
    <t>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</si>
</sst>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draft picks considering rookie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div by Jimmy Johnson NFL Pick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Data'!$C$47</c:f>
              <c:strCache>
                <c:ptCount val="1"/>
                <c:pt idx="0">
                  <c:v>PER/NFL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Data'!$C$48:$C$53</c:f>
              <c:numCache>
                <c:formatCode>General</c:formatCode>
                <c:ptCount val="6"/>
                <c:pt idx="0">
                  <c:v>100</c:v>
                </c:pt>
                <c:pt idx="1">
                  <c:v>123.26580147513091</c:v>
                </c:pt>
                <c:pt idx="2">
                  <c:v>135.8669360286286</c:v>
                </c:pt>
                <c:pt idx="3">
                  <c:v>137.82783675969824</c:v>
                </c:pt>
                <c:pt idx="4">
                  <c:v>105.63591105682393</c:v>
                </c:pt>
                <c:pt idx="5">
                  <c:v>74.929042834648868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0CD-9D0E-40B693CB2C46}"/>
            </c:ext>
          </c:extLst>
        </c:ser>
        <c:ser>
          <c:idx val="1"/>
          <c:order val="1"/>
          <c:tx>
            <c:strRef>
              <c:f>'Clustered Data'!$D$47</c:f>
              <c:strCache>
                <c:ptCount val="1"/>
                <c:pt idx="0">
                  <c:v>WS/ NFL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Data'!$D$48:$D$53</c:f>
              <c:numCache>
                <c:formatCode>General</c:formatCode>
                <c:ptCount val="6"/>
                <c:pt idx="0">
                  <c:v>100</c:v>
                </c:pt>
                <c:pt idx="1">
                  <c:v>105.67711987571415</c:v>
                </c:pt>
                <c:pt idx="2">
                  <c:v>106.6587651598677</c:v>
                </c:pt>
                <c:pt idx="3">
                  <c:v>86.521553600786731</c:v>
                </c:pt>
                <c:pt idx="4">
                  <c:v>52.7113368283093</c:v>
                </c:pt>
                <c:pt idx="5">
                  <c:v>38.832168717780633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0CD-9D0E-40B693CB2C46}"/>
            </c:ext>
          </c:extLst>
        </c:ser>
        <c:ser>
          <c:idx val="2"/>
          <c:order val="2"/>
          <c:tx>
            <c:strRef>
              <c:f>'Clustered Data'!$E$47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Data'!$E$48:$E$53</c:f>
              <c:numCache>
                <c:formatCode>General</c:formatCode>
                <c:ptCount val="6"/>
                <c:pt idx="0">
                  <c:v>100</c:v>
                </c:pt>
                <c:pt idx="1">
                  <c:v>93.113127161545762</c:v>
                </c:pt>
                <c:pt idx="2">
                  <c:v>79.344336481522575</c:v>
                </c:pt>
                <c:pt idx="3">
                  <c:v>50.383636372767491</c:v>
                </c:pt>
                <c:pt idx="4">
                  <c:v>24.215816299080839</c:v>
                </c:pt>
                <c:pt idx="5">
                  <c:v>22.886883675816549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F-40CD-9D0E-40B693CB2C46}"/>
            </c:ext>
          </c:extLst>
        </c:ser>
        <c:ser>
          <c:idx val="3"/>
          <c:order val="3"/>
          <c:tx>
            <c:strRef>
              <c:f>'Clustered Data'!$F$47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Data'!$F$48:$F$53</c:f>
              <c:numCache>
                <c:formatCode>General</c:formatCode>
                <c:ptCount val="6"/>
                <c:pt idx="0">
                  <c:v>100</c:v>
                </c:pt>
                <c:pt idx="1">
                  <c:v>128.6517521299653</c:v>
                </c:pt>
                <c:pt idx="2">
                  <c:v>137.82454743723733</c:v>
                </c:pt>
                <c:pt idx="3">
                  <c:v>134.98422344963495</c:v>
                </c:pt>
                <c:pt idx="4">
                  <c:v>99.097596242266022</c:v>
                </c:pt>
                <c:pt idx="5">
                  <c:v>68.437933959479295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F-40CD-9D0E-40B693CB2C46}"/>
            </c:ext>
          </c:extLst>
        </c:ser>
        <c:ser>
          <c:idx val="4"/>
          <c:order val="4"/>
          <c:tx>
            <c:strRef>
              <c:f>'Clustered Data'!$G$47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Data'!$G$48:$G$53</c:f>
              <c:numCache>
                <c:formatCode>General</c:formatCode>
                <c:ptCount val="6"/>
                <c:pt idx="0">
                  <c:v>100</c:v>
                </c:pt>
                <c:pt idx="1">
                  <c:v>130.55861365486541</c:v>
                </c:pt>
                <c:pt idx="2">
                  <c:v>150.72702526388144</c:v>
                </c:pt>
                <c:pt idx="3">
                  <c:v>159.29624943573387</c:v>
                </c:pt>
                <c:pt idx="4">
                  <c:v>129.02368091835569</c:v>
                </c:pt>
                <c:pt idx="5">
                  <c:v>91.000882815622759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FF-40CD-9D0E-40B693CB2C46}"/>
            </c:ext>
          </c:extLst>
        </c:ser>
        <c:ser>
          <c:idx val="5"/>
          <c:order val="5"/>
          <c:tx>
            <c:strRef>
              <c:f>'Clustered Data'!$H$47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Data'!$H$48:$H$53</c:f>
              <c:numCache>
                <c:formatCode>General</c:formatCode>
                <c:ptCount val="6"/>
                <c:pt idx="0">
                  <c:v>100</c:v>
                </c:pt>
                <c:pt idx="1">
                  <c:v>115.22777787039277</c:v>
                </c:pt>
                <c:pt idx="2">
                  <c:v>113.4557047030771</c:v>
                </c:pt>
                <c:pt idx="3">
                  <c:v>99.241921622291784</c:v>
                </c:pt>
                <c:pt idx="4">
                  <c:v>62.597443272973422</c:v>
                </c:pt>
                <c:pt idx="5">
                  <c:v>42.623027937277328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F-40CD-9D0E-40B693CB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69168"/>
        <c:axId val="626369496"/>
      </c:scatterChart>
      <c:valAx>
        <c:axId val="6263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496"/>
        <c:crosses val="autoZero"/>
        <c:crossBetween val="midCat"/>
      </c:valAx>
      <c:valAx>
        <c:axId val="6263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45799830281246E-3"/>
          <c:y val="0.95097507668650616"/>
          <c:w val="0.98271657220775555"/>
          <c:h val="4.9024923313493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4BA2-B00B-94B7F4A6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6760"/>
        <c:axId val="488206432"/>
      </c:lineChart>
      <c:catAx>
        <c:axId val="4882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432"/>
        <c:crosses val="autoZero"/>
        <c:auto val="1"/>
        <c:lblAlgn val="ctr"/>
        <c:lblOffset val="100"/>
        <c:noMultiLvlLbl val="0"/>
      </c:catAx>
      <c:valAx>
        <c:axId val="4882064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vs NFL Draft</a:t>
            </a:r>
            <a:r>
              <a:rPr lang="en-US" baseline="0"/>
              <a:t>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C-4E96-8C39-6B7E9DF0EE76}"/>
            </c:ext>
          </c:extLst>
        </c:ser>
        <c:ser>
          <c:idx val="1"/>
          <c:order val="1"/>
          <c:tx>
            <c:strRef>
              <c:f>'Normalizing Trendlines'!$AG$1</c:f>
              <c:strCache>
                <c:ptCount val="1"/>
                <c:pt idx="0">
                  <c:v>NFL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Trendlines'!$AG$2:$AG$61</c:f>
              <c:numCache>
                <c:formatCode>General</c:formatCode>
                <c:ptCount val="60"/>
                <c:pt idx="0">
                  <c:v>3000</c:v>
                </c:pt>
                <c:pt idx="1">
                  <c:v>2600</c:v>
                </c:pt>
                <c:pt idx="2">
                  <c:v>2200</c:v>
                </c:pt>
                <c:pt idx="3">
                  <c:v>1800</c:v>
                </c:pt>
                <c:pt idx="4">
                  <c:v>1700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1350</c:v>
                </c:pt>
                <c:pt idx="9">
                  <c:v>1300</c:v>
                </c:pt>
                <c:pt idx="10">
                  <c:v>1250</c:v>
                </c:pt>
                <c:pt idx="11">
                  <c:v>1200</c:v>
                </c:pt>
                <c:pt idx="12">
                  <c:v>1150</c:v>
                </c:pt>
                <c:pt idx="13">
                  <c:v>1100</c:v>
                </c:pt>
                <c:pt idx="14">
                  <c:v>1050</c:v>
                </c:pt>
                <c:pt idx="15">
                  <c:v>1000</c:v>
                </c:pt>
                <c:pt idx="16">
                  <c:v>950</c:v>
                </c:pt>
                <c:pt idx="17">
                  <c:v>900</c:v>
                </c:pt>
                <c:pt idx="18">
                  <c:v>875</c:v>
                </c:pt>
                <c:pt idx="19">
                  <c:v>850</c:v>
                </c:pt>
                <c:pt idx="20">
                  <c:v>800</c:v>
                </c:pt>
                <c:pt idx="21">
                  <c:v>780</c:v>
                </c:pt>
                <c:pt idx="22">
                  <c:v>760</c:v>
                </c:pt>
                <c:pt idx="23">
                  <c:v>740</c:v>
                </c:pt>
                <c:pt idx="24">
                  <c:v>720</c:v>
                </c:pt>
                <c:pt idx="25">
                  <c:v>700</c:v>
                </c:pt>
                <c:pt idx="26">
                  <c:v>680</c:v>
                </c:pt>
                <c:pt idx="27">
                  <c:v>660</c:v>
                </c:pt>
                <c:pt idx="28">
                  <c:v>640</c:v>
                </c:pt>
                <c:pt idx="29">
                  <c:v>620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560</c:v>
                </c:pt>
                <c:pt idx="34">
                  <c:v>550</c:v>
                </c:pt>
                <c:pt idx="35">
                  <c:v>540</c:v>
                </c:pt>
                <c:pt idx="36">
                  <c:v>530</c:v>
                </c:pt>
                <c:pt idx="37">
                  <c:v>520</c:v>
                </c:pt>
                <c:pt idx="38">
                  <c:v>510</c:v>
                </c:pt>
                <c:pt idx="39">
                  <c:v>500</c:v>
                </c:pt>
                <c:pt idx="40">
                  <c:v>490</c:v>
                </c:pt>
                <c:pt idx="41">
                  <c:v>480</c:v>
                </c:pt>
                <c:pt idx="42">
                  <c:v>470</c:v>
                </c:pt>
                <c:pt idx="43">
                  <c:v>460</c:v>
                </c:pt>
                <c:pt idx="44">
                  <c:v>450</c:v>
                </c:pt>
                <c:pt idx="45">
                  <c:v>440</c:v>
                </c:pt>
                <c:pt idx="46">
                  <c:v>430</c:v>
                </c:pt>
                <c:pt idx="47">
                  <c:v>420</c:v>
                </c:pt>
                <c:pt idx="48">
                  <c:v>410</c:v>
                </c:pt>
                <c:pt idx="49">
                  <c:v>400</c:v>
                </c:pt>
                <c:pt idx="50">
                  <c:v>390</c:v>
                </c:pt>
                <c:pt idx="51">
                  <c:v>380</c:v>
                </c:pt>
                <c:pt idx="52">
                  <c:v>370</c:v>
                </c:pt>
                <c:pt idx="53">
                  <c:v>360</c:v>
                </c:pt>
                <c:pt idx="54">
                  <c:v>350</c:v>
                </c:pt>
                <c:pt idx="55">
                  <c:v>340</c:v>
                </c:pt>
                <c:pt idx="56">
                  <c:v>330</c:v>
                </c:pt>
                <c:pt idx="57">
                  <c:v>320</c:v>
                </c:pt>
                <c:pt idx="58">
                  <c:v>310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C-4E96-8C39-6B7E9DF0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24200"/>
        <c:axId val="636025512"/>
      </c:lineChart>
      <c:catAx>
        <c:axId val="63602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5512"/>
        <c:crosses val="autoZero"/>
        <c:auto val="1"/>
        <c:lblAlgn val="ctr"/>
        <c:lblOffset val="100"/>
        <c:noMultiLvlLbl val="0"/>
      </c:catAx>
      <c:valAx>
        <c:axId val="63602551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F8969-B081-4D35-9306-2400B595E93B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11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026E7F-5DEA-493D-B4AD-96B6ADDEB78B}">
  <sheetPr/>
  <sheetViews>
    <sheetView zoomScale="5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8F2602-6148-4B82-97FE-106972E3ED7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35B9F-3962-49C2-9167-978F0916F5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81959-18D0-4F49-AC67-0E9FEC1DCC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5F0C-AD1B-4BF9-B412-D95CBC044A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Q62"/>
  <sheetViews>
    <sheetView zoomScale="79" workbookViewId="0">
      <selection activeCell="C61" sqref="C61"/>
    </sheetView>
  </sheetViews>
  <sheetFormatPr defaultRowHeight="14.4" x14ac:dyDescent="0.3"/>
  <cols>
    <col min="12" max="12" width="10.33203125" customWidth="1"/>
    <col min="13" max="13" width="11.6640625" customWidth="1"/>
    <col min="17" max="17" width="13" customWidth="1"/>
  </cols>
  <sheetData>
    <row r="1" spans="1:17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3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3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3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3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3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9</v>
      </c>
      <c r="M6" s="6">
        <v>14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1.0141042425538149E-2</v>
      </c>
    </row>
    <row r="7" spans="1:17" x14ac:dyDescent="0.3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30</v>
      </c>
      <c r="M7" s="6">
        <v>21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2.8010779610288083E-2</v>
      </c>
    </row>
    <row r="8" spans="1:17" x14ac:dyDescent="0.3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5.3317319466195223E-2</v>
      </c>
    </row>
    <row r="9" spans="1:17" x14ac:dyDescent="0.3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9.6442650647645678E-3</v>
      </c>
    </row>
    <row r="10" spans="1:17" x14ac:dyDescent="0.3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-3.7337995056965445E-2</v>
      </c>
    </row>
    <row r="11" spans="1:17" x14ac:dyDescent="0.3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2.7465543293157646E-2</v>
      </c>
    </row>
    <row r="12" spans="1:17" x14ac:dyDescent="0.3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74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2.6950243347106495E-2</v>
      </c>
    </row>
    <row r="13" spans="1:17" x14ac:dyDescent="0.3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1.6884456878583531E-2</v>
      </c>
    </row>
    <row r="14" spans="1:17" x14ac:dyDescent="0.3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75</v>
      </c>
      <c r="Q14" s="6"/>
    </row>
    <row r="15" spans="1:17" x14ac:dyDescent="0.3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76</v>
      </c>
      <c r="Q15" s="6"/>
    </row>
    <row r="16" spans="1:17" x14ac:dyDescent="0.3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9" x14ac:dyDescent="0.3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9" x14ac:dyDescent="0.3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</row>
    <row r="19" spans="1:9" x14ac:dyDescent="0.3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</row>
    <row r="20" spans="1:9" x14ac:dyDescent="0.3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</row>
    <row r="21" spans="1:9" x14ac:dyDescent="0.3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</row>
    <row r="22" spans="1:9" x14ac:dyDescent="0.3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</row>
    <row r="23" spans="1:9" x14ac:dyDescent="0.3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</row>
    <row r="24" spans="1:9" x14ac:dyDescent="0.3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</row>
    <row r="25" spans="1:9" x14ac:dyDescent="0.3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</row>
    <row r="26" spans="1:9" x14ac:dyDescent="0.3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</row>
    <row r="27" spans="1:9" x14ac:dyDescent="0.3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</row>
    <row r="28" spans="1:9" x14ac:dyDescent="0.3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</row>
    <row r="29" spans="1:9" x14ac:dyDescent="0.3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</row>
    <row r="30" spans="1:9" x14ac:dyDescent="0.3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</row>
    <row r="31" spans="1:9" x14ac:dyDescent="0.3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</row>
    <row r="32" spans="1:9" x14ac:dyDescent="0.3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</row>
    <row r="33" spans="1:9" x14ac:dyDescent="0.3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</row>
    <row r="34" spans="1:9" x14ac:dyDescent="0.3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</row>
    <row r="35" spans="1:9" x14ac:dyDescent="0.3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</row>
    <row r="36" spans="1:9" x14ac:dyDescent="0.3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</row>
    <row r="37" spans="1:9" x14ac:dyDescent="0.3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9" x14ac:dyDescent="0.3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9" x14ac:dyDescent="0.3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9" x14ac:dyDescent="0.3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9" x14ac:dyDescent="0.3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9" x14ac:dyDescent="0.3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9" x14ac:dyDescent="0.3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9" x14ac:dyDescent="0.3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9" x14ac:dyDescent="0.3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9" x14ac:dyDescent="0.3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9" x14ac:dyDescent="0.3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9" x14ac:dyDescent="0.3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3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3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3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3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3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3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3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3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3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3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3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3">
      <c r="A60">
        <v>59</v>
      </c>
      <c r="B60">
        <v>0</v>
      </c>
      <c r="C60">
        <v>0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4.4106935366682476E-2</v>
      </c>
    </row>
    <row r="61" spans="1:9" x14ac:dyDescent="0.3">
      <c r="A61">
        <v>60</v>
      </c>
      <c r="B61">
        <v>0</v>
      </c>
      <c r="C61">
        <v>0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4.1968030399257554E-2</v>
      </c>
    </row>
    <row r="62" spans="1:9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  <col min="15" max="15" width="12.88671875" customWidth="1"/>
  </cols>
  <sheetData>
    <row r="1" spans="1:1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J53"/>
  <sheetViews>
    <sheetView zoomScale="55" zoomScaleNormal="70" workbookViewId="0">
      <selection activeCell="B47" sqref="B47:H53"/>
    </sheetView>
  </sheetViews>
  <sheetFormatPr defaultRowHeight="14.4" x14ac:dyDescent="0.3"/>
  <cols>
    <col min="1" max="1" width="19.44140625" customWidth="1"/>
    <col min="2" max="2" width="29.5546875" customWidth="1"/>
    <col min="3" max="3" width="13.33203125" customWidth="1"/>
    <col min="4" max="4" width="13.44140625" customWidth="1"/>
    <col min="5" max="5" width="13.77734375" customWidth="1"/>
    <col min="6" max="6" width="28.109375" customWidth="1"/>
    <col min="7" max="7" width="22" customWidth="1"/>
    <col min="8" max="8" width="21.5546875" customWidth="1"/>
    <col min="9" max="9" width="18.33203125" customWidth="1"/>
    <col min="10" max="10" width="17.44140625" customWidth="1"/>
  </cols>
  <sheetData>
    <row r="1" spans="1:10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10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10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10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10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10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10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10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77</v>
      </c>
      <c r="J9" t="s">
        <v>78</v>
      </c>
    </row>
    <row r="10" spans="1:10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  <c r="J10">
        <f>7800/3</f>
        <v>2600</v>
      </c>
    </row>
    <row r="11" spans="1:10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  <c r="J11">
        <f>6600/4</f>
        <v>1650</v>
      </c>
    </row>
    <row r="12" spans="1:10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  <c r="J12">
        <f>8750/7</f>
        <v>1250</v>
      </c>
    </row>
    <row r="13" spans="1:10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  <c r="J13">
        <f>12725/16</f>
        <v>795.3125</v>
      </c>
    </row>
    <row r="14" spans="1:10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  <c r="J14">
        <f>7630/15</f>
        <v>508.66666666666669</v>
      </c>
    </row>
    <row r="15" spans="1:10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  <c r="J15">
        <f>5550/15</f>
        <v>370</v>
      </c>
    </row>
    <row r="17" spans="1:10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10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  <c r="J18">
        <f>J10/$J$10*100</f>
        <v>100</v>
      </c>
    </row>
    <row r="19" spans="1:10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  <c r="J19">
        <f t="shared" ref="J19:J23" si="11">J11/$J$10*100</f>
        <v>63.46153846153846</v>
      </c>
    </row>
    <row r="20" spans="1:10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  <c r="J20">
        <f t="shared" si="11"/>
        <v>48.07692307692308</v>
      </c>
    </row>
    <row r="21" spans="1:10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  <c r="J21">
        <f t="shared" si="11"/>
        <v>30.588942307692307</v>
      </c>
    </row>
    <row r="22" spans="1:10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  <c r="J22">
        <f t="shared" si="11"/>
        <v>19.564102564102566</v>
      </c>
    </row>
    <row r="23" spans="1:10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  <c r="J23">
        <f t="shared" si="11"/>
        <v>14.23076923076923</v>
      </c>
    </row>
    <row r="25" spans="1:10" x14ac:dyDescent="0.3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10" x14ac:dyDescent="0.3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10" x14ac:dyDescent="0.3">
      <c r="C27">
        <f t="shared" ref="C27:C30" si="12">C11/I11</f>
        <v>1.079136690647482E-3</v>
      </c>
      <c r="D27">
        <f t="shared" ref="D27:D31" si="13">D11/I11</f>
        <v>2.9527500824854086E-4</v>
      </c>
      <c r="E27">
        <f t="shared" ref="E27:E31" si="14">E11/I11</f>
        <v>8.9419871588232826E-5</v>
      </c>
      <c r="F27">
        <f t="shared" ref="F27:F31" si="15">F11/I11</f>
        <v>4.5001857189689593E-3</v>
      </c>
      <c r="G27">
        <f t="shared" ref="G27:G31" si="16">G11/I11</f>
        <v>3.8937558774832688E-3</v>
      </c>
      <c r="H27">
        <f t="shared" ref="H27:H31" si="17">H11/I11</f>
        <v>0.11909999829340531</v>
      </c>
    </row>
    <row r="28" spans="1:10" x14ac:dyDescent="0.3">
      <c r="C28">
        <f t="shared" si="12"/>
        <v>1.3586353819159676E-3</v>
      </c>
      <c r="D28">
        <f t="shared" si="13"/>
        <v>3.4040627481220329E-4</v>
      </c>
      <c r="E28">
        <f t="shared" si="14"/>
        <v>8.7035082617489357E-5</v>
      </c>
      <c r="F28">
        <f t="shared" si="15"/>
        <v>5.5067655993778766E-3</v>
      </c>
      <c r="G28">
        <f t="shared" si="16"/>
        <v>5.1346352923860557E-3</v>
      </c>
      <c r="H28">
        <f t="shared" si="17"/>
        <v>0.13394798659691748</v>
      </c>
    </row>
    <row r="29" spans="1:10" x14ac:dyDescent="0.3">
      <c r="C29">
        <f t="shared" si="12"/>
        <v>1.4756402361284177E-3</v>
      </c>
      <c r="D29">
        <f t="shared" si="13"/>
        <v>2.9565125353013912E-4</v>
      </c>
      <c r="E29">
        <f t="shared" si="14"/>
        <v>5.9172828874252473E-5</v>
      </c>
      <c r="F29">
        <f t="shared" si="15"/>
        <v>5.7744076223959538E-3</v>
      </c>
      <c r="G29">
        <f t="shared" si="16"/>
        <v>5.8100307925137663E-3</v>
      </c>
      <c r="H29">
        <f t="shared" si="17"/>
        <v>0.12544675371536618</v>
      </c>
    </row>
    <row r="30" spans="1:10" x14ac:dyDescent="0.3">
      <c r="C30">
        <f t="shared" si="12"/>
        <v>1.4629166481796736E-3</v>
      </c>
      <c r="D30">
        <f t="shared" si="13"/>
        <v>2.3298281993979855E-4</v>
      </c>
      <c r="E30">
        <f t="shared" si="14"/>
        <v>3.67871707271888E-5</v>
      </c>
      <c r="F30">
        <f t="shared" si="15"/>
        <v>5.4834261273419786E-3</v>
      </c>
      <c r="G30">
        <f t="shared" si="16"/>
        <v>6.0870485054592164E-3</v>
      </c>
      <c r="H30">
        <f t="shared" si="17"/>
        <v>0.10234940183873581</v>
      </c>
    </row>
    <row r="31" spans="1:10" x14ac:dyDescent="0.3">
      <c r="C31">
        <f>C15/I15</f>
        <v>7.5479085567145934E-4</v>
      </c>
      <c r="D31">
        <f t="shared" si="13"/>
        <v>1.2484753095501084E-4</v>
      </c>
      <c r="E31">
        <f t="shared" si="14"/>
        <v>2.5290206875293351E-5</v>
      </c>
      <c r="F31">
        <f t="shared" si="15"/>
        <v>2.7545725314588989E-3</v>
      </c>
      <c r="G31">
        <f t="shared" si="16"/>
        <v>3.1228518782293576E-3</v>
      </c>
      <c r="H31">
        <f t="shared" si="17"/>
        <v>5.0692237097440862E-2</v>
      </c>
    </row>
    <row r="32" spans="1:10" x14ac:dyDescent="0.3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3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3">
      <c r="B34" s="2">
        <v>5.5</v>
      </c>
      <c r="C34">
        <f t="shared" ref="C34:C38" si="18">C27/0.00096635*100</f>
        <v>111.67141208128338</v>
      </c>
      <c r="D34">
        <f t="shared" ref="D34:D38" si="19">D27/0.000308423*100</f>
        <v>95.737026177859903</v>
      </c>
      <c r="E34">
        <f t="shared" ref="E34:E38" si="20">E27/0.000106004*100</f>
        <v>84.355186208287265</v>
      </c>
      <c r="F34">
        <f t="shared" ref="F34:F38" si="21">F27/0.003861136*100</f>
        <v>116.55082128598838</v>
      </c>
      <c r="G34">
        <f t="shared" ref="G34:G38" si="22">G27/0.003292028*100</f>
        <v>118.27833412969966</v>
      </c>
      <c r="H34">
        <f t="shared" ref="H34:H38" si="23">H27/0.114091936*100</f>
        <v>104.38949716253856</v>
      </c>
    </row>
    <row r="35" spans="2:8" x14ac:dyDescent="0.3">
      <c r="B35" s="2">
        <v>11</v>
      </c>
      <c r="C35">
        <f t="shared" si="18"/>
        <v>140.5945446179922</v>
      </c>
      <c r="D35">
        <f t="shared" si="19"/>
        <v>110.36993830298107</v>
      </c>
      <c r="E35">
        <f t="shared" si="20"/>
        <v>82.105470187435714</v>
      </c>
      <c r="F35">
        <f t="shared" si="21"/>
        <v>142.62034798509757</v>
      </c>
      <c r="G35">
        <f t="shared" si="22"/>
        <v>155.97179891501699</v>
      </c>
      <c r="H35">
        <f t="shared" si="23"/>
        <v>117.40355304069648</v>
      </c>
    </row>
    <row r="36" spans="2:8" x14ac:dyDescent="0.3">
      <c r="B36" s="3">
        <v>22.5</v>
      </c>
      <c r="C36">
        <f t="shared" si="18"/>
        <v>152.70246144030813</v>
      </c>
      <c r="D36">
        <f t="shared" si="19"/>
        <v>95.859016198577635</v>
      </c>
      <c r="E36">
        <f t="shared" si="20"/>
        <v>55.821317001483408</v>
      </c>
      <c r="F36">
        <f t="shared" si="21"/>
        <v>149.55203915106731</v>
      </c>
      <c r="G36">
        <f t="shared" si="22"/>
        <v>176.48789112710361</v>
      </c>
      <c r="H36">
        <f t="shared" si="23"/>
        <v>109.9523402910493</v>
      </c>
    </row>
    <row r="37" spans="2:8" x14ac:dyDescent="0.3">
      <c r="B37" s="3">
        <v>38</v>
      </c>
      <c r="C37">
        <f t="shared" si="18"/>
        <v>151.38579688308312</v>
      </c>
      <c r="D37">
        <f t="shared" si="19"/>
        <v>75.540027799417857</v>
      </c>
      <c r="E37">
        <f t="shared" si="20"/>
        <v>34.703568475896006</v>
      </c>
      <c r="F37">
        <f t="shared" si="21"/>
        <v>142.01587634680516</v>
      </c>
      <c r="G37">
        <f t="shared" si="22"/>
        <v>184.90269540414653</v>
      </c>
      <c r="H37">
        <f t="shared" si="23"/>
        <v>89.707831619875222</v>
      </c>
    </row>
    <row r="38" spans="2:8" x14ac:dyDescent="0.3">
      <c r="B38" s="3">
        <v>53</v>
      </c>
      <c r="C38">
        <f t="shared" si="18"/>
        <v>78.107399562421406</v>
      </c>
      <c r="D38">
        <f t="shared" si="19"/>
        <v>40.479319296878266</v>
      </c>
      <c r="E38">
        <f t="shared" si="20"/>
        <v>23.857785437618723</v>
      </c>
      <c r="F38">
        <f t="shared" si="21"/>
        <v>71.340986990846716</v>
      </c>
      <c r="G38">
        <f t="shared" si="22"/>
        <v>94.861036365102535</v>
      </c>
      <c r="H38">
        <f t="shared" si="23"/>
        <v>44.431042959461095</v>
      </c>
    </row>
    <row r="40" spans="2:8" x14ac:dyDescent="0.3">
      <c r="B40" s="3" t="s">
        <v>26</v>
      </c>
      <c r="C40" t="s">
        <v>79</v>
      </c>
      <c r="D40" t="s">
        <v>80</v>
      </c>
      <c r="E40" t="s">
        <v>44</v>
      </c>
      <c r="F40" t="s">
        <v>45</v>
      </c>
      <c r="G40" t="s">
        <v>46</v>
      </c>
      <c r="H40" t="s">
        <v>47</v>
      </c>
    </row>
    <row r="41" spans="2:8" x14ac:dyDescent="0.3">
      <c r="B41" s="2">
        <v>2</v>
      </c>
      <c r="C41">
        <f>C10/$J$10</f>
        <v>2.3317435897435894</v>
      </c>
      <c r="D41">
        <f t="shared" ref="D41:H41" si="24">D10/$J$10</f>
        <v>0.74420512820512819</v>
      </c>
      <c r="E41">
        <f t="shared" si="24"/>
        <v>0.25578205128205134</v>
      </c>
      <c r="F41">
        <f t="shared" si="24"/>
        <v>9.31669049706408</v>
      </c>
      <c r="G41">
        <f t="shared" si="24"/>
        <v>7.9434675593724275</v>
      </c>
      <c r="H41">
        <f t="shared" si="24"/>
        <v>275.29701666666665</v>
      </c>
    </row>
    <row r="42" spans="2:8" x14ac:dyDescent="0.3">
      <c r="B42" s="2">
        <v>5.5</v>
      </c>
      <c r="C42">
        <f>C11/$J$11</f>
        <v>2.874242424242424</v>
      </c>
      <c r="D42">
        <f t="shared" ref="D42:H42" si="25">D11/$J$11</f>
        <v>0.78645454545454552</v>
      </c>
      <c r="E42">
        <f t="shared" si="25"/>
        <v>0.23816666666666664</v>
      </c>
      <c r="F42">
        <f t="shared" si="25"/>
        <v>11.986085564998911</v>
      </c>
      <c r="G42">
        <f t="shared" si="25"/>
        <v>10.370881121640615</v>
      </c>
      <c r="H42">
        <f t="shared" si="25"/>
        <v>317.21863484848484</v>
      </c>
    </row>
    <row r="43" spans="2:8" x14ac:dyDescent="0.3">
      <c r="B43" s="2">
        <v>11</v>
      </c>
      <c r="C43">
        <f>C12/$J$12</f>
        <v>3.168068571428571</v>
      </c>
      <c r="D43">
        <f t="shared" ref="D43:H43" si="26">D12/$J$12</f>
        <v>0.79376000000000002</v>
      </c>
      <c r="E43">
        <f t="shared" si="26"/>
        <v>0.20294857142857142</v>
      </c>
      <c r="F43">
        <f t="shared" si="26"/>
        <v>12.840686513706665</v>
      </c>
      <c r="G43">
        <f t="shared" si="26"/>
        <v>11.972952355043505</v>
      </c>
      <c r="H43">
        <f t="shared" si="26"/>
        <v>312.34017028571429</v>
      </c>
    </row>
    <row r="44" spans="2:8" x14ac:dyDescent="0.3">
      <c r="B44" s="3">
        <v>22.5</v>
      </c>
      <c r="C44">
        <f>C13/$J$13</f>
        <v>3.2137917485265226</v>
      </c>
      <c r="D44">
        <f t="shared" ref="D44:H44" si="27">D13/$J$13</f>
        <v>0.64389783889980357</v>
      </c>
      <c r="E44">
        <f t="shared" si="27"/>
        <v>0.12887229862475441</v>
      </c>
      <c r="F44">
        <f t="shared" si="27"/>
        <v>12.576062318667883</v>
      </c>
      <c r="G44">
        <f t="shared" si="27"/>
        <v>12.653645897224505</v>
      </c>
      <c r="H44">
        <f t="shared" si="27"/>
        <v>273.21004950884088</v>
      </c>
    </row>
    <row r="45" spans="2:8" x14ac:dyDescent="0.3">
      <c r="B45" s="3">
        <v>38</v>
      </c>
      <c r="C45">
        <f>C14/$J$14</f>
        <v>2.4631585845347317</v>
      </c>
      <c r="D45">
        <f t="shared" ref="D45:H45" si="28">D14/$J$14</f>
        <v>0.39228047182175618</v>
      </c>
      <c r="E45">
        <f t="shared" si="28"/>
        <v>6.1939711664482297E-2</v>
      </c>
      <c r="F45">
        <f t="shared" si="28"/>
        <v>9.232616331922129</v>
      </c>
      <c r="G45">
        <f t="shared" si="28"/>
        <v>10.248954237657777</v>
      </c>
      <c r="H45">
        <f t="shared" si="28"/>
        <v>172.32889384010483</v>
      </c>
    </row>
    <row r="46" spans="2:8" x14ac:dyDescent="0.3">
      <c r="B46" s="3">
        <v>53</v>
      </c>
      <c r="C46">
        <f>C15/$J$15</f>
        <v>1.7471531531531532</v>
      </c>
      <c r="D46">
        <f t="shared" ref="D46:H46" si="29">D15/$J$15</f>
        <v>0.28899099099099101</v>
      </c>
      <c r="E46">
        <f t="shared" si="29"/>
        <v>5.8540540540540524E-2</v>
      </c>
      <c r="F46">
        <f t="shared" si="29"/>
        <v>6.3761504895897989</v>
      </c>
      <c r="G46">
        <f t="shared" si="29"/>
        <v>7.2286256052015112</v>
      </c>
      <c r="H46">
        <f t="shared" si="29"/>
        <v>117.33992432432434</v>
      </c>
    </row>
    <row r="47" spans="2:8" x14ac:dyDescent="0.3">
      <c r="B47" s="3" t="s">
        <v>26</v>
      </c>
      <c r="C47" t="s">
        <v>79</v>
      </c>
      <c r="D47" t="s">
        <v>80</v>
      </c>
      <c r="E47" t="s">
        <v>44</v>
      </c>
      <c r="F47" t="s">
        <v>45</v>
      </c>
      <c r="G47" t="s">
        <v>46</v>
      </c>
      <c r="H47" t="s">
        <v>47</v>
      </c>
    </row>
    <row r="48" spans="2:8" x14ac:dyDescent="0.3">
      <c r="B48" s="2">
        <v>2</v>
      </c>
      <c r="C48">
        <f>C41/$C$41*100</f>
        <v>100</v>
      </c>
      <c r="D48">
        <f>D41/$D$41*100</f>
        <v>100</v>
      </c>
      <c r="E48">
        <f>E41/$E$41*100</f>
        <v>100</v>
      </c>
      <c r="F48">
        <f>F41/$F$41*100</f>
        <v>100</v>
      </c>
      <c r="G48">
        <f>G41/$G$41*100</f>
        <v>100</v>
      </c>
      <c r="H48">
        <f>H41/$H$41*100</f>
        <v>100</v>
      </c>
    </row>
    <row r="49" spans="2:8" x14ac:dyDescent="0.3">
      <c r="B49" s="2">
        <v>5.5</v>
      </c>
      <c r="C49">
        <f t="shared" ref="C49:C53" si="30">C42/$C$41*100</f>
        <v>123.26580147513091</v>
      </c>
      <c r="D49">
        <f t="shared" ref="D49:D53" si="31">D42/$D$41*100</f>
        <v>105.67711987571415</v>
      </c>
      <c r="E49">
        <f t="shared" ref="E49:E53" si="32">E42/$E$41*100</f>
        <v>93.113127161545762</v>
      </c>
      <c r="F49">
        <f t="shared" ref="F49:F53" si="33">F42/$F$41*100</f>
        <v>128.6517521299653</v>
      </c>
      <c r="G49">
        <f t="shared" ref="G49:G53" si="34">G42/$G$41*100</f>
        <v>130.55861365486541</v>
      </c>
      <c r="H49">
        <f t="shared" ref="H49:H53" si="35">H42/$H$41*100</f>
        <v>115.22777787039277</v>
      </c>
    </row>
    <row r="50" spans="2:8" x14ac:dyDescent="0.3">
      <c r="B50" s="2">
        <v>11</v>
      </c>
      <c r="C50">
        <f t="shared" si="30"/>
        <v>135.8669360286286</v>
      </c>
      <c r="D50">
        <f t="shared" si="31"/>
        <v>106.6587651598677</v>
      </c>
      <c r="E50">
        <f t="shared" si="32"/>
        <v>79.344336481522575</v>
      </c>
      <c r="F50">
        <f t="shared" si="33"/>
        <v>137.82454743723733</v>
      </c>
      <c r="G50">
        <f t="shared" si="34"/>
        <v>150.72702526388144</v>
      </c>
      <c r="H50">
        <f t="shared" si="35"/>
        <v>113.4557047030771</v>
      </c>
    </row>
    <row r="51" spans="2:8" x14ac:dyDescent="0.3">
      <c r="B51" s="3">
        <v>22.5</v>
      </c>
      <c r="C51">
        <f t="shared" si="30"/>
        <v>137.82783675969824</v>
      </c>
      <c r="D51">
        <f t="shared" si="31"/>
        <v>86.521553600786731</v>
      </c>
      <c r="E51">
        <f t="shared" si="32"/>
        <v>50.383636372767491</v>
      </c>
      <c r="F51">
        <f t="shared" si="33"/>
        <v>134.98422344963495</v>
      </c>
      <c r="G51">
        <f t="shared" si="34"/>
        <v>159.29624943573387</v>
      </c>
      <c r="H51">
        <f t="shared" si="35"/>
        <v>99.241921622291784</v>
      </c>
    </row>
    <row r="52" spans="2:8" x14ac:dyDescent="0.3">
      <c r="B52" s="3">
        <v>38</v>
      </c>
      <c r="C52">
        <f t="shared" si="30"/>
        <v>105.63591105682393</v>
      </c>
      <c r="D52">
        <f t="shared" si="31"/>
        <v>52.7113368283093</v>
      </c>
      <c r="E52">
        <f t="shared" si="32"/>
        <v>24.215816299080839</v>
      </c>
      <c r="F52">
        <f t="shared" si="33"/>
        <v>99.097596242266022</v>
      </c>
      <c r="G52">
        <f t="shared" si="34"/>
        <v>129.02368091835569</v>
      </c>
      <c r="H52">
        <f t="shared" si="35"/>
        <v>62.597443272973422</v>
      </c>
    </row>
    <row r="53" spans="2:8" x14ac:dyDescent="0.3">
      <c r="B53" s="3">
        <v>53</v>
      </c>
      <c r="C53">
        <f t="shared" si="30"/>
        <v>74.929042834648868</v>
      </c>
      <c r="D53">
        <f t="shared" si="31"/>
        <v>38.832168717780633</v>
      </c>
      <c r="E53">
        <f t="shared" si="32"/>
        <v>22.886883675816549</v>
      </c>
      <c r="F53">
        <f t="shared" si="33"/>
        <v>68.437933959479295</v>
      </c>
      <c r="G53">
        <f t="shared" si="34"/>
        <v>91.000882815622759</v>
      </c>
      <c r="H53">
        <f t="shared" si="35"/>
        <v>42.623027937277328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B1" zoomScale="79" workbookViewId="0">
      <selection activeCell="B11" sqref="B11"/>
    </sheetView>
  </sheetViews>
  <sheetFormatPr defaultRowHeight="14.4" x14ac:dyDescent="0.3"/>
  <cols>
    <col min="1" max="1" width="9.33203125" customWidth="1"/>
    <col min="2" max="2" width="34.6640625" customWidth="1"/>
    <col min="3" max="3" width="20.33203125" customWidth="1"/>
    <col min="4" max="4" width="14.33203125" customWidth="1"/>
    <col min="5" max="5" width="30.5546875" customWidth="1"/>
    <col min="6" max="6" width="22.109375" customWidth="1"/>
    <col min="7" max="7" width="19.44140625" customWidth="1"/>
    <col min="8" max="8" width="20.21875" customWidth="1"/>
  </cols>
  <sheetData>
    <row r="1" spans="1:8" x14ac:dyDescent="0.3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3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3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3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3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3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3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3">
      <c r="B8" s="5" t="s">
        <v>58</v>
      </c>
    </row>
    <row r="9" spans="1:8" ht="16.2" x14ac:dyDescent="0.3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3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3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3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3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3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3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3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3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3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3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3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3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3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3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3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3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3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3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3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3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3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3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3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3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3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3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3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3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3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3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3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3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3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3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3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3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3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3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3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3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3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3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3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3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3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3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3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3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3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3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3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3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3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3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3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3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3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3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3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3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3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AG61"/>
  <sheetViews>
    <sheetView tabSelected="1" topLeftCell="X1" zoomScale="96" workbookViewId="0">
      <selection activeCell="AH1" sqref="AH1"/>
    </sheetView>
  </sheetViews>
  <sheetFormatPr defaultRowHeight="14.4" x14ac:dyDescent="0.3"/>
  <sheetData>
    <row r="1" spans="1:33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  <c r="T1" t="s">
        <v>57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49</v>
      </c>
      <c r="AB1" t="s">
        <v>33</v>
      </c>
      <c r="AE1" t="s">
        <v>57</v>
      </c>
      <c r="AF1" t="s">
        <v>82</v>
      </c>
      <c r="AG1" t="s">
        <v>81</v>
      </c>
    </row>
    <row r="2" spans="1:33" x14ac:dyDescent="0.3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  <c r="T2">
        <v>1</v>
      </c>
      <c r="U2">
        <f>K2*3000</f>
        <v>3000</v>
      </c>
      <c r="V2">
        <f t="shared" ref="V2:AB2" si="0">L2*3000</f>
        <v>3000</v>
      </c>
      <c r="W2">
        <f t="shared" si="0"/>
        <v>2999.9999153764506</v>
      </c>
      <c r="X2">
        <f t="shared" si="0"/>
        <v>2999.9999999999995</v>
      </c>
      <c r="Y2">
        <f t="shared" si="0"/>
        <v>3000</v>
      </c>
      <c r="Z2">
        <f t="shared" si="0"/>
        <v>3000</v>
      </c>
      <c r="AA2">
        <f t="shared" si="0"/>
        <v>3000</v>
      </c>
      <c r="AB2">
        <f t="shared" si="0"/>
        <v>2999.9999879109214</v>
      </c>
      <c r="AE2">
        <v>1</v>
      </c>
      <c r="AF2">
        <v>2999.9999153764506</v>
      </c>
      <c r="AG2">
        <v>3000</v>
      </c>
    </row>
    <row r="3" spans="1:33" x14ac:dyDescent="0.3">
      <c r="A3">
        <v>2</v>
      </c>
      <c r="B3" s="5">
        <f t="shared" ref="B3:B61" si="1">-0.0007*POWER(A3,3)+(0.088*POWER(A3,2))-(4.5626*A3)+105.53</f>
        <v>96.751199999999997</v>
      </c>
      <c r="C3">
        <f t="shared" ref="C3:C61" si="2">-29.32*LN(A3) + 119.27</f>
        <v>98.946924665982408</v>
      </c>
      <c r="D3">
        <f t="shared" ref="D3:D61" si="3">86.572*EXP(-0.068*A3)</f>
        <v>75.563732379813416</v>
      </c>
      <c r="E3">
        <f t="shared" ref="E3:E61" si="4">(-0.0005*POWER(A3,3))+(0.0779*POWER(A3,2))-(4.459*A3)+106.66</f>
        <v>98.049599999999998</v>
      </c>
      <c r="F3">
        <f t="shared" ref="F3:F61" si="5">0.0243*POWER(A3,2) - 2.9703*A3 + 102.48</f>
        <v>96.636600000000001</v>
      </c>
      <c r="G3">
        <f t="shared" ref="G3:G61" si="6">-29.47*LN(A3) + 122.26</f>
        <v>101.83295258889842</v>
      </c>
      <c r="H3">
        <f t="shared" ref="H3:H61" si="7">-27.55*LN(A3)+116.48</f>
        <v>97.383795175573511</v>
      </c>
      <c r="J3">
        <v>2</v>
      </c>
      <c r="K3">
        <f t="shared" ref="K3:K61" si="8">B3/101.0547</f>
        <v>0.95741415292905718</v>
      </c>
      <c r="L3">
        <f t="shared" ref="L3:L60" si="9">C3/119.27</f>
        <v>0.82960446605166771</v>
      </c>
      <c r="M3">
        <f t="shared" ref="M3:M61" si="10">D3/80.8808</f>
        <v>0.93426044722373447</v>
      </c>
      <c r="N3">
        <f t="shared" ref="N3:N61" si="11">E3/102.2784</f>
        <v>0.95865402665665467</v>
      </c>
      <c r="O3">
        <f t="shared" ref="O3:O61" si="12">F3/99.534</f>
        <v>0.97089034902646332</v>
      </c>
      <c r="P3">
        <f t="shared" ref="P3:P60" si="13">G3/122.26</f>
        <v>0.83292125461228872</v>
      </c>
      <c r="Q3">
        <f t="shared" ref="Q3:Q61" si="14">H3/116.48</f>
        <v>0.83605593385622856</v>
      </c>
      <c r="R3">
        <f t="shared" ref="R3:R61" si="15">AVERAGE(K3:Q3)</f>
        <v>0.90282866147944207</v>
      </c>
      <c r="T3">
        <v>2</v>
      </c>
      <c r="U3">
        <f t="shared" ref="U3:U59" si="16">K3*3000</f>
        <v>2872.2424587871715</v>
      </c>
      <c r="V3">
        <f t="shared" ref="V3:V59" si="17">L3*3000</f>
        <v>2488.8133981550031</v>
      </c>
      <c r="W3">
        <f t="shared" ref="W3:W61" si="18">M3*3000</f>
        <v>2802.7813416712033</v>
      </c>
      <c r="X3">
        <f t="shared" ref="X3:X61" si="19">N3*3000</f>
        <v>2875.9620799699642</v>
      </c>
      <c r="Y3">
        <f t="shared" ref="Y3:Y61" si="20">O3*3000</f>
        <v>2912.6710470793901</v>
      </c>
      <c r="Z3">
        <f t="shared" ref="Z3:Z61" si="21">P3*3000</f>
        <v>2498.763763836866</v>
      </c>
      <c r="AA3">
        <f t="shared" ref="AA3:AA61" si="22">Q3*3000</f>
        <v>2508.1678015686857</v>
      </c>
      <c r="AB3">
        <f t="shared" ref="AB3:AB61" si="23">R3*3000</f>
        <v>2708.4859844383263</v>
      </c>
      <c r="AE3">
        <v>2</v>
      </c>
      <c r="AF3">
        <v>2802.7813416712033</v>
      </c>
      <c r="AG3">
        <v>2600</v>
      </c>
    </row>
    <row r="4" spans="1:33" x14ac:dyDescent="0.3">
      <c r="A4">
        <v>3</v>
      </c>
      <c r="B4" s="5">
        <f t="shared" si="1"/>
        <v>92.615300000000005</v>
      </c>
      <c r="C4">
        <f t="shared" si="2"/>
        <v>87.058687696251013</v>
      </c>
      <c r="D4">
        <f t="shared" si="3"/>
        <v>70.596208398426299</v>
      </c>
      <c r="E4">
        <f t="shared" si="4"/>
        <v>93.97059999999999</v>
      </c>
      <c r="F4">
        <f t="shared" si="5"/>
        <v>93.787800000000004</v>
      </c>
      <c r="G4">
        <f t="shared" si="6"/>
        <v>89.883895852950815</v>
      </c>
      <c r="H4">
        <f t="shared" si="7"/>
        <v>86.213231447193579</v>
      </c>
      <c r="J4">
        <v>3</v>
      </c>
      <c r="K4">
        <f t="shared" si="8"/>
        <v>0.9164868135772013</v>
      </c>
      <c r="L4">
        <f t="shared" si="9"/>
        <v>0.7299294684015345</v>
      </c>
      <c r="M4">
        <f t="shared" si="10"/>
        <v>0.8728426078677054</v>
      </c>
      <c r="N4">
        <f t="shared" si="11"/>
        <v>0.91877268318628358</v>
      </c>
      <c r="O4">
        <f t="shared" si="12"/>
        <v>0.94226897341611915</v>
      </c>
      <c r="P4">
        <f t="shared" si="13"/>
        <v>0.73518645389293968</v>
      </c>
      <c r="Q4">
        <f t="shared" si="14"/>
        <v>0.74015480294637337</v>
      </c>
      <c r="R4">
        <f t="shared" si="15"/>
        <v>0.83652025761259374</v>
      </c>
      <c r="T4">
        <v>3</v>
      </c>
      <c r="U4">
        <f t="shared" si="16"/>
        <v>2749.4604407316037</v>
      </c>
      <c r="V4">
        <f t="shared" si="17"/>
        <v>2189.7884052046034</v>
      </c>
      <c r="W4">
        <f t="shared" si="18"/>
        <v>2618.5278236031163</v>
      </c>
      <c r="X4">
        <f t="shared" si="19"/>
        <v>2756.3180495588508</v>
      </c>
      <c r="Y4">
        <f t="shared" si="20"/>
        <v>2826.8069202483575</v>
      </c>
      <c r="Z4">
        <f t="shared" si="21"/>
        <v>2205.5593616788192</v>
      </c>
      <c r="AA4">
        <f t="shared" si="22"/>
        <v>2220.4644088391201</v>
      </c>
      <c r="AB4">
        <f t="shared" si="23"/>
        <v>2509.5607728377813</v>
      </c>
      <c r="AE4">
        <v>3</v>
      </c>
      <c r="AF4">
        <v>2618.5278236031163</v>
      </c>
      <c r="AG4">
        <v>2200</v>
      </c>
    </row>
    <row r="5" spans="1:33" x14ac:dyDescent="0.3">
      <c r="A5">
        <v>4</v>
      </c>
      <c r="B5" s="5">
        <f t="shared" si="1"/>
        <v>88.642799999999994</v>
      </c>
      <c r="C5">
        <f t="shared" si="2"/>
        <v>78.623849331964806</v>
      </c>
      <c r="D5">
        <f t="shared" si="3"/>
        <v>65.955247091069424</v>
      </c>
      <c r="E5">
        <f t="shared" si="4"/>
        <v>90.038399999999996</v>
      </c>
      <c r="F5">
        <f t="shared" si="5"/>
        <v>90.9876</v>
      </c>
      <c r="G5">
        <f t="shared" si="6"/>
        <v>81.405905177796825</v>
      </c>
      <c r="H5">
        <f t="shared" si="7"/>
        <v>78.287590351147017</v>
      </c>
      <c r="J5">
        <v>4</v>
      </c>
      <c r="K5">
        <f t="shared" si="8"/>
        <v>0.87717642029514709</v>
      </c>
      <c r="L5">
        <f t="shared" si="9"/>
        <v>0.65920893210333531</v>
      </c>
      <c r="M5">
        <f t="shared" si="10"/>
        <v>0.81546234818485264</v>
      </c>
      <c r="N5">
        <f t="shared" si="11"/>
        <v>0.88032663788248533</v>
      </c>
      <c r="O5">
        <f t="shared" si="12"/>
        <v>0.91413587316896738</v>
      </c>
      <c r="P5">
        <f t="shared" si="13"/>
        <v>0.66584250922457733</v>
      </c>
      <c r="Q5">
        <f t="shared" si="14"/>
        <v>0.67211186771245723</v>
      </c>
      <c r="R5">
        <f t="shared" si="15"/>
        <v>0.78346636979597473</v>
      </c>
      <c r="T5">
        <v>4</v>
      </c>
      <c r="U5">
        <f t="shared" si="16"/>
        <v>2631.5292608854411</v>
      </c>
      <c r="V5">
        <f t="shared" si="17"/>
        <v>1977.6267963100058</v>
      </c>
      <c r="W5">
        <f t="shared" si="18"/>
        <v>2446.3870445545581</v>
      </c>
      <c r="X5">
        <f t="shared" si="19"/>
        <v>2640.9799136474562</v>
      </c>
      <c r="Y5">
        <f t="shared" si="20"/>
        <v>2742.4076195069019</v>
      </c>
      <c r="Z5">
        <f t="shared" si="21"/>
        <v>1997.527527673732</v>
      </c>
      <c r="AA5">
        <f t="shared" si="22"/>
        <v>2016.3356031373717</v>
      </c>
      <c r="AB5">
        <f t="shared" si="23"/>
        <v>2350.399109387924</v>
      </c>
      <c r="AE5">
        <v>4</v>
      </c>
      <c r="AF5">
        <v>2446.3870445545581</v>
      </c>
      <c r="AG5">
        <v>1800</v>
      </c>
    </row>
    <row r="6" spans="1:33" x14ac:dyDescent="0.3">
      <c r="A6">
        <v>5</v>
      </c>
      <c r="B6" s="5">
        <f t="shared" si="1"/>
        <v>84.829499999999996</v>
      </c>
      <c r="C6">
        <f t="shared" si="2"/>
        <v>72.081280407432175</v>
      </c>
      <c r="D6">
        <f t="shared" si="3"/>
        <v>61.619380382204646</v>
      </c>
      <c r="E6">
        <f t="shared" si="4"/>
        <v>86.25</v>
      </c>
      <c r="F6">
        <f t="shared" si="5"/>
        <v>88.236000000000004</v>
      </c>
      <c r="G6">
        <f t="shared" si="6"/>
        <v>74.829864720567073</v>
      </c>
      <c r="H6">
        <f t="shared" si="7"/>
        <v>72.139985512440546</v>
      </c>
      <c r="J6">
        <v>5</v>
      </c>
      <c r="K6">
        <f t="shared" si="8"/>
        <v>0.83944141143360973</v>
      </c>
      <c r="L6">
        <f t="shared" si="9"/>
        <v>0.60435382248203384</v>
      </c>
      <c r="M6">
        <f t="shared" si="10"/>
        <v>0.76185423959956688</v>
      </c>
      <c r="N6">
        <f t="shared" si="11"/>
        <v>0.84328655903885863</v>
      </c>
      <c r="O6">
        <f t="shared" si="12"/>
        <v>0.88649104828500813</v>
      </c>
      <c r="P6">
        <f t="shared" si="13"/>
        <v>0.61205516702574081</v>
      </c>
      <c r="Q6">
        <f t="shared" si="14"/>
        <v>0.61933366683070523</v>
      </c>
      <c r="R6">
        <f t="shared" si="15"/>
        <v>0.73811655924221764</v>
      </c>
      <c r="T6">
        <v>5</v>
      </c>
      <c r="U6">
        <f t="shared" si="16"/>
        <v>2518.3242343008292</v>
      </c>
      <c r="V6">
        <f t="shared" si="17"/>
        <v>1813.0614674461015</v>
      </c>
      <c r="W6">
        <f t="shared" si="18"/>
        <v>2285.5627187987006</v>
      </c>
      <c r="X6">
        <f t="shared" si="19"/>
        <v>2529.8596771165758</v>
      </c>
      <c r="Y6">
        <f t="shared" si="20"/>
        <v>2659.4731448550242</v>
      </c>
      <c r="Z6">
        <f t="shared" si="21"/>
        <v>1836.1655010772224</v>
      </c>
      <c r="AA6">
        <f t="shared" si="22"/>
        <v>1858.0010004921157</v>
      </c>
      <c r="AB6">
        <f t="shared" si="23"/>
        <v>2214.3496777266528</v>
      </c>
      <c r="AE6">
        <v>5</v>
      </c>
      <c r="AF6">
        <v>2285.5627187987006</v>
      </c>
      <c r="AG6">
        <v>1700</v>
      </c>
    </row>
    <row r="7" spans="1:33" x14ac:dyDescent="0.3">
      <c r="A7">
        <v>6</v>
      </c>
      <c r="B7" s="5">
        <f t="shared" si="1"/>
        <v>81.171199999999999</v>
      </c>
      <c r="C7">
        <f t="shared" si="2"/>
        <v>66.735612362233425</v>
      </c>
      <c r="D7">
        <f t="shared" si="3"/>
        <v>57.568551497412983</v>
      </c>
      <c r="E7">
        <f t="shared" si="4"/>
        <v>82.602400000000003</v>
      </c>
      <c r="F7">
        <f t="shared" si="5"/>
        <v>85.533000000000001</v>
      </c>
      <c r="G7">
        <f t="shared" si="6"/>
        <v>69.456848441849218</v>
      </c>
      <c r="H7">
        <f t="shared" si="7"/>
        <v>67.117026622767085</v>
      </c>
      <c r="J7">
        <v>6</v>
      </c>
      <c r="K7">
        <f t="shared" si="8"/>
        <v>0.80324022534330419</v>
      </c>
      <c r="L7">
        <f t="shared" si="9"/>
        <v>0.55953393445320221</v>
      </c>
      <c r="M7">
        <f t="shared" si="10"/>
        <v>0.71177030268509944</v>
      </c>
      <c r="N7">
        <f t="shared" si="11"/>
        <v>0.80762311494900196</v>
      </c>
      <c r="O7">
        <f t="shared" si="12"/>
        <v>0.85933449876424128</v>
      </c>
      <c r="P7">
        <f t="shared" si="13"/>
        <v>0.56810770850522829</v>
      </c>
      <c r="Q7">
        <f t="shared" si="14"/>
        <v>0.57621073680260204</v>
      </c>
      <c r="R7">
        <f t="shared" si="15"/>
        <v>0.69797436021466841</v>
      </c>
      <c r="T7">
        <v>6</v>
      </c>
      <c r="U7">
        <f t="shared" si="16"/>
        <v>2409.7206760299127</v>
      </c>
      <c r="V7">
        <f t="shared" si="17"/>
        <v>1678.6018033596067</v>
      </c>
      <c r="W7">
        <f t="shared" si="18"/>
        <v>2135.3109080552981</v>
      </c>
      <c r="X7">
        <f t="shared" si="19"/>
        <v>2422.8693448470058</v>
      </c>
      <c r="Y7">
        <f t="shared" si="20"/>
        <v>2578.0034962927239</v>
      </c>
      <c r="Z7">
        <f t="shared" si="21"/>
        <v>1704.323125515685</v>
      </c>
      <c r="AA7">
        <f t="shared" si="22"/>
        <v>1728.632210407806</v>
      </c>
      <c r="AB7">
        <f t="shared" si="23"/>
        <v>2093.923080644005</v>
      </c>
      <c r="AE7">
        <v>6</v>
      </c>
      <c r="AF7">
        <v>2135.3109080552981</v>
      </c>
      <c r="AG7">
        <v>1600</v>
      </c>
    </row>
    <row r="8" spans="1:33" x14ac:dyDescent="0.3">
      <c r="A8">
        <v>7</v>
      </c>
      <c r="B8" s="5">
        <f t="shared" si="1"/>
        <v>77.663700000000006</v>
      </c>
      <c r="C8">
        <f t="shared" si="2"/>
        <v>62.215914429698209</v>
      </c>
      <c r="D8">
        <f t="shared" si="3"/>
        <v>53.784022185127249</v>
      </c>
      <c r="E8">
        <f t="shared" si="4"/>
        <v>79.092600000000004</v>
      </c>
      <c r="F8">
        <f t="shared" si="5"/>
        <v>82.878600000000006</v>
      </c>
      <c r="G8">
        <f t="shared" si="6"/>
        <v>64.914027907339928</v>
      </c>
      <c r="H8">
        <f t="shared" si="7"/>
        <v>62.870175393526125</v>
      </c>
      <c r="J8">
        <v>7</v>
      </c>
      <c r="K8">
        <f t="shared" si="8"/>
        <v>0.76853130037494555</v>
      </c>
      <c r="L8">
        <f t="shared" si="9"/>
        <v>0.5216392590735156</v>
      </c>
      <c r="M8">
        <f t="shared" si="10"/>
        <v>0.66497886006477747</v>
      </c>
      <c r="N8">
        <f t="shared" si="11"/>
        <v>0.77330697390651404</v>
      </c>
      <c r="O8">
        <f t="shared" si="12"/>
        <v>0.83266622460666706</v>
      </c>
      <c r="P8">
        <f t="shared" si="13"/>
        <v>0.53095066176459937</v>
      </c>
      <c r="Q8">
        <f t="shared" si="14"/>
        <v>0.53975081896914601</v>
      </c>
      <c r="R8">
        <f t="shared" si="15"/>
        <v>0.66168915696573805</v>
      </c>
      <c r="T8">
        <v>7</v>
      </c>
      <c r="U8">
        <f t="shared" si="16"/>
        <v>2305.5939011248365</v>
      </c>
      <c r="V8">
        <f t="shared" si="17"/>
        <v>1564.9177772205469</v>
      </c>
      <c r="W8">
        <f t="shared" si="18"/>
        <v>1994.9365801943325</v>
      </c>
      <c r="X8">
        <f t="shared" si="19"/>
        <v>2319.9209217195421</v>
      </c>
      <c r="Y8">
        <f t="shared" si="20"/>
        <v>2497.9986738200014</v>
      </c>
      <c r="Z8">
        <f t="shared" si="21"/>
        <v>1592.8519852937982</v>
      </c>
      <c r="AA8">
        <f t="shared" si="22"/>
        <v>1619.252456907438</v>
      </c>
      <c r="AB8">
        <f t="shared" si="23"/>
        <v>1985.0674708972142</v>
      </c>
      <c r="AE8">
        <v>7</v>
      </c>
      <c r="AF8">
        <v>1994.9365801943325</v>
      </c>
      <c r="AG8">
        <v>1500</v>
      </c>
    </row>
    <row r="9" spans="1:33" x14ac:dyDescent="0.3">
      <c r="A9">
        <v>8</v>
      </c>
      <c r="B9" s="5">
        <f t="shared" si="1"/>
        <v>74.302800000000005</v>
      </c>
      <c r="C9">
        <f t="shared" si="2"/>
        <v>58.300773997947211</v>
      </c>
      <c r="D9">
        <f t="shared" si="3"/>
        <v>50.248286037564348</v>
      </c>
      <c r="E9">
        <f t="shared" si="4"/>
        <v>75.717600000000004</v>
      </c>
      <c r="F9">
        <f t="shared" si="5"/>
        <v>80.272800000000004</v>
      </c>
      <c r="G9">
        <f t="shared" si="6"/>
        <v>60.978857766695249</v>
      </c>
      <c r="H9">
        <f t="shared" si="7"/>
        <v>59.191385526720531</v>
      </c>
      <c r="J9">
        <v>8</v>
      </c>
      <c r="K9">
        <f t="shared" si="8"/>
        <v>0.73527307487924864</v>
      </c>
      <c r="L9">
        <f t="shared" si="9"/>
        <v>0.48881339815500302</v>
      </c>
      <c r="M9">
        <f t="shared" si="10"/>
        <v>0.62126346472295468</v>
      </c>
      <c r="N9">
        <f t="shared" si="11"/>
        <v>0.74030880420499345</v>
      </c>
      <c r="O9">
        <f t="shared" si="12"/>
        <v>0.80648622581228524</v>
      </c>
      <c r="P9">
        <f t="shared" si="13"/>
        <v>0.4987637638368661</v>
      </c>
      <c r="Q9">
        <f t="shared" si="14"/>
        <v>0.50816780156868591</v>
      </c>
      <c r="R9">
        <f t="shared" si="15"/>
        <v>0.62843950474000532</v>
      </c>
      <c r="T9">
        <v>8</v>
      </c>
      <c r="U9">
        <f t="shared" si="16"/>
        <v>2205.8192246377457</v>
      </c>
      <c r="V9">
        <f t="shared" si="17"/>
        <v>1466.440194465009</v>
      </c>
      <c r="W9">
        <f t="shared" si="18"/>
        <v>1863.7903941688639</v>
      </c>
      <c r="X9">
        <f t="shared" si="19"/>
        <v>2220.9264126149806</v>
      </c>
      <c r="Y9">
        <f t="shared" si="20"/>
        <v>2419.4586774368559</v>
      </c>
      <c r="Z9">
        <f t="shared" si="21"/>
        <v>1496.2912915105983</v>
      </c>
      <c r="AA9">
        <f t="shared" si="22"/>
        <v>1524.5034047060576</v>
      </c>
      <c r="AB9">
        <f t="shared" si="23"/>
        <v>1885.3185142200159</v>
      </c>
      <c r="AE9">
        <v>8</v>
      </c>
      <c r="AF9">
        <v>1863.7903941688639</v>
      </c>
      <c r="AG9">
        <v>1400</v>
      </c>
    </row>
    <row r="10" spans="1:33" x14ac:dyDescent="0.3">
      <c r="A10">
        <v>9</v>
      </c>
      <c r="B10" s="5">
        <f t="shared" si="1"/>
        <v>71.084299999999999</v>
      </c>
      <c r="C10">
        <f t="shared" si="2"/>
        <v>54.847375392502045</v>
      </c>
      <c r="D10">
        <f t="shared" si="3"/>
        <v>46.944987509898148</v>
      </c>
      <c r="E10">
        <f t="shared" si="4"/>
        <v>72.474400000000003</v>
      </c>
      <c r="F10">
        <f t="shared" si="5"/>
        <v>77.715599999999995</v>
      </c>
      <c r="G10">
        <f t="shared" si="6"/>
        <v>57.50779170590161</v>
      </c>
      <c r="H10">
        <f t="shared" si="7"/>
        <v>55.946462894387153</v>
      </c>
      <c r="J10">
        <v>9</v>
      </c>
      <c r="K10">
        <f t="shared" si="8"/>
        <v>0.70342398720692856</v>
      </c>
      <c r="L10">
        <f t="shared" si="9"/>
        <v>0.45985893680306905</v>
      </c>
      <c r="M10">
        <f t="shared" si="10"/>
        <v>0.58042189876828809</v>
      </c>
      <c r="N10">
        <f t="shared" si="11"/>
        <v>0.70859927413803891</v>
      </c>
      <c r="O10">
        <f t="shared" si="12"/>
        <v>0.78079450238109582</v>
      </c>
      <c r="P10">
        <f t="shared" si="13"/>
        <v>0.47037290778587931</v>
      </c>
      <c r="Q10">
        <f t="shared" si="14"/>
        <v>0.48030960589274685</v>
      </c>
      <c r="R10">
        <f t="shared" si="15"/>
        <v>0.59768301613943531</v>
      </c>
      <c r="T10">
        <v>9</v>
      </c>
      <c r="U10">
        <f t="shared" si="16"/>
        <v>2110.2719616207855</v>
      </c>
      <c r="V10">
        <f t="shared" si="17"/>
        <v>1379.5768104092072</v>
      </c>
      <c r="W10">
        <f t="shared" si="18"/>
        <v>1741.2656963048644</v>
      </c>
      <c r="X10">
        <f t="shared" si="19"/>
        <v>2125.7978224141166</v>
      </c>
      <c r="Y10">
        <f t="shared" si="20"/>
        <v>2342.3835071432873</v>
      </c>
      <c r="Z10">
        <f t="shared" si="21"/>
        <v>1411.1187233576379</v>
      </c>
      <c r="AA10">
        <f t="shared" si="22"/>
        <v>1440.9288176782406</v>
      </c>
      <c r="AB10">
        <f t="shared" si="23"/>
        <v>1793.049048418306</v>
      </c>
      <c r="AE10">
        <v>9</v>
      </c>
      <c r="AF10">
        <v>1741.2656963048644</v>
      </c>
      <c r="AG10">
        <v>1350</v>
      </c>
    </row>
    <row r="11" spans="1:33" x14ac:dyDescent="0.3">
      <c r="A11">
        <v>10</v>
      </c>
      <c r="B11" s="5">
        <f t="shared" si="1"/>
        <v>68.004000000000005</v>
      </c>
      <c r="C11">
        <f t="shared" si="2"/>
        <v>51.758205073414572</v>
      </c>
      <c r="D11">
        <f t="shared" si="3"/>
        <v>43.858846263073822</v>
      </c>
      <c r="E11">
        <f t="shared" si="4"/>
        <v>69.36</v>
      </c>
      <c r="F11">
        <f t="shared" si="5"/>
        <v>75.207000000000008</v>
      </c>
      <c r="G11">
        <f t="shared" si="6"/>
        <v>54.402817309465476</v>
      </c>
      <c r="H11">
        <f t="shared" si="7"/>
        <v>53.043780688014039</v>
      </c>
      <c r="J11">
        <v>10</v>
      </c>
      <c r="K11">
        <f t="shared" si="8"/>
        <v>0.67294247570870036</v>
      </c>
      <c r="L11">
        <f t="shared" si="9"/>
        <v>0.43395828853370144</v>
      </c>
      <c r="M11">
        <f t="shared" si="10"/>
        <v>0.54226523801784632</v>
      </c>
      <c r="N11">
        <f t="shared" si="11"/>
        <v>0.67814905199924902</v>
      </c>
      <c r="O11">
        <f t="shared" si="12"/>
        <v>0.75559105431309903</v>
      </c>
      <c r="P11">
        <f t="shared" si="13"/>
        <v>0.44497642163802942</v>
      </c>
      <c r="Q11">
        <f t="shared" si="14"/>
        <v>0.45538960068693368</v>
      </c>
      <c r="R11">
        <f t="shared" si="15"/>
        <v>0.56903887584250845</v>
      </c>
      <c r="T11">
        <v>10</v>
      </c>
      <c r="U11">
        <f t="shared" si="16"/>
        <v>2018.8274271261012</v>
      </c>
      <c r="V11">
        <f t="shared" si="17"/>
        <v>1301.8748656011044</v>
      </c>
      <c r="W11">
        <f t="shared" si="18"/>
        <v>1626.7957140535389</v>
      </c>
      <c r="X11">
        <f t="shared" si="19"/>
        <v>2034.4471559977471</v>
      </c>
      <c r="Y11">
        <f t="shared" si="20"/>
        <v>2266.773162939297</v>
      </c>
      <c r="Z11">
        <f t="shared" si="21"/>
        <v>1334.9292649140882</v>
      </c>
      <c r="AA11">
        <f t="shared" si="22"/>
        <v>1366.168802060801</v>
      </c>
      <c r="AB11">
        <f t="shared" si="23"/>
        <v>1707.1166275275255</v>
      </c>
      <c r="AE11">
        <v>10</v>
      </c>
      <c r="AF11">
        <v>1626.7957140535389</v>
      </c>
      <c r="AG11">
        <v>1300</v>
      </c>
    </row>
    <row r="12" spans="1:33" x14ac:dyDescent="0.3">
      <c r="A12">
        <v>11</v>
      </c>
      <c r="B12" s="5">
        <f t="shared" si="1"/>
        <v>65.057700000000011</v>
      </c>
      <c r="C12">
        <f t="shared" si="2"/>
        <v>48.963710601551767</v>
      </c>
      <c r="D12">
        <f t="shared" si="3"/>
        <v>40.97558648028955</v>
      </c>
      <c r="E12">
        <f t="shared" si="4"/>
        <v>66.371400000000008</v>
      </c>
      <c r="F12">
        <f t="shared" si="5"/>
        <v>72.747000000000014</v>
      </c>
      <c r="G12">
        <f t="shared" si="6"/>
        <v>51.594026310632017</v>
      </c>
      <c r="H12">
        <f t="shared" si="7"/>
        <v>50.417985234404895</v>
      </c>
      <c r="J12">
        <v>11</v>
      </c>
      <c r="K12">
        <f t="shared" si="8"/>
        <v>0.64378697873527913</v>
      </c>
      <c r="L12">
        <f t="shared" si="9"/>
        <v>0.41052830218455411</v>
      </c>
      <c r="M12">
        <f t="shared" si="10"/>
        <v>0.50661697807501349</v>
      </c>
      <c r="N12">
        <f t="shared" si="11"/>
        <v>0.6489288060822227</v>
      </c>
      <c r="O12">
        <f t="shared" si="12"/>
        <v>0.73087588160829475</v>
      </c>
      <c r="P12">
        <f t="shared" si="13"/>
        <v>0.42200250540350087</v>
      </c>
      <c r="Q12">
        <f t="shared" si="14"/>
        <v>0.43284671389427276</v>
      </c>
      <c r="R12">
        <f t="shared" si="15"/>
        <v>0.54222659514044824</v>
      </c>
      <c r="T12">
        <v>11</v>
      </c>
      <c r="U12">
        <f t="shared" si="16"/>
        <v>1931.3609362058373</v>
      </c>
      <c r="V12">
        <f t="shared" si="17"/>
        <v>1231.5849065536622</v>
      </c>
      <c r="W12">
        <f t="shared" si="18"/>
        <v>1519.8509342250404</v>
      </c>
      <c r="X12">
        <f t="shared" si="19"/>
        <v>1946.7864182466681</v>
      </c>
      <c r="Y12">
        <f t="shared" si="20"/>
        <v>2192.6276448248841</v>
      </c>
      <c r="Z12">
        <f t="shared" si="21"/>
        <v>1266.0075162105027</v>
      </c>
      <c r="AA12">
        <f t="shared" si="22"/>
        <v>1298.5401416828183</v>
      </c>
      <c r="AB12">
        <f t="shared" si="23"/>
        <v>1626.6797854213448</v>
      </c>
      <c r="AE12">
        <v>11</v>
      </c>
      <c r="AF12">
        <v>1519.8509342250404</v>
      </c>
      <c r="AG12">
        <v>1250</v>
      </c>
    </row>
    <row r="13" spans="1:33" x14ac:dyDescent="0.3">
      <c r="A13">
        <v>12</v>
      </c>
      <c r="B13" s="5">
        <f t="shared" si="1"/>
        <v>62.241200000000006</v>
      </c>
      <c r="C13">
        <f t="shared" si="2"/>
        <v>46.412537028215823</v>
      </c>
      <c r="D13">
        <f t="shared" si="3"/>
        <v>38.281870830179386</v>
      </c>
      <c r="E13">
        <f t="shared" si="4"/>
        <v>63.505600000000001</v>
      </c>
      <c r="F13">
        <f t="shared" si="5"/>
        <v>70.335599999999999</v>
      </c>
      <c r="G13">
        <f t="shared" si="6"/>
        <v>49.029801030747635</v>
      </c>
      <c r="H13">
        <f t="shared" si="7"/>
        <v>48.020821798340592</v>
      </c>
      <c r="J13">
        <v>12</v>
      </c>
      <c r="K13">
        <f t="shared" si="8"/>
        <v>0.61591593463737959</v>
      </c>
      <c r="L13">
        <f t="shared" si="9"/>
        <v>0.38913840050486981</v>
      </c>
      <c r="M13">
        <f t="shared" si="10"/>
        <v>0.47331221785861899</v>
      </c>
      <c r="N13">
        <f t="shared" si="11"/>
        <v>0.6209092046805581</v>
      </c>
      <c r="O13">
        <f t="shared" si="12"/>
        <v>0.70664898426668266</v>
      </c>
      <c r="P13">
        <f t="shared" si="13"/>
        <v>0.40102896311751701</v>
      </c>
      <c r="Q13">
        <f t="shared" si="14"/>
        <v>0.4122666706588306</v>
      </c>
      <c r="R13">
        <f t="shared" si="15"/>
        <v>0.51703148224635098</v>
      </c>
      <c r="T13">
        <v>12</v>
      </c>
      <c r="U13">
        <f t="shared" si="16"/>
        <v>1847.7478039121388</v>
      </c>
      <c r="V13">
        <f t="shared" si="17"/>
        <v>1167.4152015146094</v>
      </c>
      <c r="W13">
        <f t="shared" si="18"/>
        <v>1419.936653575857</v>
      </c>
      <c r="X13">
        <f t="shared" si="19"/>
        <v>1862.7276140416743</v>
      </c>
      <c r="Y13">
        <f t="shared" si="20"/>
        <v>2119.9469528000482</v>
      </c>
      <c r="Z13">
        <f t="shared" si="21"/>
        <v>1203.086889352551</v>
      </c>
      <c r="AA13">
        <f t="shared" si="22"/>
        <v>1236.8000119764918</v>
      </c>
      <c r="AB13">
        <f t="shared" si="23"/>
        <v>1551.094446739053</v>
      </c>
      <c r="AE13">
        <v>12</v>
      </c>
      <c r="AF13">
        <v>1419.936653575857</v>
      </c>
      <c r="AG13">
        <v>1200</v>
      </c>
    </row>
    <row r="14" spans="1:33" x14ac:dyDescent="0.3">
      <c r="A14">
        <v>13</v>
      </c>
      <c r="B14" s="5">
        <f t="shared" si="1"/>
        <v>59.5503</v>
      </c>
      <c r="C14">
        <f t="shared" si="2"/>
        <v>44.065684839227742</v>
      </c>
      <c r="D14">
        <f t="shared" si="3"/>
        <v>35.765238771225107</v>
      </c>
      <c r="E14">
        <f t="shared" si="4"/>
        <v>60.759599999999999</v>
      </c>
      <c r="F14">
        <f t="shared" si="5"/>
        <v>67.972800000000007</v>
      </c>
      <c r="G14">
        <f t="shared" si="6"/>
        <v>46.670942435608524</v>
      </c>
      <c r="H14">
        <f t="shared" si="7"/>
        <v>45.815645201934672</v>
      </c>
      <c r="J14">
        <v>13</v>
      </c>
      <c r="K14">
        <f t="shared" si="8"/>
        <v>0.58928778176571706</v>
      </c>
      <c r="L14">
        <f t="shared" si="9"/>
        <v>0.36946159838373221</v>
      </c>
      <c r="M14">
        <f t="shared" si="10"/>
        <v>0.44219689680647456</v>
      </c>
      <c r="N14">
        <f t="shared" si="11"/>
        <v>0.59406091608785427</v>
      </c>
      <c r="O14">
        <f t="shared" si="12"/>
        <v>0.6829103622882633</v>
      </c>
      <c r="P14">
        <f t="shared" si="13"/>
        <v>0.38173517451013023</v>
      </c>
      <c r="Q14">
        <f t="shared" si="14"/>
        <v>0.39333486608803803</v>
      </c>
      <c r="R14">
        <f t="shared" si="15"/>
        <v>0.49328394227574429</v>
      </c>
      <c r="T14">
        <v>13</v>
      </c>
      <c r="U14">
        <f t="shared" si="16"/>
        <v>1767.8633452971512</v>
      </c>
      <c r="V14">
        <f t="shared" si="17"/>
        <v>1108.3847951511966</v>
      </c>
      <c r="W14">
        <f t="shared" si="18"/>
        <v>1326.5906904194237</v>
      </c>
      <c r="X14">
        <f t="shared" si="19"/>
        <v>1782.1827482635629</v>
      </c>
      <c r="Y14">
        <f t="shared" si="20"/>
        <v>2048.7310868647901</v>
      </c>
      <c r="Z14">
        <f t="shared" si="21"/>
        <v>1145.2055235303908</v>
      </c>
      <c r="AA14">
        <f t="shared" si="22"/>
        <v>1180.0045982641141</v>
      </c>
      <c r="AB14">
        <f t="shared" si="23"/>
        <v>1479.8518268272328</v>
      </c>
      <c r="AE14">
        <v>13</v>
      </c>
      <c r="AF14">
        <v>1326.5906904194237</v>
      </c>
      <c r="AG14">
        <v>1150</v>
      </c>
    </row>
    <row r="15" spans="1:33" x14ac:dyDescent="0.3">
      <c r="A15">
        <v>14</v>
      </c>
      <c r="B15" s="5">
        <f t="shared" si="1"/>
        <v>56.980800000000002</v>
      </c>
      <c r="C15">
        <f t="shared" si="2"/>
        <v>41.892839095680614</v>
      </c>
      <c r="D15">
        <f t="shared" si="3"/>
        <v>33.414048912006891</v>
      </c>
      <c r="E15">
        <f t="shared" si="4"/>
        <v>58.130400000000002</v>
      </c>
      <c r="F15">
        <f t="shared" si="5"/>
        <v>65.658600000000007</v>
      </c>
      <c r="G15">
        <f t="shared" si="6"/>
        <v>44.486980496238345</v>
      </c>
      <c r="H15">
        <f t="shared" si="7"/>
        <v>43.773970569099632</v>
      </c>
      <c r="J15">
        <v>14</v>
      </c>
      <c r="K15">
        <f t="shared" si="8"/>
        <v>0.56386095847100637</v>
      </c>
      <c r="L15">
        <f t="shared" si="9"/>
        <v>0.35124372512518331</v>
      </c>
      <c r="M15">
        <f t="shared" si="10"/>
        <v>0.41312708222479122</v>
      </c>
      <c r="N15">
        <f t="shared" si="11"/>
        <v>0.56835460859770981</v>
      </c>
      <c r="O15">
        <f t="shared" si="12"/>
        <v>0.65966001567303634</v>
      </c>
      <c r="P15">
        <f t="shared" si="13"/>
        <v>0.36387191637688815</v>
      </c>
      <c r="Q15">
        <f t="shared" si="14"/>
        <v>0.37580675282537457</v>
      </c>
      <c r="R15">
        <f t="shared" si="15"/>
        <v>0.47084643704199852</v>
      </c>
      <c r="T15">
        <v>14</v>
      </c>
      <c r="U15">
        <f t="shared" si="16"/>
        <v>1691.5828754130191</v>
      </c>
      <c r="V15">
        <f t="shared" si="17"/>
        <v>1053.73117537555</v>
      </c>
      <c r="W15">
        <f t="shared" si="18"/>
        <v>1239.3812466743736</v>
      </c>
      <c r="X15">
        <f t="shared" si="19"/>
        <v>1705.0638257931294</v>
      </c>
      <c r="Y15">
        <f t="shared" si="20"/>
        <v>1978.980047019109</v>
      </c>
      <c r="Z15">
        <f t="shared" si="21"/>
        <v>1091.6157491306644</v>
      </c>
      <c r="AA15">
        <f t="shared" si="22"/>
        <v>1127.4202584761238</v>
      </c>
      <c r="AB15">
        <f t="shared" si="23"/>
        <v>1412.5393111259955</v>
      </c>
      <c r="AE15">
        <v>14</v>
      </c>
      <c r="AF15">
        <v>1239.3812466743736</v>
      </c>
      <c r="AG15">
        <v>1100</v>
      </c>
    </row>
    <row r="16" spans="1:33" x14ac:dyDescent="0.3">
      <c r="A16">
        <v>15</v>
      </c>
      <c r="B16" s="5">
        <f t="shared" si="1"/>
        <v>54.528500000000008</v>
      </c>
      <c r="C16">
        <f t="shared" si="2"/>
        <v>39.869968103683192</v>
      </c>
      <c r="D16">
        <f t="shared" si="3"/>
        <v>31.217425160663737</v>
      </c>
      <c r="E16">
        <f t="shared" si="4"/>
        <v>55.615000000000009</v>
      </c>
      <c r="F16">
        <f t="shared" si="5"/>
        <v>63.393000000000008</v>
      </c>
      <c r="G16">
        <f t="shared" si="6"/>
        <v>42.453760573517883</v>
      </c>
      <c r="H16">
        <f t="shared" si="7"/>
        <v>41.873216959634121</v>
      </c>
      <c r="J16">
        <v>15</v>
      </c>
      <c r="K16">
        <f t="shared" si="8"/>
        <v>0.5395939031039626</v>
      </c>
      <c r="L16">
        <f t="shared" si="9"/>
        <v>0.33428329088356834</v>
      </c>
      <c r="M16">
        <f t="shared" si="10"/>
        <v>0.38596830348690592</v>
      </c>
      <c r="N16">
        <f t="shared" si="11"/>
        <v>0.54376095050372319</v>
      </c>
      <c r="O16">
        <f t="shared" si="12"/>
        <v>0.63689794442100189</v>
      </c>
      <c r="P16">
        <f t="shared" si="13"/>
        <v>0.34724162091868055</v>
      </c>
      <c r="Q16">
        <f t="shared" si="14"/>
        <v>0.35948846977707866</v>
      </c>
      <c r="R16">
        <f t="shared" si="15"/>
        <v>0.44960492615641728</v>
      </c>
      <c r="T16">
        <v>15</v>
      </c>
      <c r="U16">
        <f t="shared" si="16"/>
        <v>1618.7817093118879</v>
      </c>
      <c r="V16">
        <f t="shared" si="17"/>
        <v>1002.849872650705</v>
      </c>
      <c r="W16">
        <f t="shared" si="18"/>
        <v>1157.9049104607177</v>
      </c>
      <c r="X16">
        <f t="shared" si="19"/>
        <v>1631.2828515111696</v>
      </c>
      <c r="Y16">
        <f t="shared" si="20"/>
        <v>1910.6938332630057</v>
      </c>
      <c r="Z16">
        <f t="shared" si="21"/>
        <v>1041.7248627560416</v>
      </c>
      <c r="AA16">
        <f t="shared" si="22"/>
        <v>1078.4654093312361</v>
      </c>
      <c r="AB16">
        <f t="shared" si="23"/>
        <v>1348.8147784692519</v>
      </c>
      <c r="AE16">
        <v>15</v>
      </c>
      <c r="AF16">
        <v>1157.9049104607177</v>
      </c>
      <c r="AG16">
        <v>1050</v>
      </c>
    </row>
    <row r="17" spans="1:33" x14ac:dyDescent="0.3">
      <c r="A17">
        <v>16</v>
      </c>
      <c r="B17" s="5">
        <f t="shared" si="1"/>
        <v>52.1892</v>
      </c>
      <c r="C17">
        <f t="shared" si="2"/>
        <v>37.977698663929615</v>
      </c>
      <c r="D17">
        <f t="shared" si="3"/>
        <v>29.165206414462919</v>
      </c>
      <c r="E17">
        <f t="shared" si="4"/>
        <v>53.2104</v>
      </c>
      <c r="F17">
        <f t="shared" si="5"/>
        <v>61.176000000000002</v>
      </c>
      <c r="G17">
        <f t="shared" si="6"/>
        <v>40.551810355593659</v>
      </c>
      <c r="H17">
        <f t="shared" si="7"/>
        <v>40.09518070229403</v>
      </c>
      <c r="J17">
        <v>16</v>
      </c>
      <c r="K17">
        <f t="shared" si="8"/>
        <v>0.51644505401530061</v>
      </c>
      <c r="L17">
        <f t="shared" si="9"/>
        <v>0.31841786420667073</v>
      </c>
      <c r="M17">
        <f t="shared" si="10"/>
        <v>0.3605949300014703</v>
      </c>
      <c r="N17">
        <f t="shared" si="11"/>
        <v>0.52025061009949314</v>
      </c>
      <c r="O17">
        <f t="shared" si="12"/>
        <v>0.61462414853215985</v>
      </c>
      <c r="P17">
        <f t="shared" si="13"/>
        <v>0.33168501844915471</v>
      </c>
      <c r="Q17">
        <f t="shared" si="14"/>
        <v>0.34422373542491441</v>
      </c>
      <c r="R17">
        <f t="shared" si="15"/>
        <v>0.42946305153273773</v>
      </c>
      <c r="T17">
        <v>16</v>
      </c>
      <c r="U17">
        <f t="shared" si="16"/>
        <v>1549.3351620459018</v>
      </c>
      <c r="V17">
        <f t="shared" si="17"/>
        <v>955.25359262001223</v>
      </c>
      <c r="W17">
        <f t="shared" si="18"/>
        <v>1081.784790004411</v>
      </c>
      <c r="X17">
        <f t="shared" si="19"/>
        <v>1560.7518302984795</v>
      </c>
      <c r="Y17">
        <f t="shared" si="20"/>
        <v>1843.8724455964796</v>
      </c>
      <c r="Z17">
        <f t="shared" si="21"/>
        <v>995.05505534746419</v>
      </c>
      <c r="AA17">
        <f t="shared" si="22"/>
        <v>1032.6712062747433</v>
      </c>
      <c r="AB17">
        <f t="shared" si="23"/>
        <v>1288.3891545982133</v>
      </c>
      <c r="AE17">
        <v>16</v>
      </c>
      <c r="AF17">
        <v>1081.784790004411</v>
      </c>
      <c r="AG17">
        <v>1000</v>
      </c>
    </row>
    <row r="18" spans="1:33" x14ac:dyDescent="0.3">
      <c r="A18">
        <v>17</v>
      </c>
      <c r="B18" s="5">
        <f t="shared" si="1"/>
        <v>49.9587</v>
      </c>
      <c r="C18">
        <f t="shared" si="2"/>
        <v>36.200184752271738</v>
      </c>
      <c r="D18">
        <f t="shared" si="3"/>
        <v>27.247899556753314</v>
      </c>
      <c r="E18">
        <f t="shared" si="4"/>
        <v>50.913599999999995</v>
      </c>
      <c r="F18">
        <f t="shared" si="5"/>
        <v>59.007600000000004</v>
      </c>
      <c r="G18">
        <f t="shared" si="6"/>
        <v>38.76520275066332</v>
      </c>
      <c r="H18">
        <f t="shared" si="7"/>
        <v>38.424972371251243</v>
      </c>
      <c r="J18">
        <v>17</v>
      </c>
      <c r="K18">
        <f t="shared" si="8"/>
        <v>0.49437284955573568</v>
      </c>
      <c r="L18">
        <f t="shared" si="9"/>
        <v>0.30351458667118086</v>
      </c>
      <c r="M18">
        <f t="shared" si="10"/>
        <v>0.33688959007271585</v>
      </c>
      <c r="N18">
        <f t="shared" si="11"/>
        <v>0.49779425567861829</v>
      </c>
      <c r="O18">
        <f t="shared" si="12"/>
        <v>0.59283862800651033</v>
      </c>
      <c r="P18">
        <f t="shared" si="13"/>
        <v>0.31707183666500344</v>
      </c>
      <c r="Q18">
        <f t="shared" si="14"/>
        <v>0.32988472159384652</v>
      </c>
      <c r="R18">
        <f t="shared" si="15"/>
        <v>0.41033806689194446</v>
      </c>
      <c r="T18">
        <v>17</v>
      </c>
      <c r="U18">
        <f t="shared" si="16"/>
        <v>1483.1185486672071</v>
      </c>
      <c r="V18">
        <f t="shared" si="17"/>
        <v>910.54376001354262</v>
      </c>
      <c r="W18">
        <f t="shared" si="18"/>
        <v>1010.6687702181475</v>
      </c>
      <c r="X18">
        <f t="shared" si="19"/>
        <v>1493.3827670358548</v>
      </c>
      <c r="Y18">
        <f t="shared" si="20"/>
        <v>1778.5158840195311</v>
      </c>
      <c r="Z18">
        <f t="shared" si="21"/>
        <v>951.21550999501028</v>
      </c>
      <c r="AA18">
        <f t="shared" si="22"/>
        <v>989.65416478153952</v>
      </c>
      <c r="AB18">
        <f t="shared" si="23"/>
        <v>1231.0142006758333</v>
      </c>
      <c r="AE18">
        <v>17</v>
      </c>
      <c r="AF18">
        <v>1010.6687702181475</v>
      </c>
      <c r="AG18">
        <v>950</v>
      </c>
    </row>
    <row r="19" spans="1:33" x14ac:dyDescent="0.3">
      <c r="A19">
        <v>18</v>
      </c>
      <c r="B19" s="5">
        <f t="shared" si="1"/>
        <v>47.832799999999992</v>
      </c>
      <c r="C19">
        <f t="shared" si="2"/>
        <v>34.524300058484457</v>
      </c>
      <c r="D19">
        <f t="shared" si="3"/>
        <v>25.456635543876697</v>
      </c>
      <c r="E19">
        <f t="shared" si="4"/>
        <v>48.721599999999995</v>
      </c>
      <c r="F19">
        <f t="shared" si="5"/>
        <v>56.887799999999999</v>
      </c>
      <c r="G19">
        <f t="shared" si="6"/>
        <v>37.080744294800041</v>
      </c>
      <c r="H19">
        <f t="shared" si="7"/>
        <v>36.850258069960674</v>
      </c>
      <c r="J19">
        <v>18</v>
      </c>
      <c r="K19">
        <f t="shared" si="8"/>
        <v>0.47333572807598256</v>
      </c>
      <c r="L19">
        <f t="shared" si="9"/>
        <v>0.28946340285473682</v>
      </c>
      <c r="M19">
        <f t="shared" si="10"/>
        <v>0.31474262796456881</v>
      </c>
      <c r="N19">
        <f t="shared" si="11"/>
        <v>0.47636255553469736</v>
      </c>
      <c r="O19">
        <f t="shared" si="12"/>
        <v>0.5715413828440532</v>
      </c>
      <c r="P19">
        <f t="shared" si="13"/>
        <v>0.30329416239816814</v>
      </c>
      <c r="Q19">
        <f t="shared" si="14"/>
        <v>0.31636553974897558</v>
      </c>
      <c r="R19">
        <f t="shared" si="15"/>
        <v>0.39215791420302598</v>
      </c>
      <c r="T19">
        <v>18</v>
      </c>
      <c r="U19">
        <f t="shared" si="16"/>
        <v>1420.0071842279476</v>
      </c>
      <c r="V19">
        <f t="shared" si="17"/>
        <v>868.39020856421041</v>
      </c>
      <c r="W19">
        <f t="shared" si="18"/>
        <v>944.22788389370646</v>
      </c>
      <c r="X19">
        <f t="shared" si="19"/>
        <v>1429.0876666040922</v>
      </c>
      <c r="Y19">
        <f t="shared" si="20"/>
        <v>1714.6241485321596</v>
      </c>
      <c r="Z19">
        <f t="shared" si="21"/>
        <v>909.88248719450439</v>
      </c>
      <c r="AA19">
        <f t="shared" si="22"/>
        <v>949.09661924692671</v>
      </c>
      <c r="AB19">
        <f t="shared" si="23"/>
        <v>1176.473742609078</v>
      </c>
      <c r="AE19">
        <v>18</v>
      </c>
      <c r="AF19">
        <v>944.22788389370646</v>
      </c>
      <c r="AG19">
        <v>900</v>
      </c>
    </row>
    <row r="20" spans="1:33" x14ac:dyDescent="0.3">
      <c r="A20">
        <v>19</v>
      </c>
      <c r="B20" s="5">
        <f t="shared" si="1"/>
        <v>45.807300000000005</v>
      </c>
      <c r="C20">
        <f t="shared" si="2"/>
        <v>32.939049130839962</v>
      </c>
      <c r="D20">
        <f t="shared" si="3"/>
        <v>23.78312837890477</v>
      </c>
      <c r="E20">
        <f t="shared" si="4"/>
        <v>46.631400000000006</v>
      </c>
      <c r="F20">
        <f t="shared" si="5"/>
        <v>54.816600000000008</v>
      </c>
      <c r="G20">
        <f t="shared" si="6"/>
        <v>35.487383283965016</v>
      </c>
      <c r="H20">
        <f t="shared" si="7"/>
        <v>35.360706123964576</v>
      </c>
      <c r="J20">
        <v>19</v>
      </c>
      <c r="K20">
        <f t="shared" si="8"/>
        <v>0.45329212792675655</v>
      </c>
      <c r="L20">
        <f t="shared" si="9"/>
        <v>0.27617212317296858</v>
      </c>
      <c r="M20">
        <f t="shared" si="10"/>
        <v>0.29405159665711483</v>
      </c>
      <c r="N20">
        <f t="shared" si="11"/>
        <v>0.45592617796132912</v>
      </c>
      <c r="O20">
        <f t="shared" si="12"/>
        <v>0.55073241304478882</v>
      </c>
      <c r="P20">
        <f t="shared" si="13"/>
        <v>0.29026160055590555</v>
      </c>
      <c r="Q20">
        <f t="shared" si="14"/>
        <v>0.30357749076205853</v>
      </c>
      <c r="R20">
        <f t="shared" si="15"/>
        <v>0.37485907572584598</v>
      </c>
      <c r="T20">
        <v>19</v>
      </c>
      <c r="U20">
        <f t="shared" si="16"/>
        <v>1359.8763837802696</v>
      </c>
      <c r="V20">
        <f t="shared" si="17"/>
        <v>828.51636951890578</v>
      </c>
      <c r="W20">
        <f t="shared" si="18"/>
        <v>882.15478997134448</v>
      </c>
      <c r="X20">
        <f t="shared" si="19"/>
        <v>1367.7785338839874</v>
      </c>
      <c r="Y20">
        <f t="shared" si="20"/>
        <v>1652.1972391343666</v>
      </c>
      <c r="Z20">
        <f t="shared" si="21"/>
        <v>870.78480166771669</v>
      </c>
      <c r="AA20">
        <f t="shared" si="22"/>
        <v>910.73247228617561</v>
      </c>
      <c r="AB20">
        <f t="shared" si="23"/>
        <v>1124.5772271775379</v>
      </c>
      <c r="AE20">
        <v>19</v>
      </c>
      <c r="AF20">
        <v>882.15478997134448</v>
      </c>
      <c r="AG20">
        <v>875</v>
      </c>
    </row>
    <row r="21" spans="1:33" x14ac:dyDescent="0.3">
      <c r="A21">
        <v>20</v>
      </c>
      <c r="B21" s="5">
        <f t="shared" si="1"/>
        <v>43.878</v>
      </c>
      <c r="C21">
        <f t="shared" si="2"/>
        <v>31.435129739396984</v>
      </c>
      <c r="D21">
        <f t="shared" si="3"/>
        <v>22.21963678242324</v>
      </c>
      <c r="E21">
        <f t="shared" si="4"/>
        <v>44.64</v>
      </c>
      <c r="F21">
        <f t="shared" si="5"/>
        <v>52.794000000000004</v>
      </c>
      <c r="G21">
        <f t="shared" si="6"/>
        <v>33.975769898363893</v>
      </c>
      <c r="H21">
        <f t="shared" si="7"/>
        <v>33.947575863587559</v>
      </c>
      <c r="J21">
        <v>20</v>
      </c>
      <c r="K21">
        <f t="shared" si="8"/>
        <v>0.43420048745877232</v>
      </c>
      <c r="L21">
        <f t="shared" si="9"/>
        <v>0.26356275458536921</v>
      </c>
      <c r="M21">
        <f t="shared" si="10"/>
        <v>0.27472078394901189</v>
      </c>
      <c r="N21">
        <f t="shared" si="11"/>
        <v>0.43645579125211187</v>
      </c>
      <c r="O21">
        <f t="shared" si="12"/>
        <v>0.53041171860871661</v>
      </c>
      <c r="P21">
        <f t="shared" si="13"/>
        <v>0.27789767625031808</v>
      </c>
      <c r="Q21">
        <f t="shared" si="14"/>
        <v>0.29144553454316241</v>
      </c>
      <c r="R21">
        <f t="shared" si="15"/>
        <v>0.35838496380678037</v>
      </c>
      <c r="T21">
        <v>20</v>
      </c>
      <c r="U21">
        <f t="shared" si="16"/>
        <v>1302.6014623763169</v>
      </c>
      <c r="V21">
        <f t="shared" si="17"/>
        <v>790.68826375610763</v>
      </c>
      <c r="W21">
        <f t="shared" si="18"/>
        <v>824.16235184703567</v>
      </c>
      <c r="X21">
        <f t="shared" si="19"/>
        <v>1309.3673737563356</v>
      </c>
      <c r="Y21">
        <f t="shared" si="20"/>
        <v>1591.2351558261498</v>
      </c>
      <c r="Z21">
        <f t="shared" si="21"/>
        <v>833.69302875095423</v>
      </c>
      <c r="AA21">
        <f t="shared" si="22"/>
        <v>874.33660362948729</v>
      </c>
      <c r="AB21">
        <f t="shared" si="23"/>
        <v>1075.1548914203411</v>
      </c>
      <c r="AE21">
        <v>20</v>
      </c>
      <c r="AF21">
        <v>824.16235184703567</v>
      </c>
      <c r="AG21">
        <v>850</v>
      </c>
    </row>
    <row r="22" spans="1:33" x14ac:dyDescent="0.3">
      <c r="A22">
        <v>21</v>
      </c>
      <c r="B22" s="5">
        <f t="shared" si="1"/>
        <v>42.040700000000001</v>
      </c>
      <c r="C22">
        <f t="shared" si="2"/>
        <v>30.004602125949233</v>
      </c>
      <c r="D22">
        <f t="shared" si="3"/>
        <v>20.758928383060407</v>
      </c>
      <c r="E22">
        <f t="shared" si="4"/>
        <v>42.744399999999999</v>
      </c>
      <c r="F22">
        <f t="shared" si="5"/>
        <v>50.82</v>
      </c>
      <c r="G22">
        <f t="shared" si="6"/>
        <v>32.537923760290738</v>
      </c>
      <c r="H22">
        <f t="shared" si="7"/>
        <v>32.6034068407197</v>
      </c>
      <c r="J22">
        <v>21</v>
      </c>
      <c r="K22">
        <f t="shared" si="8"/>
        <v>0.41601924502274512</v>
      </c>
      <c r="L22">
        <f t="shared" si="9"/>
        <v>0.25156872747505016</v>
      </c>
      <c r="M22">
        <f t="shared" si="10"/>
        <v>0.25666076971370722</v>
      </c>
      <c r="N22">
        <f t="shared" si="11"/>
        <v>0.4179220637006445</v>
      </c>
      <c r="O22">
        <f t="shared" si="12"/>
        <v>0.51057929953583703</v>
      </c>
      <c r="P22">
        <f t="shared" si="13"/>
        <v>0.26613711565753917</v>
      </c>
      <c r="Q22">
        <f t="shared" si="14"/>
        <v>0.27990562191551938</v>
      </c>
      <c r="R22">
        <f t="shared" si="15"/>
        <v>0.34268469186014894</v>
      </c>
      <c r="T22">
        <v>21</v>
      </c>
      <c r="U22">
        <f t="shared" si="16"/>
        <v>1248.0577350682354</v>
      </c>
      <c r="V22">
        <f t="shared" si="17"/>
        <v>754.70618242515047</v>
      </c>
      <c r="W22">
        <f t="shared" si="18"/>
        <v>769.98230914112162</v>
      </c>
      <c r="X22">
        <f t="shared" si="19"/>
        <v>1253.7661911019336</v>
      </c>
      <c r="Y22">
        <f t="shared" si="20"/>
        <v>1531.7378986075112</v>
      </c>
      <c r="Z22">
        <f t="shared" si="21"/>
        <v>798.41134697261748</v>
      </c>
      <c r="AA22">
        <f t="shared" si="22"/>
        <v>839.71686574655814</v>
      </c>
      <c r="AB22">
        <f t="shared" si="23"/>
        <v>1028.0540755804468</v>
      </c>
      <c r="AE22">
        <v>21</v>
      </c>
      <c r="AF22">
        <v>769.98230914112162</v>
      </c>
      <c r="AG22">
        <v>800</v>
      </c>
    </row>
    <row r="23" spans="1:33" x14ac:dyDescent="0.3">
      <c r="A23">
        <v>22</v>
      </c>
      <c r="B23" s="5">
        <f t="shared" si="1"/>
        <v>40.291200000000003</v>
      </c>
      <c r="C23">
        <f t="shared" si="2"/>
        <v>28.640635267534165</v>
      </c>
      <c r="D23">
        <f t="shared" si="3"/>
        <v>19.39424626211348</v>
      </c>
      <c r="E23">
        <f t="shared" si="4"/>
        <v>40.941600000000022</v>
      </c>
      <c r="F23">
        <f t="shared" si="5"/>
        <v>48.894600000000011</v>
      </c>
      <c r="G23">
        <f t="shared" si="6"/>
        <v>31.166978899530434</v>
      </c>
      <c r="H23">
        <f t="shared" si="7"/>
        <v>31.321780409978388</v>
      </c>
      <c r="J23">
        <v>22</v>
      </c>
      <c r="K23">
        <f t="shared" si="8"/>
        <v>0.39870683896938991</v>
      </c>
      <c r="L23">
        <f t="shared" si="9"/>
        <v>0.24013276823622173</v>
      </c>
      <c r="M23">
        <f t="shared" si="10"/>
        <v>0.2397880122614203</v>
      </c>
      <c r="N23">
        <f t="shared" si="11"/>
        <v>0.40029566360052582</v>
      </c>
      <c r="O23">
        <f t="shared" si="12"/>
        <v>0.49123515582614996</v>
      </c>
      <c r="P23">
        <f t="shared" si="13"/>
        <v>0.25492376001578959</v>
      </c>
      <c r="Q23">
        <f t="shared" si="14"/>
        <v>0.26890264775050127</v>
      </c>
      <c r="R23">
        <f t="shared" si="15"/>
        <v>0.32771212095142838</v>
      </c>
      <c r="T23">
        <v>22</v>
      </c>
      <c r="U23">
        <f t="shared" si="16"/>
        <v>1196.1205169081697</v>
      </c>
      <c r="V23">
        <f t="shared" si="17"/>
        <v>720.39830470866525</v>
      </c>
      <c r="W23">
        <f t="shared" si="18"/>
        <v>719.36403678426086</v>
      </c>
      <c r="X23">
        <f t="shared" si="19"/>
        <v>1200.8869908015774</v>
      </c>
      <c r="Y23">
        <f t="shared" si="20"/>
        <v>1473.7054674784499</v>
      </c>
      <c r="Z23">
        <f t="shared" si="21"/>
        <v>764.7712800473688</v>
      </c>
      <c r="AA23">
        <f t="shared" si="22"/>
        <v>806.70794325150382</v>
      </c>
      <c r="AB23">
        <f t="shared" si="23"/>
        <v>983.13636285428515</v>
      </c>
      <c r="AE23">
        <v>22</v>
      </c>
      <c r="AF23">
        <v>719.36403678426086</v>
      </c>
      <c r="AG23">
        <v>780</v>
      </c>
    </row>
    <row r="24" spans="1:33" x14ac:dyDescent="0.3">
      <c r="A24">
        <v>23</v>
      </c>
      <c r="B24" s="5">
        <f t="shared" si="1"/>
        <v>38.62530000000001</v>
      </c>
      <c r="C24">
        <f t="shared" si="2"/>
        <v>27.337309588957325</v>
      </c>
      <c r="D24">
        <f t="shared" si="3"/>
        <v>18.119277697515241</v>
      </c>
      <c r="E24">
        <f t="shared" si="4"/>
        <v>39.2286</v>
      </c>
      <c r="F24">
        <f t="shared" si="5"/>
        <v>47.017800000000001</v>
      </c>
      <c r="G24">
        <f t="shared" si="6"/>
        <v>29.856985456567969</v>
      </c>
      <c r="H24">
        <f t="shared" si="7"/>
        <v>30.097134351151922</v>
      </c>
      <c r="J24">
        <v>23</v>
      </c>
      <c r="K24">
        <f t="shared" si="8"/>
        <v>0.38222170764942165</v>
      </c>
      <c r="L24">
        <f t="shared" si="9"/>
        <v>0.22920524514930263</v>
      </c>
      <c r="M24">
        <f t="shared" si="10"/>
        <v>0.22402446189349318</v>
      </c>
      <c r="N24">
        <f t="shared" si="11"/>
        <v>0.38354725924535382</v>
      </c>
      <c r="O24">
        <f t="shared" si="12"/>
        <v>0.47237928747965519</v>
      </c>
      <c r="P24">
        <f t="shared" si="13"/>
        <v>0.24420894369841295</v>
      </c>
      <c r="Q24">
        <f t="shared" si="14"/>
        <v>0.25838885947074108</v>
      </c>
      <c r="R24">
        <f t="shared" si="15"/>
        <v>0.31342510922662575</v>
      </c>
      <c r="T24">
        <v>23</v>
      </c>
      <c r="U24">
        <f t="shared" si="16"/>
        <v>1146.665122948265</v>
      </c>
      <c r="V24">
        <f t="shared" si="17"/>
        <v>687.61573544790792</v>
      </c>
      <c r="W24">
        <f t="shared" si="18"/>
        <v>672.07338568047953</v>
      </c>
      <c r="X24">
        <f t="shared" si="19"/>
        <v>1150.6417777360614</v>
      </c>
      <c r="Y24">
        <f t="shared" si="20"/>
        <v>1417.1378624389656</v>
      </c>
      <c r="Z24">
        <f t="shared" si="21"/>
        <v>732.6268310952388</v>
      </c>
      <c r="AA24">
        <f t="shared" si="22"/>
        <v>775.1665784122232</v>
      </c>
      <c r="AB24">
        <f t="shared" si="23"/>
        <v>940.27532767987725</v>
      </c>
      <c r="AE24">
        <v>23</v>
      </c>
      <c r="AF24">
        <v>672.07338568047953</v>
      </c>
      <c r="AG24">
        <v>760</v>
      </c>
    </row>
    <row r="25" spans="1:33" x14ac:dyDescent="0.3">
      <c r="A25">
        <v>24</v>
      </c>
      <c r="B25" s="5">
        <f t="shared" si="1"/>
        <v>37.038800000000009</v>
      </c>
      <c r="C25">
        <f t="shared" si="2"/>
        <v>26.089461694198221</v>
      </c>
      <c r="D25">
        <f t="shared" si="3"/>
        <v>16.928124962557632</v>
      </c>
      <c r="E25">
        <f t="shared" si="4"/>
        <v>37.602400000000003</v>
      </c>
      <c r="F25">
        <f t="shared" si="5"/>
        <v>45.189600000000006</v>
      </c>
      <c r="G25">
        <f t="shared" si="6"/>
        <v>28.602753619646052</v>
      </c>
      <c r="H25">
        <f t="shared" si="7"/>
        <v>28.924616973914098</v>
      </c>
      <c r="J25">
        <v>24</v>
      </c>
      <c r="K25">
        <f t="shared" si="8"/>
        <v>0.36652228941355536</v>
      </c>
      <c r="L25">
        <f t="shared" si="9"/>
        <v>0.21874286655653746</v>
      </c>
      <c r="M25">
        <f t="shared" si="10"/>
        <v>0.20929719986149536</v>
      </c>
      <c r="N25">
        <f t="shared" si="11"/>
        <v>0.36764751892872788</v>
      </c>
      <c r="O25">
        <f t="shared" si="12"/>
        <v>0.45401169449635304</v>
      </c>
      <c r="P25">
        <f t="shared" si="13"/>
        <v>0.23395021772980576</v>
      </c>
      <c r="Q25">
        <f t="shared" si="14"/>
        <v>0.24832260451505922</v>
      </c>
      <c r="R25">
        <f t="shared" si="15"/>
        <v>0.29978491307164773</v>
      </c>
      <c r="T25">
        <v>24</v>
      </c>
      <c r="U25">
        <f t="shared" si="16"/>
        <v>1099.5668682406661</v>
      </c>
      <c r="V25">
        <f t="shared" si="17"/>
        <v>656.22859966961244</v>
      </c>
      <c r="W25">
        <f t="shared" si="18"/>
        <v>627.89159958448613</v>
      </c>
      <c r="X25">
        <f t="shared" si="19"/>
        <v>1102.9425567861836</v>
      </c>
      <c r="Y25">
        <f t="shared" si="20"/>
        <v>1362.0350834890592</v>
      </c>
      <c r="Z25">
        <f t="shared" si="21"/>
        <v>701.85065318941724</v>
      </c>
      <c r="AA25">
        <f t="shared" si="22"/>
        <v>744.96781354517771</v>
      </c>
      <c r="AB25">
        <f t="shared" si="23"/>
        <v>899.35473921494315</v>
      </c>
      <c r="AE25">
        <v>24</v>
      </c>
      <c r="AF25">
        <v>627.89159958448613</v>
      </c>
      <c r="AG25">
        <v>740</v>
      </c>
    </row>
    <row r="26" spans="1:33" x14ac:dyDescent="0.3">
      <c r="A26">
        <v>25</v>
      </c>
      <c r="B26" s="5">
        <f t="shared" si="1"/>
        <v>35.527500000000003</v>
      </c>
      <c r="C26">
        <f t="shared" si="2"/>
        <v>24.892560814864353</v>
      </c>
      <c r="D26">
        <f t="shared" si="3"/>
        <v>15.815278044293342</v>
      </c>
      <c r="E26">
        <f t="shared" si="4"/>
        <v>36.06</v>
      </c>
      <c r="F26">
        <f t="shared" si="5"/>
        <v>43.410000000000011</v>
      </c>
      <c r="G26">
        <f t="shared" si="6"/>
        <v>27.399729441134141</v>
      </c>
      <c r="H26">
        <f t="shared" si="7"/>
        <v>27.799971024881074</v>
      </c>
      <c r="J26">
        <v>25</v>
      </c>
      <c r="K26">
        <f t="shared" si="8"/>
        <v>0.35156702261250594</v>
      </c>
      <c r="L26">
        <f t="shared" si="9"/>
        <v>0.20870764496406768</v>
      </c>
      <c r="M26">
        <f t="shared" si="10"/>
        <v>0.19553810106098535</v>
      </c>
      <c r="N26">
        <f t="shared" si="11"/>
        <v>0.35256711094424631</v>
      </c>
      <c r="O26">
        <f t="shared" si="12"/>
        <v>0.4361323768762434</v>
      </c>
      <c r="P26">
        <f t="shared" si="13"/>
        <v>0.22411033405148159</v>
      </c>
      <c r="Q26">
        <f t="shared" si="14"/>
        <v>0.23866733366141032</v>
      </c>
      <c r="R26">
        <f t="shared" si="15"/>
        <v>0.28675570345299156</v>
      </c>
      <c r="T26">
        <v>25</v>
      </c>
      <c r="U26">
        <f t="shared" si="16"/>
        <v>1054.7010678375177</v>
      </c>
      <c r="V26">
        <f t="shared" si="17"/>
        <v>626.12293489220303</v>
      </c>
      <c r="W26">
        <f t="shared" si="18"/>
        <v>586.61430318295606</v>
      </c>
      <c r="X26">
        <f t="shared" si="19"/>
        <v>1057.7013328327389</v>
      </c>
      <c r="Y26">
        <f t="shared" si="20"/>
        <v>1308.3971306287301</v>
      </c>
      <c r="Z26">
        <f t="shared" si="21"/>
        <v>672.33100215444472</v>
      </c>
      <c r="AA26">
        <f t="shared" si="22"/>
        <v>716.00200098423102</v>
      </c>
      <c r="AB26">
        <f t="shared" si="23"/>
        <v>860.26711035897472</v>
      </c>
      <c r="AE26">
        <v>25</v>
      </c>
      <c r="AF26">
        <v>586.61430318295606</v>
      </c>
      <c r="AG26">
        <v>720</v>
      </c>
    </row>
    <row r="27" spans="1:33" x14ac:dyDescent="0.3">
      <c r="A27">
        <v>26</v>
      </c>
      <c r="B27" s="5">
        <f t="shared" si="1"/>
        <v>34.087199999999996</v>
      </c>
      <c r="C27">
        <f t="shared" si="2"/>
        <v>23.74260950521014</v>
      </c>
      <c r="D27">
        <f t="shared" si="3"/>
        <v>14.775589155416805</v>
      </c>
      <c r="E27">
        <f t="shared" si="4"/>
        <v>34.598399999999998</v>
      </c>
      <c r="F27">
        <f t="shared" si="5"/>
        <v>41.679000000000002</v>
      </c>
      <c r="G27">
        <f t="shared" si="6"/>
        <v>26.243895024506926</v>
      </c>
      <c r="H27">
        <f t="shared" si="7"/>
        <v>26.719440377508164</v>
      </c>
      <c r="J27">
        <v>26</v>
      </c>
      <c r="K27">
        <f t="shared" si="8"/>
        <v>0.33731434559698853</v>
      </c>
      <c r="L27">
        <f t="shared" si="9"/>
        <v>0.19906606443539987</v>
      </c>
      <c r="M27">
        <f t="shared" si="10"/>
        <v>0.1826835188996252</v>
      </c>
      <c r="N27">
        <f t="shared" si="11"/>
        <v>0.33827670358550777</v>
      </c>
      <c r="O27">
        <f t="shared" si="12"/>
        <v>0.41874133461932606</v>
      </c>
      <c r="P27">
        <f t="shared" si="13"/>
        <v>0.21465642912241883</v>
      </c>
      <c r="Q27">
        <f t="shared" si="14"/>
        <v>0.2293907999442665</v>
      </c>
      <c r="R27">
        <f t="shared" si="15"/>
        <v>0.274304170886219</v>
      </c>
      <c r="T27">
        <v>26</v>
      </c>
      <c r="U27">
        <f t="shared" si="16"/>
        <v>1011.9430367909656</v>
      </c>
      <c r="V27">
        <f t="shared" si="17"/>
        <v>597.19819330619964</v>
      </c>
      <c r="W27">
        <f t="shared" si="18"/>
        <v>548.05055669887554</v>
      </c>
      <c r="X27">
        <f t="shared" si="19"/>
        <v>1014.8301107565233</v>
      </c>
      <c r="Y27">
        <f t="shared" si="20"/>
        <v>1256.2240038579782</v>
      </c>
      <c r="Z27">
        <f t="shared" si="21"/>
        <v>643.96928736725647</v>
      </c>
      <c r="AA27">
        <f t="shared" si="22"/>
        <v>688.17239983279956</v>
      </c>
      <c r="AB27">
        <f t="shared" si="23"/>
        <v>822.91251265865696</v>
      </c>
      <c r="AE27">
        <v>26</v>
      </c>
      <c r="AF27">
        <v>548.05055669887554</v>
      </c>
      <c r="AG27">
        <v>700</v>
      </c>
    </row>
    <row r="28" spans="1:33" x14ac:dyDescent="0.3">
      <c r="A28">
        <v>27</v>
      </c>
      <c r="B28" s="5">
        <f t="shared" si="1"/>
        <v>32.713700000000017</v>
      </c>
      <c r="C28">
        <f t="shared" si="2"/>
        <v>22.636063088753062</v>
      </c>
      <c r="D28">
        <f t="shared" si="3"/>
        <v>13.804248921722046</v>
      </c>
      <c r="E28">
        <f t="shared" si="4"/>
        <v>33.214600000000004</v>
      </c>
      <c r="F28">
        <f t="shared" si="5"/>
        <v>39.996600000000008</v>
      </c>
      <c r="G28">
        <f t="shared" si="6"/>
        <v>25.131687558852434</v>
      </c>
      <c r="H28">
        <f t="shared" si="7"/>
        <v>25.679694341580728</v>
      </c>
      <c r="J28">
        <v>27</v>
      </c>
      <c r="K28">
        <f t="shared" si="8"/>
        <v>0.32372269671771842</v>
      </c>
      <c r="L28">
        <f t="shared" si="9"/>
        <v>0.18978840520460352</v>
      </c>
      <c r="M28">
        <f t="shared" si="10"/>
        <v>0.1706739908819157</v>
      </c>
      <c r="N28">
        <f t="shared" si="11"/>
        <v>0.32474696514611101</v>
      </c>
      <c r="O28">
        <f t="shared" si="12"/>
        <v>0.40183856772560134</v>
      </c>
      <c r="P28">
        <f t="shared" si="13"/>
        <v>0.20555936167881919</v>
      </c>
      <c r="Q28">
        <f t="shared" si="14"/>
        <v>0.22046440883912025</v>
      </c>
      <c r="R28">
        <f t="shared" si="15"/>
        <v>0.26239919945626994</v>
      </c>
      <c r="T28">
        <v>27</v>
      </c>
      <c r="U28">
        <f t="shared" si="16"/>
        <v>971.16809015315528</v>
      </c>
      <c r="V28">
        <f t="shared" si="17"/>
        <v>569.36521561381062</v>
      </c>
      <c r="W28">
        <f t="shared" si="18"/>
        <v>512.02197264574716</v>
      </c>
      <c r="X28">
        <f t="shared" si="19"/>
        <v>974.24089543833304</v>
      </c>
      <c r="Y28">
        <f t="shared" si="20"/>
        <v>1205.515703176804</v>
      </c>
      <c r="Z28">
        <f t="shared" si="21"/>
        <v>616.67808503645756</v>
      </c>
      <c r="AA28">
        <f t="shared" si="22"/>
        <v>661.39322651736074</v>
      </c>
      <c r="AB28">
        <f t="shared" si="23"/>
        <v>787.19759836880985</v>
      </c>
      <c r="AE28">
        <v>27</v>
      </c>
      <c r="AF28">
        <v>512.02197264574716</v>
      </c>
      <c r="AG28">
        <v>680</v>
      </c>
    </row>
    <row r="29" spans="1:33" x14ac:dyDescent="0.3">
      <c r="A29">
        <v>28</v>
      </c>
      <c r="B29" s="5">
        <f t="shared" si="1"/>
        <v>31.402799999999999</v>
      </c>
      <c r="C29">
        <f t="shared" si="2"/>
        <v>21.569763761663026</v>
      </c>
      <c r="D29">
        <f t="shared" si="3"/>
        <v>12.896764134985778</v>
      </c>
      <c r="E29">
        <f t="shared" si="4"/>
        <v>31.905600000000007</v>
      </c>
      <c r="F29">
        <f t="shared" si="5"/>
        <v>38.362800000000007</v>
      </c>
      <c r="G29">
        <f t="shared" si="6"/>
        <v>24.059933085136748</v>
      </c>
      <c r="H29">
        <f t="shared" si="7"/>
        <v>24.677765744673138</v>
      </c>
      <c r="J29">
        <v>28</v>
      </c>
      <c r="K29">
        <f t="shared" si="8"/>
        <v>0.3107505143254099</v>
      </c>
      <c r="L29">
        <f t="shared" si="9"/>
        <v>0.18084819117685105</v>
      </c>
      <c r="M29">
        <f t="shared" si="10"/>
        <v>0.1594539635486516</v>
      </c>
      <c r="N29">
        <f t="shared" si="11"/>
        <v>0.31194856391965464</v>
      </c>
      <c r="O29">
        <f t="shared" si="12"/>
        <v>0.38542407619506908</v>
      </c>
      <c r="P29">
        <f t="shared" si="13"/>
        <v>0.19679317098917673</v>
      </c>
      <c r="Q29">
        <f t="shared" si="14"/>
        <v>0.21186268668160316</v>
      </c>
      <c r="R29">
        <f t="shared" si="15"/>
        <v>0.25101159526234518</v>
      </c>
      <c r="T29">
        <v>28</v>
      </c>
      <c r="U29">
        <f t="shared" si="16"/>
        <v>932.25154297622964</v>
      </c>
      <c r="V29">
        <f t="shared" si="17"/>
        <v>542.54457353055318</v>
      </c>
      <c r="W29">
        <f t="shared" si="18"/>
        <v>478.36189064595482</v>
      </c>
      <c r="X29">
        <f t="shared" si="19"/>
        <v>935.84569175896388</v>
      </c>
      <c r="Y29">
        <f t="shared" si="20"/>
        <v>1156.2722285852071</v>
      </c>
      <c r="Z29">
        <f t="shared" si="21"/>
        <v>590.37951296753022</v>
      </c>
      <c r="AA29">
        <f t="shared" si="22"/>
        <v>635.58806004480948</v>
      </c>
      <c r="AB29">
        <f t="shared" si="23"/>
        <v>753.0347857870355</v>
      </c>
      <c r="AE29">
        <v>28</v>
      </c>
      <c r="AF29">
        <v>478.36189064595482</v>
      </c>
      <c r="AG29">
        <v>660</v>
      </c>
    </row>
    <row r="30" spans="1:33" x14ac:dyDescent="0.3">
      <c r="A30">
        <v>29</v>
      </c>
      <c r="B30" s="5">
        <f t="shared" si="1"/>
        <v>30.150300000000016</v>
      </c>
      <c r="C30">
        <f t="shared" si="2"/>
        <v>20.540886264796569</v>
      </c>
      <c r="D30">
        <f t="shared" si="3"/>
        <v>12.048936968365435</v>
      </c>
      <c r="E30">
        <f t="shared" si="4"/>
        <v>30.66840000000002</v>
      </c>
      <c r="F30">
        <f t="shared" si="5"/>
        <v>36.777600000000007</v>
      </c>
      <c r="G30">
        <f t="shared" si="6"/>
        <v>23.025791890298621</v>
      </c>
      <c r="H30">
        <f t="shared" si="7"/>
        <v>23.710999883872645</v>
      </c>
      <c r="J30">
        <v>29</v>
      </c>
      <c r="K30">
        <f t="shared" si="8"/>
        <v>0.29835623677077877</v>
      </c>
      <c r="L30">
        <f t="shared" si="9"/>
        <v>0.17222173442438643</v>
      </c>
      <c r="M30">
        <f t="shared" si="10"/>
        <v>0.14897153549872696</v>
      </c>
      <c r="N30">
        <f t="shared" si="11"/>
        <v>0.29985216819973737</v>
      </c>
      <c r="O30">
        <f t="shared" si="12"/>
        <v>0.36949786002772927</v>
      </c>
      <c r="P30">
        <f t="shared" si="13"/>
        <v>0.18833463021673991</v>
      </c>
      <c r="Q30">
        <f t="shared" si="14"/>
        <v>0.20356284240962091</v>
      </c>
      <c r="R30">
        <f t="shared" si="15"/>
        <v>0.24011385822110282</v>
      </c>
      <c r="T30">
        <v>29</v>
      </c>
      <c r="U30">
        <f t="shared" si="16"/>
        <v>895.06871031233629</v>
      </c>
      <c r="V30">
        <f t="shared" si="17"/>
        <v>516.66520327315925</v>
      </c>
      <c r="W30">
        <f t="shared" si="18"/>
        <v>446.91460649618091</v>
      </c>
      <c r="X30">
        <f t="shared" si="19"/>
        <v>899.55650459921208</v>
      </c>
      <c r="Y30">
        <f t="shared" si="20"/>
        <v>1108.4935800831879</v>
      </c>
      <c r="Z30">
        <f t="shared" si="21"/>
        <v>565.00389065021977</v>
      </c>
      <c r="AA30">
        <f t="shared" si="22"/>
        <v>610.68852722886277</v>
      </c>
      <c r="AB30">
        <f t="shared" si="23"/>
        <v>720.34157466330839</v>
      </c>
      <c r="AE30">
        <v>29</v>
      </c>
      <c r="AF30">
        <v>446.91460649618091</v>
      </c>
      <c r="AG30">
        <v>640</v>
      </c>
    </row>
    <row r="31" spans="1:33" x14ac:dyDescent="0.3">
      <c r="A31">
        <v>30</v>
      </c>
      <c r="B31" s="5">
        <f t="shared" si="1"/>
        <v>28.951999999999998</v>
      </c>
      <c r="C31">
        <f t="shared" si="2"/>
        <v>19.546892769665604</v>
      </c>
      <c r="D31">
        <f t="shared" si="3"/>
        <v>11.256845558167088</v>
      </c>
      <c r="E31">
        <f t="shared" si="4"/>
        <v>29.500000000000014</v>
      </c>
      <c r="F31">
        <f t="shared" si="5"/>
        <v>35.241</v>
      </c>
      <c r="G31">
        <f t="shared" si="6"/>
        <v>22.026713162416286</v>
      </c>
      <c r="H31">
        <f t="shared" si="7"/>
        <v>22.777012135207613</v>
      </c>
      <c r="J31">
        <v>30</v>
      </c>
      <c r="K31">
        <f t="shared" si="8"/>
        <v>0.28649830240453933</v>
      </c>
      <c r="L31">
        <f t="shared" si="9"/>
        <v>0.16388775693523605</v>
      </c>
      <c r="M31">
        <f t="shared" si="10"/>
        <v>0.13917821730456534</v>
      </c>
      <c r="N31">
        <f t="shared" si="11"/>
        <v>0.28842844627995756</v>
      </c>
      <c r="O31">
        <f t="shared" si="12"/>
        <v>0.35405991922358188</v>
      </c>
      <c r="P31">
        <f t="shared" si="13"/>
        <v>0.18016287553096913</v>
      </c>
      <c r="Q31">
        <f t="shared" si="14"/>
        <v>0.19554440363330711</v>
      </c>
      <c r="R31">
        <f t="shared" si="15"/>
        <v>0.22967998875887949</v>
      </c>
      <c r="T31">
        <v>30</v>
      </c>
      <c r="U31">
        <f t="shared" si="16"/>
        <v>859.49490721361803</v>
      </c>
      <c r="V31">
        <f t="shared" si="17"/>
        <v>491.66327080570818</v>
      </c>
      <c r="W31">
        <f t="shared" si="18"/>
        <v>417.534651913696</v>
      </c>
      <c r="X31">
        <f t="shared" si="19"/>
        <v>865.28533883987268</v>
      </c>
      <c r="Y31">
        <f t="shared" si="20"/>
        <v>1062.1797576707456</v>
      </c>
      <c r="Z31">
        <f t="shared" si="21"/>
        <v>540.48862659290739</v>
      </c>
      <c r="AA31">
        <f t="shared" si="22"/>
        <v>586.63321089992132</v>
      </c>
      <c r="AB31">
        <f t="shared" si="23"/>
        <v>689.03996627663844</v>
      </c>
      <c r="AE31">
        <v>30</v>
      </c>
      <c r="AF31">
        <v>417.534651913696</v>
      </c>
      <c r="AG31">
        <v>620</v>
      </c>
    </row>
    <row r="32" spans="1:33" x14ac:dyDescent="0.3">
      <c r="A32">
        <v>31</v>
      </c>
      <c r="B32" s="5">
        <f t="shared" si="1"/>
        <v>27.803700000000006</v>
      </c>
      <c r="C32">
        <f t="shared" si="2"/>
        <v>18.585495164495512</v>
      </c>
      <c r="D32">
        <f t="shared" si="3"/>
        <v>10.516825862158736</v>
      </c>
      <c r="E32">
        <f t="shared" si="4"/>
        <v>28.397400000000005</v>
      </c>
      <c r="F32">
        <f t="shared" si="5"/>
        <v>33.753</v>
      </c>
      <c r="G32">
        <f t="shared" si="6"/>
        <v>21.06039708382275</v>
      </c>
      <c r="H32">
        <f t="shared" si="7"/>
        <v>21.87365251643422</v>
      </c>
      <c r="J32">
        <v>31</v>
      </c>
      <c r="K32">
        <f t="shared" si="8"/>
        <v>0.27513514957740715</v>
      </c>
      <c r="L32">
        <f t="shared" si="9"/>
        <v>0.15582707440677046</v>
      </c>
      <c r="M32">
        <f t="shared" si="10"/>
        <v>0.13002870721059556</v>
      </c>
      <c r="N32">
        <f t="shared" si="11"/>
        <v>0.27764806645391404</v>
      </c>
      <c r="O32">
        <f t="shared" si="12"/>
        <v>0.33911025378262705</v>
      </c>
      <c r="P32">
        <f t="shared" si="13"/>
        <v>0.1722590960561324</v>
      </c>
      <c r="Q32">
        <f t="shared" si="14"/>
        <v>0.18778891240070586</v>
      </c>
      <c r="R32">
        <f t="shared" si="15"/>
        <v>0.21968532284116465</v>
      </c>
      <c r="T32">
        <v>31</v>
      </c>
      <c r="U32">
        <f t="shared" si="16"/>
        <v>825.40544873222143</v>
      </c>
      <c r="V32">
        <f t="shared" si="17"/>
        <v>467.48122322031139</v>
      </c>
      <c r="W32">
        <f t="shared" si="18"/>
        <v>390.08612163178668</v>
      </c>
      <c r="X32">
        <f t="shared" si="19"/>
        <v>832.94419936174211</v>
      </c>
      <c r="Y32">
        <f t="shared" si="20"/>
        <v>1017.3307613478811</v>
      </c>
      <c r="Z32">
        <f t="shared" si="21"/>
        <v>516.77728816839726</v>
      </c>
      <c r="AA32">
        <f t="shared" si="22"/>
        <v>563.36673720211763</v>
      </c>
      <c r="AB32">
        <f t="shared" si="23"/>
        <v>659.05596852349402</v>
      </c>
      <c r="AE32">
        <v>31</v>
      </c>
      <c r="AF32">
        <v>390.08612163178668</v>
      </c>
      <c r="AG32">
        <v>600</v>
      </c>
    </row>
    <row r="33" spans="1:33" x14ac:dyDescent="0.3">
      <c r="A33">
        <v>32</v>
      </c>
      <c r="B33" s="5">
        <f t="shared" si="1"/>
        <v>26.7012</v>
      </c>
      <c r="C33">
        <f t="shared" si="2"/>
        <v>17.654623329912013</v>
      </c>
      <c r="D33">
        <f t="shared" si="3"/>
        <v>9.825454710509506</v>
      </c>
      <c r="E33">
        <f t="shared" si="4"/>
        <v>27.357600000000005</v>
      </c>
      <c r="F33">
        <f t="shared" si="5"/>
        <v>32.313600000000008</v>
      </c>
      <c r="G33">
        <f t="shared" si="6"/>
        <v>20.124762944492062</v>
      </c>
      <c r="H33">
        <f t="shared" si="7"/>
        <v>20.998975877867537</v>
      </c>
      <c r="J33">
        <v>32</v>
      </c>
      <c r="K33">
        <f t="shared" si="8"/>
        <v>0.2642252166400969</v>
      </c>
      <c r="L33">
        <f t="shared" si="9"/>
        <v>0.14802233025833833</v>
      </c>
      <c r="M33">
        <f t="shared" si="10"/>
        <v>0.12148068157720382</v>
      </c>
      <c r="N33">
        <f t="shared" si="11"/>
        <v>0.26748169701520558</v>
      </c>
      <c r="O33">
        <f t="shared" si="12"/>
        <v>0.32464886370486473</v>
      </c>
      <c r="P33">
        <f t="shared" si="13"/>
        <v>0.16460627306144332</v>
      </c>
      <c r="Q33">
        <f t="shared" si="14"/>
        <v>0.180279669281143</v>
      </c>
      <c r="R33">
        <f t="shared" si="15"/>
        <v>0.21010639021975655</v>
      </c>
      <c r="T33">
        <v>32</v>
      </c>
      <c r="U33">
        <f t="shared" si="16"/>
        <v>792.67564992029077</v>
      </c>
      <c r="V33">
        <f t="shared" si="17"/>
        <v>444.06699077501497</v>
      </c>
      <c r="W33">
        <f t="shared" si="18"/>
        <v>364.44204473161147</v>
      </c>
      <c r="X33">
        <f t="shared" si="19"/>
        <v>802.44509104561678</v>
      </c>
      <c r="Y33">
        <f t="shared" si="20"/>
        <v>973.94659111459418</v>
      </c>
      <c r="Z33">
        <f t="shared" si="21"/>
        <v>493.81881918432998</v>
      </c>
      <c r="AA33">
        <f t="shared" si="22"/>
        <v>540.83900784342904</v>
      </c>
      <c r="AB33">
        <f t="shared" si="23"/>
        <v>630.31917065926962</v>
      </c>
      <c r="AE33">
        <v>32</v>
      </c>
      <c r="AF33">
        <v>364.44204473161147</v>
      </c>
      <c r="AG33">
        <v>590</v>
      </c>
    </row>
    <row r="34" spans="1:33" x14ac:dyDescent="0.3">
      <c r="A34">
        <v>33</v>
      </c>
      <c r="B34" s="5">
        <f t="shared" si="1"/>
        <v>25.640299999999996</v>
      </c>
      <c r="C34">
        <f t="shared" si="2"/>
        <v>16.752398297802799</v>
      </c>
      <c r="D34">
        <f t="shared" si="3"/>
        <v>9.1795339709520754</v>
      </c>
      <c r="E34">
        <f t="shared" si="4"/>
        <v>26.377600000000001</v>
      </c>
      <c r="F34">
        <f t="shared" si="5"/>
        <v>30.922800000000009</v>
      </c>
      <c r="G34">
        <f t="shared" si="6"/>
        <v>19.217922163582841</v>
      </c>
      <c r="H34">
        <f t="shared" si="7"/>
        <v>20.15121668159847</v>
      </c>
      <c r="J34">
        <v>33</v>
      </c>
      <c r="K34">
        <f t="shared" si="8"/>
        <v>0.25372694194332374</v>
      </c>
      <c r="L34">
        <f t="shared" si="9"/>
        <v>0.14045777058608869</v>
      </c>
      <c r="M34">
        <f t="shared" si="10"/>
        <v>0.11349459910080113</v>
      </c>
      <c r="N34">
        <f t="shared" si="11"/>
        <v>0.2579000062574307</v>
      </c>
      <c r="O34">
        <f t="shared" si="12"/>
        <v>0.31067574899029488</v>
      </c>
      <c r="P34">
        <f t="shared" si="13"/>
        <v>0.15718895929644069</v>
      </c>
      <c r="Q34">
        <f t="shared" si="14"/>
        <v>0.17300151684064619</v>
      </c>
      <c r="R34">
        <f t="shared" si="15"/>
        <v>0.20092079185928943</v>
      </c>
      <c r="T34">
        <v>33</v>
      </c>
      <c r="U34">
        <f t="shared" si="16"/>
        <v>761.18082582997124</v>
      </c>
      <c r="V34">
        <f t="shared" si="17"/>
        <v>421.37331175826608</v>
      </c>
      <c r="W34">
        <f t="shared" si="18"/>
        <v>340.48379730240339</v>
      </c>
      <c r="X34">
        <f t="shared" si="19"/>
        <v>773.70001877229208</v>
      </c>
      <c r="Y34">
        <f t="shared" si="20"/>
        <v>932.02724697088468</v>
      </c>
      <c r="Z34">
        <f t="shared" si="21"/>
        <v>471.56687788932209</v>
      </c>
      <c r="AA34">
        <f t="shared" si="22"/>
        <v>519.00455052193854</v>
      </c>
      <c r="AB34">
        <f t="shared" si="23"/>
        <v>602.76237557786828</v>
      </c>
      <c r="AE34">
        <v>33</v>
      </c>
      <c r="AF34">
        <v>340.48379730240339</v>
      </c>
      <c r="AG34">
        <v>580</v>
      </c>
    </row>
    <row r="35" spans="1:33" x14ac:dyDescent="0.3">
      <c r="A35">
        <v>34</v>
      </c>
      <c r="B35" s="5">
        <f t="shared" si="1"/>
        <v>24.616799999999998</v>
      </c>
      <c r="C35">
        <f t="shared" si="2"/>
        <v>15.877109418254136</v>
      </c>
      <c r="D35">
        <f t="shared" si="3"/>
        <v>8.5760757549198043</v>
      </c>
      <c r="E35">
        <f t="shared" si="4"/>
        <v>25.454399999999993</v>
      </c>
      <c r="F35">
        <f t="shared" si="5"/>
        <v>29.580600000000004</v>
      </c>
      <c r="G35">
        <f t="shared" si="6"/>
        <v>18.338155339561723</v>
      </c>
      <c r="H35">
        <f t="shared" si="7"/>
        <v>19.32876754682475</v>
      </c>
      <c r="J35">
        <v>34</v>
      </c>
      <c r="K35">
        <f t="shared" si="8"/>
        <v>0.24359876383780268</v>
      </c>
      <c r="L35">
        <f t="shared" si="9"/>
        <v>0.13311905272284846</v>
      </c>
      <c r="M35">
        <f t="shared" si="10"/>
        <v>0.10603351790437045</v>
      </c>
      <c r="N35">
        <f t="shared" si="11"/>
        <v>0.24887366247418802</v>
      </c>
      <c r="O35">
        <f t="shared" si="12"/>
        <v>0.29719090963891737</v>
      </c>
      <c r="P35">
        <f t="shared" si="13"/>
        <v>0.14999309127729202</v>
      </c>
      <c r="Q35">
        <f t="shared" si="14"/>
        <v>0.16594065545007511</v>
      </c>
      <c r="R35">
        <f t="shared" si="15"/>
        <v>0.1921070933293563</v>
      </c>
      <c r="T35">
        <v>34</v>
      </c>
      <c r="U35">
        <f t="shared" si="16"/>
        <v>730.79629151340805</v>
      </c>
      <c r="V35">
        <f t="shared" si="17"/>
        <v>399.35715816854537</v>
      </c>
      <c r="W35">
        <f t="shared" si="18"/>
        <v>318.10055371311137</v>
      </c>
      <c r="X35">
        <f t="shared" si="19"/>
        <v>746.6209874225641</v>
      </c>
      <c r="Y35">
        <f t="shared" si="20"/>
        <v>891.57272891675211</v>
      </c>
      <c r="Z35">
        <f t="shared" si="21"/>
        <v>449.97927383187607</v>
      </c>
      <c r="AA35">
        <f t="shared" si="22"/>
        <v>497.82196635022535</v>
      </c>
      <c r="AB35">
        <f t="shared" si="23"/>
        <v>576.32127998806891</v>
      </c>
      <c r="AE35">
        <v>34</v>
      </c>
      <c r="AF35">
        <v>318.10055371311137</v>
      </c>
      <c r="AG35">
        <v>560</v>
      </c>
    </row>
    <row r="36" spans="1:33" x14ac:dyDescent="0.3">
      <c r="A36">
        <v>35</v>
      </c>
      <c r="B36" s="5">
        <f t="shared" si="1"/>
        <v>23.626499999999993</v>
      </c>
      <c r="C36">
        <f t="shared" si="2"/>
        <v>15.027194837130395</v>
      </c>
      <c r="D36">
        <f t="shared" si="3"/>
        <v>8.0122885962254351</v>
      </c>
      <c r="E36">
        <f t="shared" si="4"/>
        <v>24.584999999999994</v>
      </c>
      <c r="F36">
        <f t="shared" si="5"/>
        <v>28.287000000000006</v>
      </c>
      <c r="G36">
        <f t="shared" si="6"/>
        <v>17.483892627906997</v>
      </c>
      <c r="H36">
        <f t="shared" si="7"/>
        <v>18.530160905966653</v>
      </c>
      <c r="J36">
        <v>35</v>
      </c>
      <c r="K36">
        <f t="shared" si="8"/>
        <v>0.23379912067424863</v>
      </c>
      <c r="L36">
        <f t="shared" si="9"/>
        <v>0.12599308155554956</v>
      </c>
      <c r="M36">
        <f t="shared" si="10"/>
        <v>9.9062924652395079E-2</v>
      </c>
      <c r="N36">
        <f t="shared" si="11"/>
        <v>0.24037333395907634</v>
      </c>
      <c r="O36">
        <f t="shared" si="12"/>
        <v>0.28419434565073248</v>
      </c>
      <c r="P36">
        <f t="shared" si="13"/>
        <v>0.14300582879034021</v>
      </c>
      <c r="Q36">
        <f t="shared" si="14"/>
        <v>0.15908448579985107</v>
      </c>
      <c r="R36">
        <f t="shared" si="15"/>
        <v>0.18364473158317046</v>
      </c>
      <c r="T36">
        <v>35</v>
      </c>
      <c r="U36">
        <f t="shared" si="16"/>
        <v>701.39736202274594</v>
      </c>
      <c r="V36">
        <f t="shared" si="17"/>
        <v>377.9792446666487</v>
      </c>
      <c r="W36">
        <f t="shared" si="18"/>
        <v>297.18877395718522</v>
      </c>
      <c r="X36">
        <f t="shared" si="19"/>
        <v>721.12000187722902</v>
      </c>
      <c r="Y36">
        <f t="shared" si="20"/>
        <v>852.5830369521974</v>
      </c>
      <c r="Z36">
        <f t="shared" si="21"/>
        <v>429.01748637102065</v>
      </c>
      <c r="AA36">
        <f t="shared" si="22"/>
        <v>477.25345739955321</v>
      </c>
      <c r="AB36">
        <f t="shared" si="23"/>
        <v>550.93419474951133</v>
      </c>
      <c r="AE36">
        <v>35</v>
      </c>
      <c r="AF36">
        <v>297.18877395718522</v>
      </c>
      <c r="AG36">
        <v>550</v>
      </c>
    </row>
    <row r="37" spans="1:33" x14ac:dyDescent="0.3">
      <c r="A37">
        <v>36</v>
      </c>
      <c r="B37" s="5">
        <f t="shared" si="1"/>
        <v>22.665199999999984</v>
      </c>
      <c r="C37">
        <f t="shared" si="2"/>
        <v>14.201224724466854</v>
      </c>
      <c r="D37">
        <f t="shared" si="3"/>
        <v>7.4855645383468827</v>
      </c>
      <c r="E37">
        <f t="shared" si="4"/>
        <v>23.76639999999999</v>
      </c>
      <c r="F37">
        <f t="shared" si="5"/>
        <v>27.042000000000002</v>
      </c>
      <c r="G37">
        <f t="shared" si="6"/>
        <v>16.653696883698444</v>
      </c>
      <c r="H37">
        <f t="shared" si="7"/>
        <v>17.754053245534166</v>
      </c>
      <c r="J37">
        <v>36</v>
      </c>
      <c r="K37">
        <f t="shared" si="8"/>
        <v>0.22428645080337664</v>
      </c>
      <c r="L37">
        <f t="shared" si="9"/>
        <v>0.11906786890640442</v>
      </c>
      <c r="M37">
        <f t="shared" si="10"/>
        <v>9.2550574899690444E-2</v>
      </c>
      <c r="N37">
        <f t="shared" si="11"/>
        <v>0.23236968900569416</v>
      </c>
      <c r="O37">
        <f t="shared" si="12"/>
        <v>0.27168605702573995</v>
      </c>
      <c r="P37">
        <f t="shared" si="13"/>
        <v>0.13621541701045675</v>
      </c>
      <c r="Q37">
        <f t="shared" si="14"/>
        <v>0.15242147360520403</v>
      </c>
      <c r="R37">
        <f t="shared" si="15"/>
        <v>0.17551393303665236</v>
      </c>
      <c r="T37">
        <v>36</v>
      </c>
      <c r="U37">
        <f t="shared" si="16"/>
        <v>672.85935241012987</v>
      </c>
      <c r="V37">
        <f t="shared" si="17"/>
        <v>357.20360671921327</v>
      </c>
      <c r="W37">
        <f t="shared" si="18"/>
        <v>277.65172469907134</v>
      </c>
      <c r="X37">
        <f t="shared" si="19"/>
        <v>697.10906701708245</v>
      </c>
      <c r="Y37">
        <f t="shared" si="20"/>
        <v>815.05817107721987</v>
      </c>
      <c r="Z37">
        <f t="shared" si="21"/>
        <v>408.64625103137024</v>
      </c>
      <c r="AA37">
        <f t="shared" si="22"/>
        <v>457.26442081561208</v>
      </c>
      <c r="AB37">
        <f t="shared" si="23"/>
        <v>526.54179910995708</v>
      </c>
      <c r="AE37">
        <v>36</v>
      </c>
      <c r="AF37">
        <v>277.65172469907134</v>
      </c>
      <c r="AG37">
        <v>540</v>
      </c>
    </row>
    <row r="38" spans="1:33" x14ac:dyDescent="0.3">
      <c r="A38">
        <v>37</v>
      </c>
      <c r="B38" s="5">
        <f t="shared" si="1"/>
        <v>21.728700000000018</v>
      </c>
      <c r="C38">
        <f t="shared" si="2"/>
        <v>13.397886801271341</v>
      </c>
      <c r="D38">
        <f t="shared" si="3"/>
        <v>6.9934670705887569</v>
      </c>
      <c r="E38">
        <f t="shared" si="4"/>
        <v>22.995600000000024</v>
      </c>
      <c r="F38">
        <f t="shared" si="5"/>
        <v>25.845600000000005</v>
      </c>
      <c r="G38">
        <f t="shared" si="6"/>
        <v>15.846249114374714</v>
      </c>
      <c r="H38">
        <f t="shared" si="7"/>
        <v>16.999211506651619</v>
      </c>
      <c r="J38">
        <v>37</v>
      </c>
      <c r="K38">
        <f t="shared" si="8"/>
        <v>0.21501919257590216</v>
      </c>
      <c r="L38">
        <f t="shared" si="9"/>
        <v>0.11233241218471821</v>
      </c>
      <c r="M38">
        <f t="shared" si="10"/>
        <v>8.6466343935628201E-2</v>
      </c>
      <c r="N38">
        <f t="shared" si="11"/>
        <v>0.22483339590764057</v>
      </c>
      <c r="O38">
        <f t="shared" si="12"/>
        <v>0.25966604376393998</v>
      </c>
      <c r="P38">
        <f t="shared" si="13"/>
        <v>0.12961106751492485</v>
      </c>
      <c r="Q38">
        <f t="shared" si="14"/>
        <v>0.1459410328524349</v>
      </c>
      <c r="R38">
        <f t="shared" si="15"/>
        <v>0.16769564124788411</v>
      </c>
      <c r="T38">
        <v>37</v>
      </c>
      <c r="U38">
        <f t="shared" si="16"/>
        <v>645.05757772770642</v>
      </c>
      <c r="V38">
        <f t="shared" si="17"/>
        <v>336.9972365541546</v>
      </c>
      <c r="W38">
        <f t="shared" si="18"/>
        <v>259.39903180688458</v>
      </c>
      <c r="X38">
        <f t="shared" si="19"/>
        <v>674.50018772292174</v>
      </c>
      <c r="Y38">
        <f t="shared" si="20"/>
        <v>778.99813129181996</v>
      </c>
      <c r="Z38">
        <f t="shared" si="21"/>
        <v>388.83320254477457</v>
      </c>
      <c r="AA38">
        <f t="shared" si="22"/>
        <v>437.82309855730472</v>
      </c>
      <c r="AB38">
        <f t="shared" si="23"/>
        <v>503.08692374365233</v>
      </c>
      <c r="AE38">
        <v>37</v>
      </c>
      <c r="AF38">
        <v>259.39903180688458</v>
      </c>
      <c r="AG38">
        <v>530</v>
      </c>
    </row>
    <row r="39" spans="1:33" x14ac:dyDescent="0.3">
      <c r="A39">
        <v>38</v>
      </c>
      <c r="B39" s="5">
        <f t="shared" si="1"/>
        <v>20.81280000000001</v>
      </c>
      <c r="C39">
        <f t="shared" si="2"/>
        <v>12.615973796822374</v>
      </c>
      <c r="D39">
        <f t="shared" si="3"/>
        <v>6.5337198573148996</v>
      </c>
      <c r="E39">
        <f t="shared" si="4"/>
        <v>22.269600000000025</v>
      </c>
      <c r="F39">
        <f t="shared" si="5"/>
        <v>24.697800000000015</v>
      </c>
      <c r="G39">
        <f t="shared" si="6"/>
        <v>15.060335872863419</v>
      </c>
      <c r="H39">
        <f t="shared" si="7"/>
        <v>16.264501299538082</v>
      </c>
      <c r="J39">
        <v>38</v>
      </c>
      <c r="K39">
        <f t="shared" si="8"/>
        <v>0.20595578434253933</v>
      </c>
      <c r="L39">
        <f t="shared" si="9"/>
        <v>0.10577658922463633</v>
      </c>
      <c r="M39">
        <f t="shared" si="10"/>
        <v>8.0782087433790215E-2</v>
      </c>
      <c r="N39">
        <f t="shared" si="11"/>
        <v>0.21773512295851347</v>
      </c>
      <c r="O39">
        <f t="shared" si="12"/>
        <v>0.24813430586533258</v>
      </c>
      <c r="P39">
        <f t="shared" si="13"/>
        <v>0.12318285516819416</v>
      </c>
      <c r="Q39">
        <f t="shared" si="14"/>
        <v>0.13963342461828709</v>
      </c>
      <c r="R39">
        <f t="shared" si="15"/>
        <v>0.16017145280161332</v>
      </c>
      <c r="T39">
        <v>38</v>
      </c>
      <c r="U39">
        <f t="shared" si="16"/>
        <v>617.86735302761804</v>
      </c>
      <c r="V39">
        <f t="shared" si="17"/>
        <v>317.32976767390898</v>
      </c>
      <c r="W39">
        <f t="shared" si="18"/>
        <v>242.34626230137064</v>
      </c>
      <c r="X39">
        <f t="shared" si="19"/>
        <v>653.20536887554044</v>
      </c>
      <c r="Y39">
        <f t="shared" si="20"/>
        <v>744.40291759599779</v>
      </c>
      <c r="Z39">
        <f t="shared" si="21"/>
        <v>369.54856550458248</v>
      </c>
      <c r="AA39">
        <f t="shared" si="22"/>
        <v>418.90027385486127</v>
      </c>
      <c r="AB39">
        <f t="shared" si="23"/>
        <v>480.51435840483998</v>
      </c>
      <c r="AE39">
        <v>38</v>
      </c>
      <c r="AF39">
        <v>242.34626230137064</v>
      </c>
      <c r="AG39">
        <v>520</v>
      </c>
    </row>
    <row r="40" spans="1:33" x14ac:dyDescent="0.3">
      <c r="A40">
        <v>39</v>
      </c>
      <c r="B40" s="5">
        <f t="shared" si="1"/>
        <v>19.913299999999992</v>
      </c>
      <c r="C40">
        <f t="shared" si="2"/>
        <v>11.85437253547876</v>
      </c>
      <c r="D40">
        <f t="shared" si="3"/>
        <v>6.1041962081158623</v>
      </c>
      <c r="E40">
        <f t="shared" si="4"/>
        <v>21.585400000000021</v>
      </c>
      <c r="F40">
        <f t="shared" si="5"/>
        <v>23.59859999999999</v>
      </c>
      <c r="G40">
        <f t="shared" si="6"/>
        <v>14.294838288559333</v>
      </c>
      <c r="H40">
        <f t="shared" si="7"/>
        <v>15.548876649128246</v>
      </c>
      <c r="J40">
        <v>39</v>
      </c>
      <c r="K40">
        <f t="shared" si="8"/>
        <v>0.19705466445400355</v>
      </c>
      <c r="L40">
        <f t="shared" si="9"/>
        <v>9.9391066785266713E-2</v>
      </c>
      <c r="M40">
        <f t="shared" si="10"/>
        <v>7.5471511262448721E-2</v>
      </c>
      <c r="N40">
        <f t="shared" si="11"/>
        <v>0.21104553845191185</v>
      </c>
      <c r="O40">
        <f t="shared" si="12"/>
        <v>0.23709084332991731</v>
      </c>
      <c r="P40">
        <f t="shared" si="13"/>
        <v>0.11692162840306995</v>
      </c>
      <c r="Q40">
        <f t="shared" si="14"/>
        <v>0.13348966903441145</v>
      </c>
      <c r="R40">
        <f t="shared" si="15"/>
        <v>0.15292356024586137</v>
      </c>
      <c r="T40">
        <v>39</v>
      </c>
      <c r="U40">
        <f t="shared" si="16"/>
        <v>591.16399336201061</v>
      </c>
      <c r="V40">
        <f t="shared" si="17"/>
        <v>298.17320035580013</v>
      </c>
      <c r="W40">
        <f t="shared" si="18"/>
        <v>226.41453378734616</v>
      </c>
      <c r="X40">
        <f t="shared" si="19"/>
        <v>633.13661535573556</v>
      </c>
      <c r="Y40">
        <f t="shared" si="20"/>
        <v>711.27252998975189</v>
      </c>
      <c r="Z40">
        <f t="shared" si="21"/>
        <v>350.76488520920987</v>
      </c>
      <c r="AA40">
        <f t="shared" si="22"/>
        <v>400.46900710323433</v>
      </c>
      <c r="AB40">
        <f t="shared" si="23"/>
        <v>458.77068073758414</v>
      </c>
      <c r="AE40">
        <v>39</v>
      </c>
      <c r="AF40">
        <v>226.41453378734616</v>
      </c>
      <c r="AG40">
        <v>510</v>
      </c>
    </row>
    <row r="41" spans="1:33" x14ac:dyDescent="0.3">
      <c r="A41">
        <v>40</v>
      </c>
      <c r="B41" s="5">
        <f t="shared" si="1"/>
        <v>19.025999999999996</v>
      </c>
      <c r="C41">
        <f t="shared" si="2"/>
        <v>11.112054405379382</v>
      </c>
      <c r="D41">
        <f t="shared" si="3"/>
        <v>5.7029092402025565</v>
      </c>
      <c r="E41">
        <f t="shared" si="4"/>
        <v>20.940000000000012</v>
      </c>
      <c r="F41">
        <f t="shared" si="5"/>
        <v>22.548000000000002</v>
      </c>
      <c r="G41">
        <f t="shared" si="6"/>
        <v>13.54872248726231</v>
      </c>
      <c r="H41">
        <f t="shared" si="7"/>
        <v>14.851371039161052</v>
      </c>
      <c r="J41">
        <v>40</v>
      </c>
      <c r="K41">
        <f t="shared" si="8"/>
        <v>0.1882742712610101</v>
      </c>
      <c r="L41">
        <f t="shared" si="9"/>
        <v>9.3167220637036835E-2</v>
      </c>
      <c r="M41">
        <f t="shared" si="10"/>
        <v>7.0510049853643356E-2</v>
      </c>
      <c r="N41">
        <f t="shared" si="11"/>
        <v>0.2047353106814343</v>
      </c>
      <c r="O41">
        <f t="shared" si="12"/>
        <v>0.22653565615769486</v>
      </c>
      <c r="P41">
        <f t="shared" si="13"/>
        <v>0.11081893086260682</v>
      </c>
      <c r="Q41">
        <f t="shared" si="14"/>
        <v>0.12750146839939089</v>
      </c>
      <c r="R41">
        <f t="shared" si="15"/>
        <v>0.14593470112183102</v>
      </c>
      <c r="T41">
        <v>40</v>
      </c>
      <c r="U41">
        <f t="shared" si="16"/>
        <v>564.82281378303026</v>
      </c>
      <c r="V41">
        <f t="shared" si="17"/>
        <v>279.50166191111049</v>
      </c>
      <c r="W41">
        <f t="shared" si="18"/>
        <v>211.53014956093006</v>
      </c>
      <c r="X41">
        <f t="shared" si="19"/>
        <v>614.20593204430293</v>
      </c>
      <c r="Y41">
        <f t="shared" si="20"/>
        <v>679.60696847308452</v>
      </c>
      <c r="Z41">
        <f t="shared" si="21"/>
        <v>332.45679258782047</v>
      </c>
      <c r="AA41">
        <f t="shared" si="22"/>
        <v>382.50440519817266</v>
      </c>
      <c r="AB41">
        <f t="shared" si="23"/>
        <v>437.80410336549306</v>
      </c>
      <c r="AE41">
        <v>40</v>
      </c>
      <c r="AF41">
        <v>211.53014956093006</v>
      </c>
      <c r="AG41">
        <v>500</v>
      </c>
    </row>
    <row r="42" spans="1:33" x14ac:dyDescent="0.3">
      <c r="A42">
        <v>41</v>
      </c>
      <c r="B42" s="5">
        <f t="shared" si="1"/>
        <v>18.14670000000001</v>
      </c>
      <c r="C42">
        <f t="shared" si="2"/>
        <v>10.388067004229683</v>
      </c>
      <c r="D42">
        <f t="shared" si="3"/>
        <v>5.3280026875195068</v>
      </c>
      <c r="E42">
        <f t="shared" si="4"/>
        <v>20.330399999999997</v>
      </c>
      <c r="F42">
        <f t="shared" si="5"/>
        <v>21.546000000000006</v>
      </c>
      <c r="G42">
        <f t="shared" si="6"/>
        <v>12.821031194224048</v>
      </c>
      <c r="H42">
        <f t="shared" si="7"/>
        <v>14.171089562296316</v>
      </c>
      <c r="J42">
        <v>41</v>
      </c>
      <c r="K42">
        <f t="shared" si="8"/>
        <v>0.17957304311427386</v>
      </c>
      <c r="L42">
        <f t="shared" si="9"/>
        <v>8.7097065517143316E-2</v>
      </c>
      <c r="M42">
        <f t="shared" si="10"/>
        <v>6.5874752568217759E-2</v>
      </c>
      <c r="N42">
        <f t="shared" si="11"/>
        <v>0.19877510794067951</v>
      </c>
      <c r="O42">
        <f t="shared" si="12"/>
        <v>0.21646874434866484</v>
      </c>
      <c r="P42">
        <f t="shared" si="13"/>
        <v>0.10486693271899269</v>
      </c>
      <c r="Q42">
        <f t="shared" si="14"/>
        <v>0.12166113978619776</v>
      </c>
      <c r="R42">
        <f t="shared" si="15"/>
        <v>0.1391881122848814</v>
      </c>
      <c r="T42">
        <v>41</v>
      </c>
      <c r="U42">
        <f t="shared" si="16"/>
        <v>538.71912934282159</v>
      </c>
      <c r="V42">
        <f t="shared" si="17"/>
        <v>261.29119655142995</v>
      </c>
      <c r="W42">
        <f t="shared" si="18"/>
        <v>197.62425770465327</v>
      </c>
      <c r="X42">
        <f t="shared" si="19"/>
        <v>596.32532382203851</v>
      </c>
      <c r="Y42">
        <f t="shared" si="20"/>
        <v>649.40623304599455</v>
      </c>
      <c r="Z42">
        <f t="shared" si="21"/>
        <v>314.6007981569781</v>
      </c>
      <c r="AA42">
        <f t="shared" si="22"/>
        <v>364.98341935859327</v>
      </c>
      <c r="AB42">
        <f t="shared" si="23"/>
        <v>417.56433685464418</v>
      </c>
      <c r="AE42">
        <v>41</v>
      </c>
      <c r="AF42">
        <v>197.62425770465327</v>
      </c>
      <c r="AG42">
        <v>490</v>
      </c>
    </row>
    <row r="43" spans="1:33" x14ac:dyDescent="0.3">
      <c r="A43">
        <v>42</v>
      </c>
      <c r="B43" s="5">
        <f t="shared" si="1"/>
        <v>17.271199999999993</v>
      </c>
      <c r="C43">
        <f t="shared" si="2"/>
        <v>9.6815267919316312</v>
      </c>
      <c r="D43">
        <f t="shared" si="3"/>
        <v>4.9777423140626409</v>
      </c>
      <c r="E43">
        <f t="shared" si="4"/>
        <v>19.753599999999977</v>
      </c>
      <c r="F43">
        <f t="shared" si="5"/>
        <v>20.59259999999999</v>
      </c>
      <c r="G43">
        <f t="shared" si="6"/>
        <v>12.110876349189141</v>
      </c>
      <c r="H43">
        <f t="shared" si="7"/>
        <v>13.507202016293206</v>
      </c>
      <c r="J43">
        <v>42</v>
      </c>
      <c r="K43">
        <f t="shared" si="8"/>
        <v>0.17090941836450946</v>
      </c>
      <c r="L43">
        <f t="shared" si="9"/>
        <v>8.1173193526717799E-2</v>
      </c>
      <c r="M43">
        <f t="shared" si="10"/>
        <v>6.1544177531164888E-2</v>
      </c>
      <c r="N43">
        <f t="shared" si="11"/>
        <v>0.19313559852324613</v>
      </c>
      <c r="O43">
        <f t="shared" si="12"/>
        <v>0.20689010790282705</v>
      </c>
      <c r="P43">
        <f t="shared" si="13"/>
        <v>9.905837026982775E-2</v>
      </c>
      <c r="Q43">
        <f t="shared" si="14"/>
        <v>0.11596155577174799</v>
      </c>
      <c r="R43">
        <f t="shared" si="15"/>
        <v>0.13266748884143445</v>
      </c>
      <c r="T43">
        <v>42</v>
      </c>
      <c r="U43">
        <f t="shared" si="16"/>
        <v>512.72825509352833</v>
      </c>
      <c r="V43">
        <f t="shared" si="17"/>
        <v>243.51958058015339</v>
      </c>
      <c r="W43">
        <f t="shared" si="18"/>
        <v>184.63253259349466</v>
      </c>
      <c r="X43">
        <f t="shared" si="19"/>
        <v>579.40679556973839</v>
      </c>
      <c r="Y43">
        <f t="shared" si="20"/>
        <v>620.67032370848119</v>
      </c>
      <c r="Z43">
        <f t="shared" si="21"/>
        <v>297.17511080948327</v>
      </c>
      <c r="AA43">
        <f t="shared" si="22"/>
        <v>347.88466731524397</v>
      </c>
      <c r="AB43">
        <f t="shared" si="23"/>
        <v>398.00246652430337</v>
      </c>
      <c r="AE43">
        <v>42</v>
      </c>
      <c r="AF43">
        <v>184.63253259349466</v>
      </c>
      <c r="AG43">
        <v>480</v>
      </c>
    </row>
    <row r="44" spans="1:33" x14ac:dyDescent="0.3">
      <c r="A44">
        <v>43</v>
      </c>
      <c r="B44" s="5">
        <f t="shared" si="1"/>
        <v>16.395299999999992</v>
      </c>
      <c r="C44">
        <f t="shared" si="2"/>
        <v>8.9916126078647522</v>
      </c>
      <c r="D44">
        <f t="shared" si="3"/>
        <v>4.6505078916814977</v>
      </c>
      <c r="E44">
        <f t="shared" si="4"/>
        <v>19.20659999999998</v>
      </c>
      <c r="F44">
        <f t="shared" si="5"/>
        <v>19.687799999999996</v>
      </c>
      <c r="G44">
        <f t="shared" si="6"/>
        <v>11.417432590510728</v>
      </c>
      <c r="H44">
        <f t="shared" si="7"/>
        <v>12.858936812642355</v>
      </c>
      <c r="J44">
        <v>43</v>
      </c>
      <c r="K44">
        <f t="shared" si="8"/>
        <v>0.16224183536243234</v>
      </c>
      <c r="L44">
        <f t="shared" si="9"/>
        <v>7.5388719777519514E-2</v>
      </c>
      <c r="M44">
        <f t="shared" si="10"/>
        <v>5.7498292446186212E-2</v>
      </c>
      <c r="N44">
        <f t="shared" si="11"/>
        <v>0.18778745072273303</v>
      </c>
      <c r="O44">
        <f t="shared" si="12"/>
        <v>0.197799746820182</v>
      </c>
      <c r="P44">
        <f t="shared" si="13"/>
        <v>9.3386492642816357E-2</v>
      </c>
      <c r="Q44">
        <f t="shared" si="14"/>
        <v>0.11039609214150373</v>
      </c>
      <c r="R44">
        <f t="shared" si="15"/>
        <v>0.12635694713048187</v>
      </c>
      <c r="T44">
        <v>43</v>
      </c>
      <c r="U44">
        <f t="shared" si="16"/>
        <v>486.72550608729699</v>
      </c>
      <c r="V44">
        <f t="shared" si="17"/>
        <v>226.16615933255855</v>
      </c>
      <c r="W44">
        <f t="shared" si="18"/>
        <v>172.49487733855864</v>
      </c>
      <c r="X44">
        <f t="shared" si="19"/>
        <v>563.3623521681991</v>
      </c>
      <c r="Y44">
        <f t="shared" si="20"/>
        <v>593.39924046054603</v>
      </c>
      <c r="Z44">
        <f t="shared" si="21"/>
        <v>280.15947792844906</v>
      </c>
      <c r="AA44">
        <f t="shared" si="22"/>
        <v>331.18827642451117</v>
      </c>
      <c r="AB44">
        <f t="shared" si="23"/>
        <v>379.07084139144564</v>
      </c>
      <c r="AE44">
        <v>43</v>
      </c>
      <c r="AF44">
        <v>172.49487733855864</v>
      </c>
      <c r="AG44">
        <v>470</v>
      </c>
    </row>
    <row r="45" spans="1:33" x14ac:dyDescent="0.3">
      <c r="A45">
        <v>44</v>
      </c>
      <c r="B45" s="5">
        <f t="shared" si="1"/>
        <v>15.514800000000022</v>
      </c>
      <c r="C45">
        <f t="shared" si="2"/>
        <v>8.3175599335165771</v>
      </c>
      <c r="D45">
        <f t="shared" si="3"/>
        <v>4.3447857052569265</v>
      </c>
      <c r="E45">
        <f t="shared" si="4"/>
        <v>18.686400000000035</v>
      </c>
      <c r="F45">
        <f t="shared" si="5"/>
        <v>18.831600000000009</v>
      </c>
      <c r="G45">
        <f t="shared" si="6"/>
        <v>10.739931488428851</v>
      </c>
      <c r="H45">
        <f t="shared" si="7"/>
        <v>12.225575585551908</v>
      </c>
      <c r="J45">
        <v>44</v>
      </c>
      <c r="K45">
        <f t="shared" si="8"/>
        <v>0.1535287324587577</v>
      </c>
      <c r="L45">
        <f t="shared" si="9"/>
        <v>6.9737234287889471E-2</v>
      </c>
      <c r="M45">
        <f t="shared" si="10"/>
        <v>5.3718381930655076E-2</v>
      </c>
      <c r="N45">
        <f t="shared" si="11"/>
        <v>0.1827013328327392</v>
      </c>
      <c r="O45">
        <f t="shared" si="12"/>
        <v>0.18919766110072947</v>
      </c>
      <c r="P45">
        <f t="shared" si="13"/>
        <v>8.7845014628078283E-2</v>
      </c>
      <c r="Q45">
        <f t="shared" si="14"/>
        <v>0.10495858160672998</v>
      </c>
      <c r="R45">
        <f t="shared" si="15"/>
        <v>0.12024099126365417</v>
      </c>
      <c r="T45">
        <v>44</v>
      </c>
      <c r="U45">
        <f t="shared" si="16"/>
        <v>460.58619737627311</v>
      </c>
      <c r="V45">
        <f t="shared" si="17"/>
        <v>209.21170286366842</v>
      </c>
      <c r="W45">
        <f t="shared" si="18"/>
        <v>161.15514579196523</v>
      </c>
      <c r="X45">
        <f t="shared" si="19"/>
        <v>548.10399849821761</v>
      </c>
      <c r="Y45">
        <f t="shared" si="20"/>
        <v>567.59298330218837</v>
      </c>
      <c r="Z45">
        <f t="shared" si="21"/>
        <v>263.53504388423482</v>
      </c>
      <c r="AA45">
        <f t="shared" si="22"/>
        <v>314.87574482018994</v>
      </c>
      <c r="AB45">
        <f t="shared" si="23"/>
        <v>360.7229737909625</v>
      </c>
      <c r="AE45">
        <v>44</v>
      </c>
      <c r="AF45">
        <v>161.15514579196523</v>
      </c>
      <c r="AG45">
        <v>460</v>
      </c>
    </row>
    <row r="46" spans="1:33" x14ac:dyDescent="0.3">
      <c r="A46">
        <v>45</v>
      </c>
      <c r="B46" s="5">
        <f t="shared" si="1"/>
        <v>14.625500000000017</v>
      </c>
      <c r="C46">
        <f t="shared" si="2"/>
        <v>7.6586557999342233</v>
      </c>
      <c r="D46">
        <f t="shared" si="3"/>
        <v>4.0591615505848431</v>
      </c>
      <c r="E46">
        <f t="shared" si="4"/>
        <v>18.190000000000026</v>
      </c>
      <c r="F46">
        <f t="shared" si="5"/>
        <v>18.024000000000001</v>
      </c>
      <c r="G46">
        <f t="shared" si="6"/>
        <v>10.077656426468693</v>
      </c>
      <c r="H46">
        <f t="shared" si="7"/>
        <v>11.606448406827695</v>
      </c>
      <c r="J46">
        <v>45</v>
      </c>
      <c r="K46">
        <f t="shared" si="8"/>
        <v>0.14472854800419988</v>
      </c>
      <c r="L46">
        <f t="shared" si="9"/>
        <v>6.4212759285102908E-2</v>
      </c>
      <c r="M46">
        <f t="shared" si="10"/>
        <v>5.0186960942335428E-2</v>
      </c>
      <c r="N46">
        <f t="shared" si="11"/>
        <v>0.17784791314686216</v>
      </c>
      <c r="O46">
        <f t="shared" si="12"/>
        <v>0.18108385074446923</v>
      </c>
      <c r="P46">
        <f t="shared" si="13"/>
        <v>8.2428074811620247E-2</v>
      </c>
      <c r="Q46">
        <f t="shared" si="14"/>
        <v>9.9643272723452053E-2</v>
      </c>
      <c r="R46">
        <f t="shared" si="15"/>
        <v>0.11430448280829171</v>
      </c>
      <c r="T46">
        <v>45</v>
      </c>
      <c r="U46">
        <f t="shared" si="16"/>
        <v>434.18564401259965</v>
      </c>
      <c r="V46">
        <f t="shared" si="17"/>
        <v>192.63827785530873</v>
      </c>
      <c r="W46">
        <f t="shared" si="18"/>
        <v>150.56088282700628</v>
      </c>
      <c r="X46">
        <f t="shared" si="19"/>
        <v>533.54373944058648</v>
      </c>
      <c r="Y46">
        <f t="shared" si="20"/>
        <v>543.25155223340766</v>
      </c>
      <c r="Z46">
        <f t="shared" si="21"/>
        <v>247.28422443486073</v>
      </c>
      <c r="AA46">
        <f t="shared" si="22"/>
        <v>298.92981817035616</v>
      </c>
      <c r="AB46">
        <f t="shared" si="23"/>
        <v>342.91344842487513</v>
      </c>
      <c r="AE46">
        <v>45</v>
      </c>
      <c r="AF46">
        <v>150.56088282700628</v>
      </c>
      <c r="AG46">
        <v>450</v>
      </c>
    </row>
    <row r="47" spans="1:33" x14ac:dyDescent="0.3">
      <c r="A47">
        <v>46</v>
      </c>
      <c r="B47" s="5">
        <f t="shared" si="1"/>
        <v>13.72320000000002</v>
      </c>
      <c r="C47">
        <f t="shared" si="2"/>
        <v>7.0142342549397227</v>
      </c>
      <c r="D47">
        <f t="shared" si="3"/>
        <v>3.7923141925758119</v>
      </c>
      <c r="E47">
        <f t="shared" si="4"/>
        <v>17.714400000000012</v>
      </c>
      <c r="F47">
        <f t="shared" si="5"/>
        <v>17.265000000000001</v>
      </c>
      <c r="G47">
        <f t="shared" si="6"/>
        <v>9.4299380454663719</v>
      </c>
      <c r="H47">
        <f t="shared" si="7"/>
        <v>11.000929526725429</v>
      </c>
      <c r="J47">
        <v>46</v>
      </c>
      <c r="K47">
        <f t="shared" si="8"/>
        <v>0.1357997203494743</v>
      </c>
      <c r="L47">
        <f t="shared" si="9"/>
        <v>5.8809711200970262E-2</v>
      </c>
      <c r="M47">
        <f t="shared" si="10"/>
        <v>4.6887693897387415E-2</v>
      </c>
      <c r="N47">
        <f t="shared" si="11"/>
        <v>0.17319785995870107</v>
      </c>
      <c r="O47">
        <f t="shared" si="12"/>
        <v>0.17345831575140153</v>
      </c>
      <c r="P47">
        <f t="shared" si="13"/>
        <v>7.7130198310701545E-2</v>
      </c>
      <c r="Q47">
        <f t="shared" si="14"/>
        <v>9.4444793326969687E-2</v>
      </c>
      <c r="R47">
        <f t="shared" si="15"/>
        <v>0.1085326132565151</v>
      </c>
      <c r="T47">
        <v>46</v>
      </c>
      <c r="U47">
        <f t="shared" si="16"/>
        <v>407.39916104842291</v>
      </c>
      <c r="V47">
        <f t="shared" si="17"/>
        <v>176.42913360291078</v>
      </c>
      <c r="W47">
        <f t="shared" si="18"/>
        <v>140.66308169216225</v>
      </c>
      <c r="X47">
        <f t="shared" si="19"/>
        <v>519.59357987610326</v>
      </c>
      <c r="Y47">
        <f t="shared" si="20"/>
        <v>520.37494725420459</v>
      </c>
      <c r="Z47">
        <f t="shared" si="21"/>
        <v>231.39059493210465</v>
      </c>
      <c r="AA47">
        <f t="shared" si="22"/>
        <v>283.33437998090903</v>
      </c>
      <c r="AB47">
        <f t="shared" si="23"/>
        <v>325.59783976954532</v>
      </c>
      <c r="AE47">
        <v>46</v>
      </c>
      <c r="AF47">
        <v>140.66308169216225</v>
      </c>
      <c r="AG47">
        <v>440</v>
      </c>
    </row>
    <row r="48" spans="1:33" x14ac:dyDescent="0.3">
      <c r="A48">
        <v>47</v>
      </c>
      <c r="B48" s="5">
        <f t="shared" si="1"/>
        <v>12.803700000000006</v>
      </c>
      <c r="C48">
        <f t="shared" si="2"/>
        <v>6.3836723178610839</v>
      </c>
      <c r="D48">
        <f t="shared" si="3"/>
        <v>3.5430092535094664</v>
      </c>
      <c r="E48">
        <f t="shared" si="4"/>
        <v>17.256600000000006</v>
      </c>
      <c r="F48">
        <f t="shared" si="5"/>
        <v>16.554600000000008</v>
      </c>
      <c r="G48">
        <f t="shared" si="6"/>
        <v>8.7961501776045878</v>
      </c>
      <c r="H48">
        <f t="shared" si="7"/>
        <v>10.408433572887887</v>
      </c>
      <c r="J48">
        <v>47</v>
      </c>
      <c r="K48">
        <f t="shared" si="8"/>
        <v>0.12670068784529573</v>
      </c>
      <c r="L48">
        <f t="shared" si="9"/>
        <v>5.3522866754934888E-2</v>
      </c>
      <c r="M48">
        <f t="shared" si="10"/>
        <v>4.3805319105516598E-2</v>
      </c>
      <c r="N48">
        <f t="shared" si="11"/>
        <v>0.16872184156185474</v>
      </c>
      <c r="O48">
        <f t="shared" si="12"/>
        <v>0.16632105612152637</v>
      </c>
      <c r="P48">
        <f t="shared" si="13"/>
        <v>7.1946263517132236E-2</v>
      </c>
      <c r="Q48">
        <f t="shared" si="14"/>
        <v>8.9358117899106165E-2</v>
      </c>
      <c r="R48">
        <f t="shared" si="15"/>
        <v>0.10291087897219527</v>
      </c>
      <c r="T48">
        <v>47</v>
      </c>
      <c r="U48">
        <f t="shared" si="16"/>
        <v>380.10206353588717</v>
      </c>
      <c r="V48">
        <f t="shared" si="17"/>
        <v>160.56860026480467</v>
      </c>
      <c r="W48">
        <f t="shared" si="18"/>
        <v>131.41595731654979</v>
      </c>
      <c r="X48">
        <f t="shared" si="19"/>
        <v>506.16552468556421</v>
      </c>
      <c r="Y48">
        <f t="shared" si="20"/>
        <v>498.96316836457908</v>
      </c>
      <c r="Z48">
        <f t="shared" si="21"/>
        <v>215.8387905513967</v>
      </c>
      <c r="AA48">
        <f t="shared" si="22"/>
        <v>268.07435369731849</v>
      </c>
      <c r="AB48">
        <f t="shared" si="23"/>
        <v>308.73263691658582</v>
      </c>
      <c r="AE48">
        <v>47</v>
      </c>
      <c r="AF48">
        <v>131.41595731654979</v>
      </c>
      <c r="AG48">
        <v>430</v>
      </c>
    </row>
    <row r="49" spans="1:33" x14ac:dyDescent="0.3">
      <c r="A49">
        <v>48</v>
      </c>
      <c r="B49" s="5">
        <f t="shared" si="1"/>
        <v>11.862799999999993</v>
      </c>
      <c r="C49">
        <f t="shared" si="2"/>
        <v>5.7663863601806327</v>
      </c>
      <c r="D49">
        <f t="shared" si="3"/>
        <v>3.3100935030722032</v>
      </c>
      <c r="E49">
        <f t="shared" si="4"/>
        <v>16.813600000000008</v>
      </c>
      <c r="F49">
        <f t="shared" si="5"/>
        <v>15.892800000000008</v>
      </c>
      <c r="G49">
        <f t="shared" si="6"/>
        <v>8.1757062085444545</v>
      </c>
      <c r="H49">
        <f t="shared" si="7"/>
        <v>9.8284121494876047</v>
      </c>
      <c r="J49">
        <v>48</v>
      </c>
      <c r="K49">
        <f t="shared" si="8"/>
        <v>0.11738988884237936</v>
      </c>
      <c r="L49">
        <f t="shared" si="9"/>
        <v>4.8347332608205187E-2</v>
      </c>
      <c r="M49">
        <f t="shared" si="10"/>
        <v>4.0925578172720883E-2</v>
      </c>
      <c r="N49">
        <f t="shared" si="11"/>
        <v>0.16439052624992184</v>
      </c>
      <c r="O49">
        <f t="shared" si="12"/>
        <v>0.15967207185484364</v>
      </c>
      <c r="P49">
        <f t="shared" si="13"/>
        <v>6.687147234209434E-2</v>
      </c>
      <c r="Q49">
        <f t="shared" si="14"/>
        <v>8.4378538371287809E-2</v>
      </c>
      <c r="R49">
        <f t="shared" si="15"/>
        <v>9.7425058348779014E-2</v>
      </c>
      <c r="T49">
        <v>48</v>
      </c>
      <c r="U49">
        <f t="shared" si="16"/>
        <v>352.16966652713808</v>
      </c>
      <c r="V49">
        <f t="shared" si="17"/>
        <v>145.04199782461555</v>
      </c>
      <c r="W49">
        <f t="shared" si="18"/>
        <v>122.77673451816266</v>
      </c>
      <c r="X49">
        <f t="shared" si="19"/>
        <v>493.1715787497655</v>
      </c>
      <c r="Y49">
        <f t="shared" si="20"/>
        <v>479.01621556453091</v>
      </c>
      <c r="Z49">
        <f t="shared" si="21"/>
        <v>200.61441702628301</v>
      </c>
      <c r="AA49">
        <f t="shared" si="22"/>
        <v>253.13561511386342</v>
      </c>
      <c r="AB49">
        <f t="shared" si="23"/>
        <v>292.27517504633704</v>
      </c>
      <c r="AE49">
        <v>48</v>
      </c>
      <c r="AF49">
        <v>122.77673451816266</v>
      </c>
      <c r="AG49">
        <v>420</v>
      </c>
    </row>
    <row r="50" spans="1:33" x14ac:dyDescent="0.3">
      <c r="A50">
        <v>49</v>
      </c>
      <c r="B50" s="5">
        <f t="shared" si="1"/>
        <v>10.896299999999997</v>
      </c>
      <c r="C50">
        <f t="shared" si="2"/>
        <v>5.1618288593964223</v>
      </c>
      <c r="D50">
        <f t="shared" si="3"/>
        <v>3.092489523765094</v>
      </c>
      <c r="E50">
        <f t="shared" si="4"/>
        <v>16.38239999999999</v>
      </c>
      <c r="F50">
        <f t="shared" si="5"/>
        <v>15.279600000000002</v>
      </c>
      <c r="G50">
        <f t="shared" si="6"/>
        <v>7.5680558146798518</v>
      </c>
      <c r="H50">
        <f t="shared" si="7"/>
        <v>9.2603507870522463</v>
      </c>
      <c r="J50">
        <v>49</v>
      </c>
      <c r="K50">
        <f t="shared" si="8"/>
        <v>0.10782576169144034</v>
      </c>
      <c r="L50">
        <f t="shared" si="9"/>
        <v>4.3278518147031292E-2</v>
      </c>
      <c r="M50">
        <f t="shared" si="10"/>
        <v>3.8235150045067487E-2</v>
      </c>
      <c r="N50">
        <f t="shared" si="11"/>
        <v>0.16017458231650072</v>
      </c>
      <c r="O50">
        <f t="shared" si="12"/>
        <v>0.15351136295135331</v>
      </c>
      <c r="P50">
        <f t="shared" si="13"/>
        <v>6.1901323529198853E-2</v>
      </c>
      <c r="Q50">
        <f t="shared" si="14"/>
        <v>7.9501637938291944E-2</v>
      </c>
      <c r="R50">
        <f t="shared" si="15"/>
        <v>9.2061190945554844E-2</v>
      </c>
      <c r="T50">
        <v>49</v>
      </c>
      <c r="U50">
        <f t="shared" si="16"/>
        <v>323.477285074321</v>
      </c>
      <c r="V50">
        <f t="shared" si="17"/>
        <v>129.83555444109388</v>
      </c>
      <c r="W50">
        <f t="shared" si="18"/>
        <v>114.70545013520245</v>
      </c>
      <c r="X50">
        <f t="shared" si="19"/>
        <v>480.5237469495022</v>
      </c>
      <c r="Y50">
        <f t="shared" si="20"/>
        <v>460.53408885405992</v>
      </c>
      <c r="Z50">
        <f t="shared" si="21"/>
        <v>185.70397058759656</v>
      </c>
      <c r="AA50">
        <f t="shared" si="22"/>
        <v>238.50491381487583</v>
      </c>
      <c r="AB50">
        <f t="shared" si="23"/>
        <v>276.18357283666455</v>
      </c>
      <c r="AE50">
        <v>49</v>
      </c>
      <c r="AF50">
        <v>114.70545013520245</v>
      </c>
      <c r="AG50">
        <v>410</v>
      </c>
    </row>
    <row r="51" spans="1:33" x14ac:dyDescent="0.3">
      <c r="A51">
        <v>50</v>
      </c>
      <c r="B51" s="5">
        <f t="shared" si="1"/>
        <v>9.9000000000000057</v>
      </c>
      <c r="C51">
        <f t="shared" si="2"/>
        <v>4.5694854808467511</v>
      </c>
      <c r="D51">
        <f t="shared" si="3"/>
        <v>2.8891907270053481</v>
      </c>
      <c r="E51">
        <f t="shared" si="4"/>
        <v>15.960000000000008</v>
      </c>
      <c r="F51">
        <f t="shared" si="5"/>
        <v>14.715000000000018</v>
      </c>
      <c r="G51">
        <f t="shared" si="6"/>
        <v>6.9726820300325443</v>
      </c>
      <c r="H51">
        <f t="shared" si="7"/>
        <v>8.7037662004545808</v>
      </c>
      <c r="J51">
        <v>50</v>
      </c>
      <c r="K51">
        <f t="shared" si="8"/>
        <v>9.7966744743193598E-2</v>
      </c>
      <c r="L51">
        <f t="shared" si="9"/>
        <v>3.8312111015735319E-2</v>
      </c>
      <c r="M51">
        <f t="shared" si="10"/>
        <v>3.5721589388400567E-2</v>
      </c>
      <c r="N51">
        <f t="shared" si="11"/>
        <v>0.15604467805519062</v>
      </c>
      <c r="O51">
        <f t="shared" si="12"/>
        <v>0.1478389294110557</v>
      </c>
      <c r="P51">
        <f t="shared" si="13"/>
        <v>5.7031588663770193E-2</v>
      </c>
      <c r="Q51">
        <f t="shared" si="14"/>
        <v>7.4723267517638914E-2</v>
      </c>
      <c r="R51">
        <f t="shared" si="15"/>
        <v>8.6805558399283569E-2</v>
      </c>
      <c r="T51">
        <v>50</v>
      </c>
      <c r="U51">
        <f t="shared" si="16"/>
        <v>293.9002342295808</v>
      </c>
      <c r="V51">
        <f t="shared" si="17"/>
        <v>114.93633304720596</v>
      </c>
      <c r="W51">
        <f t="shared" si="18"/>
        <v>107.16476816520171</v>
      </c>
      <c r="X51">
        <f t="shared" si="19"/>
        <v>468.13403416557185</v>
      </c>
      <c r="Y51">
        <f t="shared" si="20"/>
        <v>443.51678823316712</v>
      </c>
      <c r="Z51">
        <f t="shared" si="21"/>
        <v>171.09476599131057</v>
      </c>
      <c r="AA51">
        <f t="shared" si="22"/>
        <v>224.16980255291674</v>
      </c>
      <c r="AB51">
        <f t="shared" si="23"/>
        <v>260.41667519785074</v>
      </c>
      <c r="AE51">
        <v>50</v>
      </c>
      <c r="AF51">
        <v>107.16476816520171</v>
      </c>
      <c r="AG51">
        <v>400</v>
      </c>
    </row>
    <row r="52" spans="1:33" x14ac:dyDescent="0.3">
      <c r="A52">
        <v>51</v>
      </c>
      <c r="B52" s="5">
        <f t="shared" si="1"/>
        <v>8.8696999999999662</v>
      </c>
      <c r="C52">
        <f t="shared" si="2"/>
        <v>3.9888724485227698</v>
      </c>
      <c r="D52">
        <f t="shared" si="3"/>
        <v>2.6992566968669105</v>
      </c>
      <c r="E52">
        <f t="shared" si="4"/>
        <v>15.543399999999991</v>
      </c>
      <c r="F52">
        <f t="shared" si="5"/>
        <v>14.198999999999998</v>
      </c>
      <c r="G52">
        <f t="shared" si="6"/>
        <v>6.38909860361413</v>
      </c>
      <c r="H52">
        <f t="shared" si="7"/>
        <v>8.1582038184448322</v>
      </c>
      <c r="J52">
        <v>51</v>
      </c>
      <c r="K52">
        <f t="shared" si="8"/>
        <v>8.7771276348353577E-2</v>
      </c>
      <c r="L52">
        <f t="shared" si="9"/>
        <v>3.3444055072715438E-2</v>
      </c>
      <c r="M52">
        <f t="shared" si="10"/>
        <v>3.3373269018937876E-2</v>
      </c>
      <c r="N52">
        <f t="shared" si="11"/>
        <v>0.15197148175958941</v>
      </c>
      <c r="O52">
        <f t="shared" si="12"/>
        <v>0.14265477123395018</v>
      </c>
      <c r="P52">
        <f t="shared" si="13"/>
        <v>5.2258290557943149E-2</v>
      </c>
      <c r="Q52">
        <f t="shared" si="14"/>
        <v>7.0039524540220055E-2</v>
      </c>
      <c r="R52">
        <f t="shared" si="15"/>
        <v>8.1644666933101392E-2</v>
      </c>
      <c r="T52">
        <v>51</v>
      </c>
      <c r="U52">
        <f t="shared" si="16"/>
        <v>263.31382904506074</v>
      </c>
      <c r="V52">
        <f t="shared" si="17"/>
        <v>100.33216521814632</v>
      </c>
      <c r="W52">
        <f t="shared" si="18"/>
        <v>100.11980705681363</v>
      </c>
      <c r="X52">
        <f t="shared" si="19"/>
        <v>455.91444527876826</v>
      </c>
      <c r="Y52">
        <f t="shared" si="20"/>
        <v>427.96431370185053</v>
      </c>
      <c r="Z52">
        <f t="shared" si="21"/>
        <v>156.77487167382944</v>
      </c>
      <c r="AA52">
        <f t="shared" si="22"/>
        <v>210.11857362066016</v>
      </c>
      <c r="AB52">
        <f t="shared" si="23"/>
        <v>244.93400079930419</v>
      </c>
      <c r="AE52">
        <v>51</v>
      </c>
      <c r="AF52">
        <v>100.11980705681363</v>
      </c>
      <c r="AG52">
        <v>390</v>
      </c>
    </row>
    <row r="53" spans="1:33" x14ac:dyDescent="0.3">
      <c r="A53">
        <v>52</v>
      </c>
      <c r="B53" s="5">
        <f t="shared" si="1"/>
        <v>7.8011999999999944</v>
      </c>
      <c r="C53">
        <f t="shared" si="2"/>
        <v>3.419534171192538</v>
      </c>
      <c r="D53">
        <f t="shared" si="3"/>
        <v>2.5218088399213445</v>
      </c>
      <c r="E53">
        <f t="shared" si="4"/>
        <v>15.129599999999982</v>
      </c>
      <c r="F53">
        <f t="shared" si="5"/>
        <v>13.7316</v>
      </c>
      <c r="G53">
        <f t="shared" si="6"/>
        <v>5.8168476134053435</v>
      </c>
      <c r="H53">
        <f t="shared" si="7"/>
        <v>7.6232355530816704</v>
      </c>
      <c r="J53">
        <v>52</v>
      </c>
      <c r="K53">
        <f t="shared" si="8"/>
        <v>7.7197794857636448E-2</v>
      </c>
      <c r="L53">
        <f t="shared" si="9"/>
        <v>2.867053048706748E-2</v>
      </c>
      <c r="M53">
        <f t="shared" si="10"/>
        <v>3.1179326118452644E-2</v>
      </c>
      <c r="N53">
        <f t="shared" si="11"/>
        <v>0.14792566172329624</v>
      </c>
      <c r="O53">
        <f t="shared" si="12"/>
        <v>0.13795888842003737</v>
      </c>
      <c r="P53">
        <f t="shared" si="13"/>
        <v>4.7577683734707533E-2</v>
      </c>
      <c r="Q53">
        <f t="shared" si="14"/>
        <v>6.5446733800495108E-2</v>
      </c>
      <c r="R53">
        <f t="shared" si="15"/>
        <v>7.6565231305956119E-2</v>
      </c>
      <c r="T53">
        <v>52</v>
      </c>
      <c r="U53">
        <f t="shared" si="16"/>
        <v>231.59338457290934</v>
      </c>
      <c r="V53">
        <f t="shared" si="17"/>
        <v>86.011591461202443</v>
      </c>
      <c r="W53">
        <f t="shared" si="18"/>
        <v>93.537978355357936</v>
      </c>
      <c r="X53">
        <f t="shared" si="19"/>
        <v>443.77698516988875</v>
      </c>
      <c r="Y53">
        <f t="shared" si="20"/>
        <v>413.87666526011208</v>
      </c>
      <c r="Z53">
        <f t="shared" si="21"/>
        <v>142.7330512041226</v>
      </c>
      <c r="AA53">
        <f t="shared" si="22"/>
        <v>196.34020140148533</v>
      </c>
      <c r="AB53">
        <f t="shared" si="23"/>
        <v>229.69569391786837</v>
      </c>
      <c r="AE53">
        <v>52</v>
      </c>
      <c r="AF53">
        <v>93.537978355357936</v>
      </c>
      <c r="AG53">
        <v>380</v>
      </c>
    </row>
    <row r="54" spans="1:33" x14ac:dyDescent="0.3">
      <c r="A54">
        <v>53</v>
      </c>
      <c r="B54" s="5">
        <f t="shared" si="1"/>
        <v>6.6903000000000077</v>
      </c>
      <c r="C54">
        <f t="shared" si="2"/>
        <v>2.8610410946517817</v>
      </c>
      <c r="D54">
        <f t="shared" si="3"/>
        <v>2.3560263210561199</v>
      </c>
      <c r="E54">
        <f t="shared" si="4"/>
        <v>14.715600000000023</v>
      </c>
      <c r="F54">
        <f t="shared" si="5"/>
        <v>13.31280000000001</v>
      </c>
      <c r="G54">
        <f t="shared" si="6"/>
        <v>5.255497307618981</v>
      </c>
      <c r="H54">
        <f t="shared" si="7"/>
        <v>7.0984577816390413</v>
      </c>
      <c r="J54">
        <v>53</v>
      </c>
      <c r="K54">
        <f t="shared" si="8"/>
        <v>6.6204738621756409E-2</v>
      </c>
      <c r="L54">
        <f t="shared" si="9"/>
        <v>2.3987935731129218E-2</v>
      </c>
      <c r="M54">
        <f t="shared" si="10"/>
        <v>2.9129611985243966E-2</v>
      </c>
      <c r="N54">
        <f t="shared" si="11"/>
        <v>0.1438778862399101</v>
      </c>
      <c r="O54">
        <f t="shared" si="12"/>
        <v>0.1337512809693171</v>
      </c>
      <c r="P54">
        <f t="shared" si="13"/>
        <v>4.2986236770971541E-2</v>
      </c>
      <c r="Q54">
        <f t="shared" si="14"/>
        <v>6.0941430130829678E-2</v>
      </c>
      <c r="R54">
        <f t="shared" si="15"/>
        <v>7.1554160064165415E-2</v>
      </c>
      <c r="T54">
        <v>53</v>
      </c>
      <c r="U54">
        <f t="shared" si="16"/>
        <v>198.61421586526922</v>
      </c>
      <c r="V54">
        <f t="shared" si="17"/>
        <v>71.963807193387652</v>
      </c>
      <c r="W54">
        <f t="shared" si="18"/>
        <v>87.388835955731892</v>
      </c>
      <c r="X54">
        <f t="shared" si="19"/>
        <v>431.63365871973031</v>
      </c>
      <c r="Y54">
        <f t="shared" si="20"/>
        <v>401.25384290795131</v>
      </c>
      <c r="Z54">
        <f t="shared" si="21"/>
        <v>128.95871031291463</v>
      </c>
      <c r="AA54">
        <f t="shared" si="22"/>
        <v>182.82429039248905</v>
      </c>
      <c r="AB54">
        <f t="shared" si="23"/>
        <v>214.66248019249625</v>
      </c>
      <c r="AE54">
        <v>53</v>
      </c>
      <c r="AF54">
        <v>87.388835955731892</v>
      </c>
      <c r="AG54">
        <v>370</v>
      </c>
    </row>
    <row r="55" spans="1:33" x14ac:dyDescent="0.3">
      <c r="A55">
        <v>54</v>
      </c>
      <c r="B55" s="5">
        <f t="shared" si="1"/>
        <v>5.5328000000000088</v>
      </c>
      <c r="C55">
        <f t="shared" si="2"/>
        <v>2.3129877547354596</v>
      </c>
      <c r="D55">
        <f t="shared" si="3"/>
        <v>2.2011422664702707</v>
      </c>
      <c r="E55">
        <f t="shared" si="4"/>
        <v>14.298400000000015</v>
      </c>
      <c r="F55">
        <f t="shared" si="5"/>
        <v>12.942600000000013</v>
      </c>
      <c r="G55">
        <f t="shared" si="6"/>
        <v>4.7046401477508368</v>
      </c>
      <c r="H55">
        <f t="shared" si="7"/>
        <v>6.5834895171542342</v>
      </c>
      <c r="J55">
        <v>54</v>
      </c>
      <c r="K55">
        <f t="shared" si="8"/>
        <v>5.4750545991428493E-2</v>
      </c>
      <c r="L55">
        <f t="shared" si="9"/>
        <v>1.9392871256271146E-2</v>
      </c>
      <c r="M55">
        <f t="shared" si="10"/>
        <v>2.72146450884545E-2</v>
      </c>
      <c r="N55">
        <f t="shared" si="11"/>
        <v>0.13979882360302873</v>
      </c>
      <c r="O55">
        <f t="shared" si="12"/>
        <v>0.13003194888178926</v>
      </c>
      <c r="P55">
        <f t="shared" si="13"/>
        <v>3.8480616291107779E-2</v>
      </c>
      <c r="Q55">
        <f t="shared" si="14"/>
        <v>5.6520342695348849E-2</v>
      </c>
      <c r="R55">
        <f t="shared" si="15"/>
        <v>6.6598541972489822E-2</v>
      </c>
      <c r="T55">
        <v>54</v>
      </c>
      <c r="U55">
        <f t="shared" si="16"/>
        <v>164.25163797428547</v>
      </c>
      <c r="V55">
        <f t="shared" si="17"/>
        <v>58.178613768813435</v>
      </c>
      <c r="W55">
        <f t="shared" si="18"/>
        <v>81.643935265363496</v>
      </c>
      <c r="X55">
        <f t="shared" si="19"/>
        <v>419.39647080908617</v>
      </c>
      <c r="Y55">
        <f t="shared" si="20"/>
        <v>390.09584664536777</v>
      </c>
      <c r="Z55">
        <f t="shared" si="21"/>
        <v>115.44184887332334</v>
      </c>
      <c r="AA55">
        <f t="shared" si="22"/>
        <v>169.56102808604655</v>
      </c>
      <c r="AB55">
        <f t="shared" si="23"/>
        <v>199.79562591746947</v>
      </c>
      <c r="AE55">
        <v>54</v>
      </c>
      <c r="AF55">
        <v>81.643935265363496</v>
      </c>
      <c r="AG55">
        <v>360</v>
      </c>
    </row>
    <row r="56" spans="1:33" x14ac:dyDescent="0.3">
      <c r="A56">
        <v>55</v>
      </c>
      <c r="B56" s="5">
        <f t="shared" si="1"/>
        <v>4.3245000000000005</v>
      </c>
      <c r="C56">
        <f t="shared" si="2"/>
        <v>1.774991008983946</v>
      </c>
      <c r="D56">
        <f t="shared" si="3"/>
        <v>2.0564402162833364</v>
      </c>
      <c r="E56">
        <f t="shared" si="4"/>
        <v>13.875</v>
      </c>
      <c r="F56">
        <f t="shared" si="5"/>
        <v>12.620999999999995</v>
      </c>
      <c r="G56">
        <f t="shared" si="6"/>
        <v>4.1638910311990855</v>
      </c>
      <c r="H56">
        <f t="shared" si="7"/>
        <v>6.0779707468454234</v>
      </c>
      <c r="J56">
        <v>55</v>
      </c>
      <c r="K56">
        <f t="shared" si="8"/>
        <v>4.2793655317367729E-2</v>
      </c>
      <c r="L56">
        <f t="shared" si="9"/>
        <v>1.488212466658796E-2</v>
      </c>
      <c r="M56">
        <f t="shared" si="10"/>
        <v>2.5425567208575292E-2</v>
      </c>
      <c r="N56">
        <f t="shared" si="11"/>
        <v>0.13565914210625116</v>
      </c>
      <c r="O56">
        <f t="shared" si="12"/>
        <v>0.12680089215745369</v>
      </c>
      <c r="P56">
        <f t="shared" si="13"/>
        <v>3.405767242924166E-2</v>
      </c>
      <c r="Q56">
        <f t="shared" si="14"/>
        <v>5.2180380724977875E-2</v>
      </c>
      <c r="R56">
        <f t="shared" si="15"/>
        <v>6.168563351577934E-2</v>
      </c>
      <c r="T56">
        <v>55</v>
      </c>
      <c r="U56">
        <f t="shared" si="16"/>
        <v>128.3809659521032</v>
      </c>
      <c r="V56">
        <f t="shared" si="17"/>
        <v>44.646373999763881</v>
      </c>
      <c r="W56">
        <f t="shared" si="18"/>
        <v>76.276701625725877</v>
      </c>
      <c r="X56">
        <f t="shared" si="19"/>
        <v>406.97742631875349</v>
      </c>
      <c r="Y56">
        <f t="shared" si="20"/>
        <v>380.40267647236107</v>
      </c>
      <c r="Z56">
        <f t="shared" si="21"/>
        <v>102.17301728772497</v>
      </c>
      <c r="AA56">
        <f t="shared" si="22"/>
        <v>156.54114217493361</v>
      </c>
      <c r="AB56">
        <f t="shared" si="23"/>
        <v>185.05690054733802</v>
      </c>
      <c r="AE56">
        <v>55</v>
      </c>
      <c r="AF56">
        <v>76.276701625725877</v>
      </c>
      <c r="AG56">
        <v>350</v>
      </c>
    </row>
    <row r="57" spans="1:33" x14ac:dyDescent="0.3">
      <c r="A57">
        <v>56</v>
      </c>
      <c r="B57" s="5">
        <f t="shared" si="1"/>
        <v>3.0611999999999853</v>
      </c>
      <c r="C57">
        <f t="shared" si="2"/>
        <v>1.2466884276454095</v>
      </c>
      <c r="D57">
        <f t="shared" si="3"/>
        <v>1.921250810348097</v>
      </c>
      <c r="E57">
        <f t="shared" si="4"/>
        <v>13.442400000000021</v>
      </c>
      <c r="F57">
        <f t="shared" si="5"/>
        <v>12.348000000000013</v>
      </c>
      <c r="G57">
        <f t="shared" si="6"/>
        <v>3.6328856740351512</v>
      </c>
      <c r="H57">
        <f t="shared" si="7"/>
        <v>5.5815609202466305</v>
      </c>
      <c r="J57">
        <v>56</v>
      </c>
      <c r="K57">
        <f t="shared" si="8"/>
        <v>3.0292504950289154E-2</v>
      </c>
      <c r="L57">
        <f t="shared" si="9"/>
        <v>1.0452657228518568E-2</v>
      </c>
      <c r="M57">
        <f t="shared" si="10"/>
        <v>2.375410246125282E-2</v>
      </c>
      <c r="N57">
        <f t="shared" si="11"/>
        <v>0.13142951004317646</v>
      </c>
      <c r="O57">
        <f t="shared" si="12"/>
        <v>0.12405811079631093</v>
      </c>
      <c r="P57">
        <f t="shared" si="13"/>
        <v>2.9714425601465328E-2</v>
      </c>
      <c r="Q57">
        <f t="shared" si="14"/>
        <v>4.7918620537831649E-2</v>
      </c>
      <c r="R57">
        <f t="shared" si="15"/>
        <v>5.6802847374120689E-2</v>
      </c>
      <c r="T57">
        <v>56</v>
      </c>
      <c r="U57">
        <f t="shared" si="16"/>
        <v>90.877514850867456</v>
      </c>
      <c r="V57">
        <f t="shared" si="17"/>
        <v>31.357971685555704</v>
      </c>
      <c r="W57">
        <f t="shared" si="18"/>
        <v>71.262307383758454</v>
      </c>
      <c r="X57">
        <f t="shared" si="19"/>
        <v>394.28853012952936</v>
      </c>
      <c r="Y57">
        <f t="shared" si="20"/>
        <v>372.17433238893278</v>
      </c>
      <c r="Z57">
        <f t="shared" si="21"/>
        <v>89.143276804395981</v>
      </c>
      <c r="AA57">
        <f t="shared" si="22"/>
        <v>143.75586161349494</v>
      </c>
      <c r="AB57">
        <f t="shared" si="23"/>
        <v>170.40854212236206</v>
      </c>
      <c r="AE57">
        <v>56</v>
      </c>
      <c r="AF57">
        <v>71.262307383758454</v>
      </c>
      <c r="AG57">
        <v>340</v>
      </c>
    </row>
    <row r="58" spans="1:33" x14ac:dyDescent="0.3">
      <c r="A58">
        <v>57</v>
      </c>
      <c r="B58" s="5">
        <f t="shared" si="1"/>
        <v>1.7386999999999944</v>
      </c>
      <c r="C58">
        <f t="shared" si="2"/>
        <v>0.72773682709097898</v>
      </c>
      <c r="D58">
        <f t="shared" si="3"/>
        <v>1.7949486919364182</v>
      </c>
      <c r="E58">
        <f t="shared" si="4"/>
        <v>12.997599999999977</v>
      </c>
      <c r="F58">
        <f t="shared" si="5"/>
        <v>12.12360000000001</v>
      </c>
      <c r="G58">
        <f t="shared" si="6"/>
        <v>3.1112791369158117</v>
      </c>
      <c r="H58">
        <f t="shared" si="7"/>
        <v>5.0939375711581363</v>
      </c>
      <c r="J58">
        <v>57</v>
      </c>
      <c r="K58">
        <f t="shared" si="8"/>
        <v>1.7205533240908087E-2</v>
      </c>
      <c r="L58">
        <f t="shared" si="9"/>
        <v>6.1015915745030519E-3</v>
      </c>
      <c r="M58">
        <f t="shared" si="10"/>
        <v>2.2192519014851711E-2</v>
      </c>
      <c r="N58">
        <f t="shared" si="11"/>
        <v>0.12708059570740232</v>
      </c>
      <c r="O58">
        <f t="shared" si="12"/>
        <v>0.12180360479836046</v>
      </c>
      <c r="P58">
        <f t="shared" si="13"/>
        <v>2.5448054448845178E-2</v>
      </c>
      <c r="Q58">
        <f t="shared" si="14"/>
        <v>4.3732293708431798E-2</v>
      </c>
      <c r="R58">
        <f t="shared" si="15"/>
        <v>5.1937741784757512E-2</v>
      </c>
      <c r="T58">
        <v>57</v>
      </c>
      <c r="U58">
        <f t="shared" si="16"/>
        <v>51.61659972272426</v>
      </c>
      <c r="V58">
        <f t="shared" si="17"/>
        <v>18.304774723509155</v>
      </c>
      <c r="W58">
        <f t="shared" si="18"/>
        <v>66.577557044555135</v>
      </c>
      <c r="X58">
        <f t="shared" si="19"/>
        <v>381.24178712220697</v>
      </c>
      <c r="Y58">
        <f t="shared" si="20"/>
        <v>365.41081439508139</v>
      </c>
      <c r="Z58">
        <f t="shared" si="21"/>
        <v>76.344163346535538</v>
      </c>
      <c r="AA58">
        <f t="shared" si="22"/>
        <v>131.19688112529539</v>
      </c>
      <c r="AB58">
        <f t="shared" si="23"/>
        <v>155.81322535427253</v>
      </c>
      <c r="AE58">
        <v>57</v>
      </c>
      <c r="AF58">
        <v>66.577557044555135</v>
      </c>
      <c r="AG58">
        <v>330</v>
      </c>
    </row>
    <row r="59" spans="1:33" x14ac:dyDescent="0.3">
      <c r="A59">
        <v>58</v>
      </c>
      <c r="B59" s="5">
        <f t="shared" si="1"/>
        <v>0.35280000000003042</v>
      </c>
      <c r="C59">
        <f t="shared" si="2"/>
        <v>0.21781093077898106</v>
      </c>
      <c r="D59">
        <f t="shared" si="3"/>
        <v>1.6769496149753178</v>
      </c>
      <c r="E59">
        <f t="shared" si="4"/>
        <v>12.537600000000026</v>
      </c>
      <c r="F59">
        <f t="shared" si="5"/>
        <v>11.947800000000001</v>
      </c>
      <c r="G59">
        <f t="shared" si="6"/>
        <v>2.5987444791970375</v>
      </c>
      <c r="H59">
        <f t="shared" si="7"/>
        <v>4.614795059446152</v>
      </c>
      <c r="J59">
        <v>58</v>
      </c>
      <c r="K59">
        <f t="shared" si="8"/>
        <v>3.491178539939562E-3</v>
      </c>
      <c r="L59">
        <f t="shared" si="9"/>
        <v>1.8262004760541718E-3</v>
      </c>
      <c r="M59">
        <f t="shared" si="10"/>
        <v>2.0733593324686675E-2</v>
      </c>
      <c r="N59">
        <f t="shared" si="11"/>
        <v>0.12258306739252887</v>
      </c>
      <c r="O59">
        <f t="shared" si="12"/>
        <v>0.12003737416360238</v>
      </c>
      <c r="P59">
        <f t="shared" si="13"/>
        <v>2.1255884829028605E-2</v>
      </c>
      <c r="Q59">
        <f t="shared" si="14"/>
        <v>3.9618776265849517E-2</v>
      </c>
      <c r="R59">
        <f t="shared" si="15"/>
        <v>4.7078010713098549E-2</v>
      </c>
      <c r="T59">
        <v>58</v>
      </c>
      <c r="U59">
        <f t="shared" si="16"/>
        <v>10.473535619818685</v>
      </c>
      <c r="V59">
        <f t="shared" si="17"/>
        <v>5.4786014281625155</v>
      </c>
      <c r="W59">
        <f t="shared" si="18"/>
        <v>62.200779974060026</v>
      </c>
      <c r="X59">
        <f t="shared" si="19"/>
        <v>367.7492021775866</v>
      </c>
      <c r="Y59">
        <f t="shared" si="20"/>
        <v>360.11212249080717</v>
      </c>
      <c r="Z59">
        <f t="shared" si="21"/>
        <v>63.767654487085814</v>
      </c>
      <c r="AA59">
        <f t="shared" si="22"/>
        <v>118.85632879754856</v>
      </c>
      <c r="AB59">
        <f t="shared" si="23"/>
        <v>141.23403213929564</v>
      </c>
      <c r="AE59">
        <v>58</v>
      </c>
      <c r="AF59">
        <v>62.200779974060026</v>
      </c>
      <c r="AG59">
        <v>320</v>
      </c>
    </row>
    <row r="60" spans="1:33" x14ac:dyDescent="0.3">
      <c r="A60">
        <v>59</v>
      </c>
      <c r="B60" s="5">
        <f t="shared" si="1"/>
        <v>-1.1007000000000176</v>
      </c>
      <c r="C60">
        <f t="shared" si="2"/>
        <v>-0.28339785531571238</v>
      </c>
      <c r="D60">
        <f t="shared" si="3"/>
        <v>1.5667077414519663</v>
      </c>
      <c r="E60">
        <f t="shared" si="4"/>
        <v>12.059400000000011</v>
      </c>
      <c r="F60">
        <f t="shared" si="5"/>
        <v>11.820599999999985</v>
      </c>
      <c r="G60">
        <f t="shared" si="6"/>
        <v>2.0949715280984549</v>
      </c>
      <c r="H60">
        <f t="shared" si="7"/>
        <v>4.1438434203974168</v>
      </c>
      <c r="J60">
        <v>59</v>
      </c>
      <c r="K60">
        <f t="shared" si="8"/>
        <v>-1.089212080190251E-2</v>
      </c>
      <c r="L60">
        <f t="shared" si="9"/>
        <v>-2.3761034234569666E-3</v>
      </c>
      <c r="M60">
        <f t="shared" si="10"/>
        <v>1.9370576718479127E-2</v>
      </c>
      <c r="N60">
        <f t="shared" si="11"/>
        <v>0.11790759339215329</v>
      </c>
      <c r="O60">
        <f t="shared" si="12"/>
        <v>0.11875941889203673</v>
      </c>
      <c r="P60">
        <f t="shared" si="13"/>
        <v>1.7135379748883156E-2</v>
      </c>
      <c r="Q60">
        <f t="shared" si="14"/>
        <v>3.5575578815225072E-2</v>
      </c>
      <c r="R60">
        <f t="shared" si="15"/>
        <v>4.2211474763059698E-2</v>
      </c>
      <c r="T60">
        <v>59</v>
      </c>
      <c r="U60">
        <v>1</v>
      </c>
      <c r="V60">
        <v>1</v>
      </c>
      <c r="W60">
        <f t="shared" si="18"/>
        <v>58.111730155437385</v>
      </c>
      <c r="X60">
        <f t="shared" si="19"/>
        <v>353.72278017645988</v>
      </c>
      <c r="Y60">
        <f t="shared" si="20"/>
        <v>356.27825667611017</v>
      </c>
      <c r="Z60">
        <f t="shared" si="21"/>
        <v>51.406139246649467</v>
      </c>
      <c r="AA60">
        <f t="shared" si="22"/>
        <v>106.72673644567521</v>
      </c>
      <c r="AB60">
        <f t="shared" si="23"/>
        <v>126.63442428917909</v>
      </c>
      <c r="AE60">
        <v>59</v>
      </c>
      <c r="AF60">
        <v>58.111730155437385</v>
      </c>
      <c r="AG60">
        <v>310</v>
      </c>
    </row>
    <row r="61" spans="1:33" x14ac:dyDescent="0.3">
      <c r="A61">
        <v>60</v>
      </c>
      <c r="B61" s="5">
        <f t="shared" si="1"/>
        <v>-2.6260000000000048</v>
      </c>
      <c r="C61">
        <f t="shared" si="2"/>
        <v>-0.77618256435198418</v>
      </c>
      <c r="D61">
        <f t="shared" si="3"/>
        <v>1.4637131164860013</v>
      </c>
      <c r="E61">
        <f t="shared" si="4"/>
        <v>11.560000000000031</v>
      </c>
      <c r="F61">
        <f t="shared" si="5"/>
        <v>11.742000000000004</v>
      </c>
      <c r="G61">
        <f t="shared" si="6"/>
        <v>1.599665751314717</v>
      </c>
      <c r="H61">
        <f t="shared" si="7"/>
        <v>3.6808073107811339</v>
      </c>
      <c r="J61">
        <v>60</v>
      </c>
      <c r="K61">
        <f t="shared" si="8"/>
        <v>-2.5985926433901688E-2</v>
      </c>
      <c r="L61">
        <f>C61/119.27</f>
        <v>-6.507777013096204E-3</v>
      </c>
      <c r="M61">
        <f t="shared" si="10"/>
        <v>1.8097164178470064E-2</v>
      </c>
      <c r="N61">
        <f t="shared" si="11"/>
        <v>0.11302484199987514</v>
      </c>
      <c r="O61">
        <f t="shared" si="12"/>
        <v>0.1179697389836639</v>
      </c>
      <c r="P61">
        <f>G61/122.26</f>
        <v>1.308413014325795E-2</v>
      </c>
      <c r="Q61">
        <f t="shared" si="14"/>
        <v>3.1600337489535835E-2</v>
      </c>
      <c r="R61">
        <f t="shared" si="15"/>
        <v>3.7326072763972151E-2</v>
      </c>
      <c r="T61">
        <v>60</v>
      </c>
      <c r="U61">
        <v>1</v>
      </c>
      <c r="V61">
        <v>1</v>
      </c>
      <c r="W61">
        <f t="shared" si="18"/>
        <v>54.291492535410192</v>
      </c>
      <c r="X61">
        <f t="shared" si="19"/>
        <v>339.07452599962545</v>
      </c>
      <c r="Y61">
        <f t="shared" si="20"/>
        <v>353.90921695099172</v>
      </c>
      <c r="Z61">
        <f t="shared" si="21"/>
        <v>39.252390429773847</v>
      </c>
      <c r="AA61">
        <f t="shared" si="22"/>
        <v>94.80101246860751</v>
      </c>
      <c r="AB61">
        <f t="shared" si="23"/>
        <v>111.97821829191645</v>
      </c>
      <c r="AE61">
        <v>60</v>
      </c>
      <c r="AF61">
        <v>54.291492535410192</v>
      </c>
      <c r="AG6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Value div NFL Value</vt:lpstr>
      <vt:lpstr>Clustered Normalized Metrics</vt:lpstr>
      <vt:lpstr>All Metrics vs DraftPos</vt:lpstr>
      <vt:lpstr>NBA Draft Pick Value Chart</vt:lpstr>
      <vt:lpstr>NBA vs NFL Draft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2019-02-07T21:16:30Z</dcterms:modified>
</cp:coreProperties>
</file>