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"/>
    </mc:Choice>
  </mc:AlternateContent>
  <xr:revisionPtr revIDLastSave="0" documentId="13_ncr:1_{E128888C-E9DA-4067-A0F5-BE5A99F71317}" xr6:coauthVersionLast="38" xr6:coauthVersionMax="38" xr10:uidLastSave="{00000000-0000-0000-0000-000000000000}"/>
  <bookViews>
    <workbookView xWindow="240" yWindow="12" windowWidth="16092" windowHeight="9660" tabRatio="881" xr2:uid="{00000000-000D-0000-FFFF-FFFF00000000}"/>
  </bookViews>
  <sheets>
    <sheet name="Clustered Normalized Metrics" sheetId="16" r:id="rId1"/>
    <sheet name="All Metrics vs DraftPos" sheetId="2" r:id="rId2"/>
    <sheet name="Data 1-60" sheetId="1" r:id="rId3"/>
    <sheet name="Data 61" sheetId="3" r:id="rId4"/>
    <sheet name="Normalized Clustered PER" sheetId="13" r:id="rId5"/>
    <sheet name="Clustered Data" sheetId="11" r:id="rId6"/>
    <sheet name="PER vs DraftPos" sheetId="4" r:id="rId7"/>
    <sheet name="WS vs DraftPos" sheetId="6" r:id="rId8"/>
    <sheet name="VORP vs DraftPos" sheetId="7" r:id="rId9"/>
    <sheet name="BPercentile vs DraftPos" sheetId="8" r:id="rId10"/>
    <sheet name="APercentile vs DraftPos" sheetId="9" r:id="rId11"/>
    <sheet name="Fantasy Pts vs DraftPos" sheetId="10" r:id="rId1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3" i="11" l="1"/>
  <c r="I22" i="11"/>
  <c r="I21" i="11"/>
  <c r="I20" i="11"/>
  <c r="I19" i="11"/>
  <c r="I18" i="11"/>
  <c r="I15" i="11"/>
  <c r="I14" i="11"/>
  <c r="I13" i="11"/>
  <c r="I12" i="11"/>
  <c r="I11" i="11"/>
  <c r="I10" i="11"/>
  <c r="I7" i="11"/>
  <c r="I6" i="11"/>
  <c r="I5" i="11"/>
  <c r="I4" i="11"/>
  <c r="I3" i="11"/>
  <c r="I2" i="11"/>
  <c r="H19" i="11" l="1"/>
  <c r="H20" i="11"/>
  <c r="H21" i="11"/>
  <c r="H22" i="11"/>
  <c r="H23" i="11"/>
  <c r="H18" i="11"/>
  <c r="B10" i="11"/>
  <c r="B11" i="11"/>
  <c r="B12" i="11"/>
  <c r="B13" i="11"/>
  <c r="B14" i="11"/>
  <c r="B15" i="11"/>
  <c r="G19" i="11"/>
  <c r="G20" i="11"/>
  <c r="G21" i="11"/>
  <c r="G22" i="11"/>
  <c r="G23" i="11"/>
  <c r="G18" i="11"/>
  <c r="F19" i="11"/>
  <c r="F20" i="11"/>
  <c r="F21" i="11"/>
  <c r="F22" i="11"/>
  <c r="F23" i="11"/>
  <c r="F18" i="11"/>
  <c r="E19" i="11"/>
  <c r="E20" i="11"/>
  <c r="E21" i="11"/>
  <c r="E22" i="11"/>
  <c r="E23" i="11"/>
  <c r="E18" i="11"/>
  <c r="D19" i="11"/>
  <c r="D20" i="11"/>
  <c r="D21" i="11"/>
  <c r="D22" i="11"/>
  <c r="D23" i="11"/>
  <c r="D18" i="11"/>
  <c r="C19" i="11"/>
  <c r="C20" i="11"/>
  <c r="C21" i="11"/>
  <c r="C22" i="11"/>
  <c r="C23" i="11"/>
  <c r="C18" i="11"/>
  <c r="D15" i="11" l="1"/>
  <c r="E15" i="11"/>
  <c r="F15" i="11"/>
  <c r="G15" i="11"/>
  <c r="H15" i="11"/>
  <c r="C15" i="11"/>
  <c r="D14" i="11"/>
  <c r="E14" i="11"/>
  <c r="F14" i="11"/>
  <c r="G14" i="11"/>
  <c r="H14" i="11"/>
  <c r="C14" i="11"/>
  <c r="D13" i="11"/>
  <c r="E13" i="11"/>
  <c r="F13" i="11"/>
  <c r="G13" i="11"/>
  <c r="H13" i="11"/>
  <c r="C13" i="11"/>
  <c r="D12" i="11"/>
  <c r="E12" i="11"/>
  <c r="F12" i="11"/>
  <c r="G12" i="11"/>
  <c r="H12" i="11"/>
  <c r="C12" i="11"/>
  <c r="D11" i="11"/>
  <c r="E11" i="11"/>
  <c r="F11" i="11"/>
  <c r="G11" i="11"/>
  <c r="H11" i="11"/>
  <c r="C11" i="11"/>
  <c r="H10" i="11"/>
  <c r="D10" i="11"/>
  <c r="E10" i="11"/>
  <c r="F10" i="11"/>
  <c r="G10" i="11"/>
  <c r="C10" i="11"/>
  <c r="H7" i="11"/>
  <c r="H6" i="11"/>
  <c r="H5" i="11"/>
  <c r="H4" i="11"/>
  <c r="H3" i="11"/>
  <c r="G7" i="11"/>
  <c r="G6" i="11"/>
  <c r="G5" i="11"/>
  <c r="G4" i="11"/>
  <c r="G3" i="11"/>
  <c r="G2" i="11"/>
  <c r="F7" i="11"/>
  <c r="F6" i="11"/>
  <c r="F5" i="11"/>
  <c r="F4" i="11"/>
  <c r="F3" i="11"/>
  <c r="F2" i="11"/>
  <c r="E7" i="11"/>
  <c r="E6" i="11"/>
  <c r="E5" i="11"/>
  <c r="E4" i="11"/>
  <c r="E3" i="11"/>
  <c r="D7" i="11"/>
  <c r="D6" i="11"/>
  <c r="D5" i="11"/>
  <c r="D4" i="11"/>
  <c r="D3" i="11"/>
  <c r="C4" i="11"/>
  <c r="C5" i="11"/>
  <c r="C6" i="11"/>
  <c r="C7" i="11"/>
  <c r="C3" i="11"/>
  <c r="B7" i="11"/>
  <c r="B6" i="11"/>
  <c r="B5" i="11"/>
  <c r="B4" i="11"/>
  <c r="B3" i="11"/>
  <c r="B2" i="11"/>
  <c r="H2" i="11"/>
  <c r="E2" i="11"/>
  <c r="D2" i="11"/>
  <c r="C2" i="11"/>
  <c r="N1" i="3"/>
  <c r="L1" i="3"/>
  <c r="J1" i="3"/>
  <c r="H1" i="3"/>
  <c r="F1" i="3"/>
  <c r="D1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<sst xmlns="http://schemas.openxmlformats.org/spreadsheetml/2006/main" count="47" uniqueCount="36">
  <si>
    <t>Draft Position</t>
  </si>
  <si>
    <t>Number of players computed for</t>
  </si>
  <si>
    <t>Cumulative Normalized PER</t>
  </si>
  <si>
    <t>Cumulative Normalized WS</t>
  </si>
  <si>
    <t>Cumulative Normalized VORP</t>
  </si>
  <si>
    <t>Cumulative Normalized Basic Percentile</t>
  </si>
  <si>
    <t>Cumulative Normalized Advanced Percentile</t>
  </si>
  <si>
    <t>Cumulative Normalized Fantasy Points</t>
  </si>
  <si>
    <t>Cumulative PER</t>
  </si>
  <si>
    <t>Cumulative WS</t>
  </si>
  <si>
    <t>Cumulative VORP</t>
  </si>
  <si>
    <t>Cumulative Basic Percentile</t>
  </si>
  <si>
    <t>Cumulative Advanced Percentile</t>
  </si>
  <si>
    <t>Cumulative Fantasy Points</t>
  </si>
  <si>
    <t>1-3</t>
  </si>
  <si>
    <t>4-7</t>
  </si>
  <si>
    <t>8-14</t>
  </si>
  <si>
    <t>15-30</t>
  </si>
  <si>
    <t>31-45</t>
  </si>
  <si>
    <t>46-60</t>
  </si>
  <si>
    <t>Average PER</t>
  </si>
  <si>
    <t>Average WS</t>
  </si>
  <si>
    <t>Average VORP</t>
  </si>
  <si>
    <t>Average Basic Percentile</t>
  </si>
  <si>
    <t>Average Advanced Percentile</t>
  </si>
  <si>
    <t>Average Fantasy Points</t>
  </si>
  <si>
    <t>Draft Position Midpoint</t>
  </si>
  <si>
    <t>Normalized PER</t>
  </si>
  <si>
    <t>Normalized WS</t>
  </si>
  <si>
    <t>Normalized VORP</t>
  </si>
  <si>
    <t>Normalized Basic Percentile</t>
  </si>
  <si>
    <t>Normalized Advanced Percentile</t>
  </si>
  <si>
    <t>Normalized Fantasy Points</t>
  </si>
  <si>
    <t>AVG</t>
  </si>
  <si>
    <t>Average salary</t>
  </si>
  <si>
    <t>Normalized Rookie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</si>
</sst>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applyNumberFormat="1" applyFill="1" applyBorder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7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Normalized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41618270481256E-2"/>
          <c:y val="7.7893274032285548E-2"/>
          <c:w val="0.92529775292450656"/>
          <c:h val="0.795859167440031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'Clustered Data'!$C$17</c:f>
              <c:strCache>
                <c:ptCount val="1"/>
                <c:pt idx="0">
                  <c:v>Normalized PER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Data'!$C$18:$C$23</c:f>
              <c:numCache>
                <c:formatCode>General</c:formatCode>
                <c:ptCount val="6"/>
                <c:pt idx="0">
                  <c:v>100.00000000549825</c:v>
                </c:pt>
                <c:pt idx="1">
                  <c:v>78.226374017364918</c:v>
                </c:pt>
                <c:pt idx="2">
                  <c:v>65.320642325047544</c:v>
                </c:pt>
                <c:pt idx="3">
                  <c:v>42.160077472682488</c:v>
                </c:pt>
                <c:pt idx="4">
                  <c:v>20.666717984817502</c:v>
                </c:pt>
                <c:pt idx="5">
                  <c:v>10.662979173209383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5-4769-B245-62EBA1393401}"/>
            </c:ext>
          </c:extLst>
        </c:ser>
        <c:ser>
          <c:idx val="1"/>
          <c:order val="1"/>
          <c:tx>
            <c:strRef>
              <c:f>'Clustered Data'!$D$17</c:f>
              <c:strCache>
                <c:ptCount val="1"/>
                <c:pt idx="0">
                  <c:v>Normalized WS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Data'!$D$18:$D$23</c:f>
              <c:numCache>
                <c:formatCode>General</c:formatCode>
                <c:ptCount val="6"/>
                <c:pt idx="0">
                  <c:v>100.00000001722711</c:v>
                </c:pt>
                <c:pt idx="1">
                  <c:v>67.064326086525696</c:v>
                </c:pt>
                <c:pt idx="2">
                  <c:v>51.278252489539391</c:v>
                </c:pt>
                <c:pt idx="3">
                  <c:v>26.466028119223061</c:v>
                </c:pt>
                <c:pt idx="4">
                  <c:v>10.312500001776547</c:v>
                </c:pt>
                <c:pt idx="5">
                  <c:v>5.5261163184823108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5-4769-B245-62EBA1393401}"/>
            </c:ext>
          </c:extLst>
        </c:ser>
        <c:ser>
          <c:idx val="2"/>
          <c:order val="2"/>
          <c:tx>
            <c:strRef>
              <c:f>'Clustered Data'!$E$17</c:f>
              <c:strCache>
                <c:ptCount val="1"/>
                <c:pt idx="0">
                  <c:v>Normalized VORP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Data'!$E$18:$E$23</c:f>
              <c:numCache>
                <c:formatCode>General</c:formatCode>
                <c:ptCount val="6"/>
                <c:pt idx="0">
                  <c:v>100.0000000050123</c:v>
                </c:pt>
                <c:pt idx="1">
                  <c:v>59.091023009327401</c:v>
                </c:pt>
                <c:pt idx="2">
                  <c:v>38.14631561802863</c:v>
                </c:pt>
                <c:pt idx="3">
                  <c:v>15.411821463355812</c:v>
                </c:pt>
                <c:pt idx="4">
                  <c:v>4.7376071377243045</c:v>
                </c:pt>
                <c:pt idx="5">
                  <c:v>3.2569796001832971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5-4769-B245-62EBA1393401}"/>
            </c:ext>
          </c:extLst>
        </c:ser>
        <c:ser>
          <c:idx val="3"/>
          <c:order val="3"/>
          <c:tx>
            <c:strRef>
              <c:f>'Clustered Data'!$F$17</c:f>
              <c:strCache>
                <c:ptCount val="1"/>
                <c:pt idx="0">
                  <c:v>Normalized Basic Percentile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Data'!$F$18:$F$23</c:f>
              <c:numCache>
                <c:formatCode>General</c:formatCode>
                <c:ptCount val="6"/>
                <c:pt idx="0">
                  <c:v>100.00000000976992</c:v>
                </c:pt>
                <c:pt idx="1">
                  <c:v>81.644381167377631</c:v>
                </c:pt>
                <c:pt idx="2">
                  <c:v>66.261801658991672</c:v>
                </c:pt>
                <c:pt idx="3">
                  <c:v>41.290246239529338</c:v>
                </c:pt>
                <c:pt idx="4">
                  <c:v>19.387555369291324</c:v>
                </c:pt>
                <c:pt idx="5">
                  <c:v>9.7392444490312631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5-4769-B245-62EBA1393401}"/>
            </c:ext>
          </c:extLst>
        </c:ser>
        <c:ser>
          <c:idx val="4"/>
          <c:order val="4"/>
          <c:tx>
            <c:strRef>
              <c:f>'Clustered Data'!$G$17</c:f>
              <c:strCache>
                <c:ptCount val="1"/>
                <c:pt idx="0">
                  <c:v>Normalized Advanced Percentile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7F809E9-7388-4374-9F74-1A7E8D5F62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515-4769-B245-62EBA13934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300425-970F-4624-9CE1-6C6FED66EF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515-4769-B245-62EBA13934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C6E3ED-5051-43EF-ABBA-825B26432C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515-4769-B245-62EBA13934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8B72371-0C80-40B9-8037-E5C8C7AFF4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515-4769-B245-62EBA13934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9FB6FF-3447-4241-A911-8AAACFA399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515-4769-B245-62EBA13934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2E3E295-F0A5-4517-B7FE-03216B19B9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515-4769-B245-62EBA13934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Data'!$G$18:$G$23</c:f>
              <c:numCache>
                <c:formatCode>General</c:formatCode>
                <c:ptCount val="6"/>
                <c:pt idx="0">
                  <c:v>100.00000002115095</c:v>
                </c:pt>
                <c:pt idx="1">
                  <c:v>82.854504836958341</c:v>
                </c:pt>
                <c:pt idx="2">
                  <c:v>72.464916007577713</c:v>
                </c:pt>
                <c:pt idx="3">
                  <c:v>48.72703784852051</c:v>
                </c:pt>
                <c:pt idx="4">
                  <c:v>25.242325272186534</c:v>
                </c:pt>
                <c:pt idx="5">
                  <c:v>12.950125634193082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'Clustered Data'!$A$2:$A$7</c15:f>
                <c15:dlblRangeCache>
                  <c:ptCount val="6"/>
                  <c:pt idx="0">
                    <c:v>1-3</c:v>
                  </c:pt>
                  <c:pt idx="1">
                    <c:v>4-7</c:v>
                  </c:pt>
                  <c:pt idx="2">
                    <c:v>8-14</c:v>
                  </c:pt>
                  <c:pt idx="3">
                    <c:v>15-30</c:v>
                  </c:pt>
                  <c:pt idx="4">
                    <c:v>31-45</c:v>
                  </c:pt>
                  <c:pt idx="5">
                    <c:v>46-60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9515-4769-B245-62EBA1393401}"/>
            </c:ext>
          </c:extLst>
        </c:ser>
        <c:ser>
          <c:idx val="5"/>
          <c:order val="5"/>
          <c:tx>
            <c:strRef>
              <c:f>'Clustered Data'!$H$17</c:f>
              <c:strCache>
                <c:ptCount val="1"/>
                <c:pt idx="0">
                  <c:v>Normalized Fantasy Points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Data'!$H$18:$H$23</c:f>
              <c:numCache>
                <c:formatCode>General</c:formatCode>
                <c:ptCount val="6"/>
                <c:pt idx="0">
                  <c:v>100.00000000465697</c:v>
                </c:pt>
                <c:pt idx="1">
                  <c:v>73.125320575000842</c:v>
                </c:pt>
                <c:pt idx="2">
                  <c:v>54.546011879019574</c:v>
                </c:pt>
                <c:pt idx="3">
                  <c:v>30.357054151501771</c:v>
                </c:pt>
                <c:pt idx="4">
                  <c:v>12.246628005000764</c:v>
                </c:pt>
                <c:pt idx="5">
                  <c:v>6.0655847452027079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15-4769-B245-62EBA1393401}"/>
            </c:ext>
          </c:extLst>
        </c:ser>
        <c:ser>
          <c:idx val="6"/>
          <c:order val="6"/>
          <c:tx>
            <c:strRef>
              <c:f>'Clustered Data'!$I$17</c:f>
              <c:strCache>
                <c:ptCount val="1"/>
                <c:pt idx="0">
                  <c:v>Normalized Rookie Salary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Data'!$I$18:$I$23</c:f>
              <c:numCache>
                <c:formatCode>General</c:formatCode>
                <c:ptCount val="6"/>
                <c:pt idx="0">
                  <c:v>100</c:v>
                </c:pt>
                <c:pt idx="1">
                  <c:v>70.050458000665927</c:v>
                </c:pt>
                <c:pt idx="2">
                  <c:v>46.460273717512109</c:v>
                </c:pt>
                <c:pt idx="3">
                  <c:v>27.60928434296563</c:v>
                </c:pt>
                <c:pt idx="4">
                  <c:v>13.65168216949921</c:v>
                </c:pt>
                <c:pt idx="5">
                  <c:v>13.65168216949921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12C-9053-222B5C325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80192"/>
        <c:axId val="322583472"/>
      </c:scatterChart>
      <c:valAx>
        <c:axId val="3225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472"/>
        <c:crosses val="autoZero"/>
        <c:crossBetween val="midCat"/>
      </c:valAx>
      <c:valAx>
        <c:axId val="322583472"/>
        <c:scaling>
          <c:orientation val="minMax"/>
          <c:max val="10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Metrics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8979275412242E-2"/>
          <c:y val="7.9914900661724561E-2"/>
          <c:w val="0.94200775032073514"/>
          <c:h val="0.79585916744003171"/>
        </c:manualLayout>
      </c:layout>
      <c:lineChart>
        <c:grouping val="standard"/>
        <c:varyColors val="0"/>
        <c:ser>
          <c:idx val="0"/>
          <c:order val="0"/>
          <c:tx>
            <c:strRef>
              <c:f>'Data 1-60'!$D$1</c:f>
              <c:strCache>
                <c:ptCount val="1"/>
                <c:pt idx="0">
                  <c:v>Cumulative Normalized 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1-60'!$D$2:$D$64</c:f>
              <c:numCache>
                <c:formatCode>General</c:formatCode>
                <c:ptCount val="63"/>
                <c:pt idx="0">
                  <c:v>100</c:v>
                </c:pt>
                <c:pt idx="1">
                  <c:v>77.494502376392134</c:v>
                </c:pt>
                <c:pt idx="2">
                  <c:v>80.540540540540491</c:v>
                </c:pt>
                <c:pt idx="3">
                  <c:v>78.425196850393704</c:v>
                </c:pt>
                <c:pt idx="4">
                  <c:v>80.231254876924154</c:v>
                </c:pt>
                <c:pt idx="5">
                  <c:v>46.744697453358881</c:v>
                </c:pt>
                <c:pt idx="6">
                  <c:v>63.734127828615996</c:v>
                </c:pt>
                <c:pt idx="7">
                  <c:v>60.337660495140796</c:v>
                </c:pt>
                <c:pt idx="8">
                  <c:v>69.521174718025108</c:v>
                </c:pt>
                <c:pt idx="9">
                  <c:v>65.595516776619135</c:v>
                </c:pt>
                <c:pt idx="10">
                  <c:v>55.667163226218349</c:v>
                </c:pt>
                <c:pt idx="11">
                  <c:v>42.579272185571391</c:v>
                </c:pt>
                <c:pt idx="12">
                  <c:v>57.686032489182097</c:v>
                </c:pt>
                <c:pt idx="13">
                  <c:v>41.89685748740866</c:v>
                </c:pt>
                <c:pt idx="14">
                  <c:v>45.967227069589271</c:v>
                </c:pt>
                <c:pt idx="15">
                  <c:v>45.152869404837901</c:v>
                </c:pt>
                <c:pt idx="16">
                  <c:v>42.075618926012623</c:v>
                </c:pt>
                <c:pt idx="17">
                  <c:v>47.173157409377872</c:v>
                </c:pt>
                <c:pt idx="18">
                  <c:v>39.130311413775978</c:v>
                </c:pt>
                <c:pt idx="19">
                  <c:v>35.401858551464848</c:v>
                </c:pt>
                <c:pt idx="20">
                  <c:v>42.17351209477193</c:v>
                </c:pt>
                <c:pt idx="21">
                  <c:v>28.306731928779172</c:v>
                </c:pt>
                <c:pt idx="22">
                  <c:v>40.191530112789955</c:v>
                </c:pt>
                <c:pt idx="23">
                  <c:v>37.205079094842866</c:v>
                </c:pt>
                <c:pt idx="24">
                  <c:v>30.542668652904869</c:v>
                </c:pt>
                <c:pt idx="25">
                  <c:v>34.590338369865925</c:v>
                </c:pt>
                <c:pt idx="26">
                  <c:v>33.290771086046675</c:v>
                </c:pt>
                <c:pt idx="27">
                  <c:v>29.305525998439368</c:v>
                </c:pt>
                <c:pt idx="28">
                  <c:v>26.175782081293892</c:v>
                </c:pt>
                <c:pt idx="29">
                  <c:v>23.518479109030288</c:v>
                </c:pt>
                <c:pt idx="30">
                  <c:v>21.848620273817122</c:v>
                </c:pt>
                <c:pt idx="31">
                  <c:v>16.149535362133786</c:v>
                </c:pt>
                <c:pt idx="32">
                  <c:v>20.008512449457328</c:v>
                </c:pt>
                <c:pt idx="33">
                  <c:v>19.10477406540398</c:v>
                </c:pt>
                <c:pt idx="34">
                  <c:v>22.945307512236628</c:v>
                </c:pt>
                <c:pt idx="35">
                  <c:v>13.442576434702417</c:v>
                </c:pt>
                <c:pt idx="36">
                  <c:v>20.574590338369863</c:v>
                </c:pt>
                <c:pt idx="37">
                  <c:v>18.354259771582605</c:v>
                </c:pt>
                <c:pt idx="38">
                  <c:v>16.491452082003264</c:v>
                </c:pt>
                <c:pt idx="39">
                  <c:v>17.630701567709441</c:v>
                </c:pt>
                <c:pt idx="40">
                  <c:v>13.601475491239274</c:v>
                </c:pt>
                <c:pt idx="41">
                  <c:v>12.531744342767965</c:v>
                </c:pt>
                <c:pt idx="42">
                  <c:v>19.524721571965667</c:v>
                </c:pt>
                <c:pt idx="43">
                  <c:v>13.031141377598072</c:v>
                </c:pt>
                <c:pt idx="44">
                  <c:v>21.397460452578564</c:v>
                </c:pt>
                <c:pt idx="45">
                  <c:v>19.538908987727886</c:v>
                </c:pt>
                <c:pt idx="46">
                  <c:v>21.469816272965879</c:v>
                </c:pt>
                <c:pt idx="47">
                  <c:v>13.642618996949707</c:v>
                </c:pt>
                <c:pt idx="48">
                  <c:v>10.268851528694048</c:v>
                </c:pt>
                <c:pt idx="49">
                  <c:v>11.599631127190182</c:v>
                </c:pt>
                <c:pt idx="50">
                  <c:v>6.3644747109314048</c:v>
                </c:pt>
                <c:pt idx="51">
                  <c:v>9.4644250549762337</c:v>
                </c:pt>
                <c:pt idx="52">
                  <c:v>11.249201957863377</c:v>
                </c:pt>
                <c:pt idx="53">
                  <c:v>6.4368305313187202</c:v>
                </c:pt>
                <c:pt idx="54">
                  <c:v>8.9749592111796872</c:v>
                </c:pt>
                <c:pt idx="55">
                  <c:v>8.027239838263462</c:v>
                </c:pt>
                <c:pt idx="56">
                  <c:v>2.0671064765552956</c:v>
                </c:pt>
                <c:pt idx="57">
                  <c:v>3.5794849968078317</c:v>
                </c:pt>
                <c:pt idx="58">
                  <c:v>0.82287011420869682</c:v>
                </c:pt>
                <c:pt idx="59">
                  <c:v>4.0646946158757187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5-429B-8DA1-BDAE322037E3}"/>
            </c:ext>
          </c:extLst>
        </c:ser>
        <c:ser>
          <c:idx val="1"/>
          <c:order val="1"/>
          <c:tx>
            <c:strRef>
              <c:f>'Data 1-60'!$F$1</c:f>
              <c:strCache>
                <c:ptCount val="1"/>
                <c:pt idx="0">
                  <c:v>Cumulative Normalized WS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1-60'!$F$2:$F$64</c:f>
              <c:numCache>
                <c:formatCode>General</c:formatCode>
                <c:ptCount val="63"/>
                <c:pt idx="0">
                  <c:v>100</c:v>
                </c:pt>
                <c:pt idx="1">
                  <c:v>67.606877128084406</c:v>
                </c:pt>
                <c:pt idx="2">
                  <c:v>76.405061162722262</c:v>
                </c:pt>
                <c:pt idx="3">
                  <c:v>69.456471478414386</c:v>
                </c:pt>
                <c:pt idx="4">
                  <c:v>70.591449829753245</c:v>
                </c:pt>
                <c:pt idx="5">
                  <c:v>32.052629366513926</c:v>
                </c:pt>
                <c:pt idx="6">
                  <c:v>46.092731934927905</c:v>
                </c:pt>
                <c:pt idx="7">
                  <c:v>40.703686577830084</c:v>
                </c:pt>
                <c:pt idx="8">
                  <c:v>61.747025936357133</c:v>
                </c:pt>
                <c:pt idx="9">
                  <c:v>51.031989575013661</c:v>
                </c:pt>
                <c:pt idx="10">
                  <c:v>40.312749590146709</c:v>
                </c:pt>
                <c:pt idx="11">
                  <c:v>24.856025894320897</c:v>
                </c:pt>
                <c:pt idx="12">
                  <c:v>45.407541300601153</c:v>
                </c:pt>
                <c:pt idx="13">
                  <c:v>27.899449325318422</c:v>
                </c:pt>
                <c:pt idx="14">
                  <c:v>29.564084240615411</c:v>
                </c:pt>
                <c:pt idx="15">
                  <c:v>27.966707301694061</c:v>
                </c:pt>
                <c:pt idx="16">
                  <c:v>25.389886081802516</c:v>
                </c:pt>
                <c:pt idx="17">
                  <c:v>31.468325696750604</c:v>
                </c:pt>
                <c:pt idx="18">
                  <c:v>22.480978603556263</c:v>
                </c:pt>
                <c:pt idx="19">
                  <c:v>17.819160116020008</c:v>
                </c:pt>
                <c:pt idx="20">
                  <c:v>25.104039682206064</c:v>
                </c:pt>
                <c:pt idx="21">
                  <c:v>15.902307789314385</c:v>
                </c:pt>
                <c:pt idx="22">
                  <c:v>23.494051872714277</c:v>
                </c:pt>
                <c:pt idx="23">
                  <c:v>26.209592668880571</c:v>
                </c:pt>
                <c:pt idx="24">
                  <c:v>14.838791037874643</c:v>
                </c:pt>
                <c:pt idx="25">
                  <c:v>21.694901004666022</c:v>
                </c:pt>
                <c:pt idx="26">
                  <c:v>18.849047879271929</c:v>
                </c:pt>
                <c:pt idx="27">
                  <c:v>15.26756063726932</c:v>
                </c:pt>
                <c:pt idx="28">
                  <c:v>12.753793770229937</c:v>
                </c:pt>
                <c:pt idx="29">
                  <c:v>15.624868636764894</c:v>
                </c:pt>
                <c:pt idx="30">
                  <c:v>10.630963890873932</c:v>
                </c:pt>
                <c:pt idx="31">
                  <c:v>7.1587708604817353</c:v>
                </c:pt>
                <c:pt idx="32">
                  <c:v>7.9910883181302284</c:v>
                </c:pt>
                <c:pt idx="33">
                  <c:v>6.4903947202488546</c:v>
                </c:pt>
                <c:pt idx="34">
                  <c:v>14.107360544789611</c:v>
                </c:pt>
                <c:pt idx="35">
                  <c:v>6.1709193324645844</c:v>
                </c:pt>
                <c:pt idx="36">
                  <c:v>9.3278405985959854</c:v>
                </c:pt>
                <c:pt idx="37">
                  <c:v>9.4539493043003056</c:v>
                </c:pt>
                <c:pt idx="38">
                  <c:v>7.5455042246416415</c:v>
                </c:pt>
                <c:pt idx="39">
                  <c:v>7.4866534953129591</c:v>
                </c:pt>
                <c:pt idx="40">
                  <c:v>6.4988019672958082</c:v>
                </c:pt>
                <c:pt idx="41">
                  <c:v>5.4815250746143178</c:v>
                </c:pt>
                <c:pt idx="42">
                  <c:v>10.446004455840935</c:v>
                </c:pt>
                <c:pt idx="43">
                  <c:v>3.9766278532094668</c:v>
                </c:pt>
                <c:pt idx="44">
                  <c:v>13.052251040396822</c:v>
                </c:pt>
                <c:pt idx="45">
                  <c:v>11.984530665433605</c:v>
                </c:pt>
                <c:pt idx="46">
                  <c:v>11.017697255033843</c:v>
                </c:pt>
                <c:pt idx="47">
                  <c:v>8.2895455882971127</c:v>
                </c:pt>
                <c:pt idx="48">
                  <c:v>3.446971289251334</c:v>
                </c:pt>
                <c:pt idx="49">
                  <c:v>5.1452351927361386</c:v>
                </c:pt>
                <c:pt idx="50">
                  <c:v>3.2830299718357234</c:v>
                </c:pt>
                <c:pt idx="51">
                  <c:v>2.673504560931522</c:v>
                </c:pt>
                <c:pt idx="52">
                  <c:v>6.5324309554836271</c:v>
                </c:pt>
                <c:pt idx="53">
                  <c:v>2.8962966076758168</c:v>
                </c:pt>
                <c:pt idx="54">
                  <c:v>3.3671024423052671</c:v>
                </c:pt>
                <c:pt idx="55">
                  <c:v>3.7117995712303999</c:v>
                </c:pt>
                <c:pt idx="56">
                  <c:v>0.86174282231283372</c:v>
                </c:pt>
                <c:pt idx="57">
                  <c:v>1.1349783513388541</c:v>
                </c:pt>
                <c:pt idx="58">
                  <c:v>-4.2036235234772365E-3</c:v>
                </c:pt>
                <c:pt idx="59">
                  <c:v>3.0812560427088149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5-429B-8DA1-BDAE322037E3}"/>
            </c:ext>
          </c:extLst>
        </c:ser>
        <c:ser>
          <c:idx val="2"/>
          <c:order val="2"/>
          <c:tx>
            <c:strRef>
              <c:f>'Data 1-60'!$H$1</c:f>
              <c:strCache>
                <c:ptCount val="1"/>
                <c:pt idx="0">
                  <c:v>Cumulative Normalized VORP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1-60'!$H$2:$H$64</c:f>
              <c:numCache>
                <c:formatCode>General</c:formatCode>
                <c:ptCount val="63"/>
                <c:pt idx="0">
                  <c:v>100.00000000000003</c:v>
                </c:pt>
                <c:pt idx="1">
                  <c:v>51.037165082108906</c:v>
                </c:pt>
                <c:pt idx="2">
                  <c:v>64.509507346585977</c:v>
                </c:pt>
                <c:pt idx="3">
                  <c:v>54.440363007778735</c:v>
                </c:pt>
                <c:pt idx="4">
                  <c:v>64.347450302506473</c:v>
                </c:pt>
                <c:pt idx="5">
                  <c:v>21.251080380293864</c:v>
                </c:pt>
                <c:pt idx="6">
                  <c:v>29.786084701815025</c:v>
                </c:pt>
                <c:pt idx="7">
                  <c:v>23.952031114952462</c:v>
                </c:pt>
                <c:pt idx="8">
                  <c:v>46.942523768366449</c:v>
                </c:pt>
                <c:pt idx="9">
                  <c:v>37.456784788245471</c:v>
                </c:pt>
                <c:pt idx="10">
                  <c:v>25.27009507346586</c:v>
                </c:pt>
                <c:pt idx="11">
                  <c:v>11.268366464995678</c:v>
                </c:pt>
                <c:pt idx="12">
                  <c:v>29.69965427830596</c:v>
                </c:pt>
                <c:pt idx="13">
                  <c:v>17.264477095937771</c:v>
                </c:pt>
                <c:pt idx="14">
                  <c:v>16.529818496110629</c:v>
                </c:pt>
                <c:pt idx="15">
                  <c:v>14.358254105445118</c:v>
                </c:pt>
                <c:pt idx="16">
                  <c:v>16.37856525496975</c:v>
                </c:pt>
                <c:pt idx="17">
                  <c:v>16.421780466724286</c:v>
                </c:pt>
                <c:pt idx="18">
                  <c:v>7.5302506482281757</c:v>
                </c:pt>
                <c:pt idx="19">
                  <c:v>6.3310285220397571</c:v>
                </c:pt>
                <c:pt idx="20">
                  <c:v>16.605445116681068</c:v>
                </c:pt>
                <c:pt idx="21">
                  <c:v>8.4485738980120999</c:v>
                </c:pt>
                <c:pt idx="22">
                  <c:v>8.7078651685393247</c:v>
                </c:pt>
                <c:pt idx="23">
                  <c:v>18.074762316335352</c:v>
                </c:pt>
                <c:pt idx="24">
                  <c:v>9.3668971477960241</c:v>
                </c:pt>
                <c:pt idx="25">
                  <c:v>12.986171132238548</c:v>
                </c:pt>
                <c:pt idx="26">
                  <c:v>8.6754537597234229</c:v>
                </c:pt>
                <c:pt idx="27">
                  <c:v>4.3539325842696623</c:v>
                </c:pt>
                <c:pt idx="28">
                  <c:v>4.2999135695764918</c:v>
                </c:pt>
                <c:pt idx="29">
                  <c:v>8.1028522039758002</c:v>
                </c:pt>
                <c:pt idx="30">
                  <c:v>5.466724286949006</c:v>
                </c:pt>
                <c:pt idx="31">
                  <c:v>4.0514261019878992</c:v>
                </c:pt>
                <c:pt idx="32">
                  <c:v>1.2208297320656873</c:v>
                </c:pt>
                <c:pt idx="33">
                  <c:v>1.4152981849611062</c:v>
                </c:pt>
                <c:pt idx="34">
                  <c:v>8.3945548833189267</c:v>
                </c:pt>
                <c:pt idx="35">
                  <c:v>2.312013828867761</c:v>
                </c:pt>
                <c:pt idx="36">
                  <c:v>2.7657735522904061</c:v>
                </c:pt>
                <c:pt idx="37">
                  <c:v>3.9974070872947278</c:v>
                </c:pt>
                <c:pt idx="38">
                  <c:v>2.0203111495246326</c:v>
                </c:pt>
                <c:pt idx="39">
                  <c:v>1.1776145203111494</c:v>
                </c:pt>
                <c:pt idx="40">
                  <c:v>3.0358686257562661</c:v>
                </c:pt>
                <c:pt idx="41">
                  <c:v>0.98314606741573018</c:v>
                </c:pt>
                <c:pt idx="42">
                  <c:v>4.451166810717373</c:v>
                </c:pt>
                <c:pt idx="43">
                  <c:v>0.23768366464995663</c:v>
                </c:pt>
                <c:pt idx="44">
                  <c:v>9.52895419187554</c:v>
                </c:pt>
                <c:pt idx="45">
                  <c:v>9.636992221261881</c:v>
                </c:pt>
                <c:pt idx="46">
                  <c:v>5.8232497839239388</c:v>
                </c:pt>
                <c:pt idx="47">
                  <c:v>6.3418323249783928</c:v>
                </c:pt>
                <c:pt idx="48">
                  <c:v>1.2532411408815902</c:v>
                </c:pt>
                <c:pt idx="49">
                  <c:v>0.92912705272255836</c:v>
                </c:pt>
                <c:pt idx="50">
                  <c:v>1.8150388936905792</c:v>
                </c:pt>
                <c:pt idx="51">
                  <c:v>2.3989261551969671E-17</c:v>
                </c:pt>
                <c:pt idx="52">
                  <c:v>3.6516853932584268</c:v>
                </c:pt>
                <c:pt idx="53">
                  <c:v>-0.22687986171132241</c:v>
                </c:pt>
                <c:pt idx="54">
                  <c:v>1.3612791702679343</c:v>
                </c:pt>
                <c:pt idx="55">
                  <c:v>1.836646499567848</c:v>
                </c:pt>
                <c:pt idx="56">
                  <c:v>0.39974070872947287</c:v>
                </c:pt>
                <c:pt idx="57">
                  <c:v>0.43215211754537591</c:v>
                </c:pt>
                <c:pt idx="58">
                  <c:v>-0.22687986171132241</c:v>
                </c:pt>
                <c:pt idx="59">
                  <c:v>2.0743301642178045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5-429B-8DA1-BDAE322037E3}"/>
            </c:ext>
          </c:extLst>
        </c:ser>
        <c:ser>
          <c:idx val="3"/>
          <c:order val="3"/>
          <c:tx>
            <c:strRef>
              <c:f>'Data 1-60'!$J$1</c:f>
              <c:strCache>
                <c:ptCount val="1"/>
                <c:pt idx="0">
                  <c:v>Cumulative Normalized Basic Percentile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1-60'!$J$2:$J$64</c:f>
              <c:numCache>
                <c:formatCode>General</c:formatCode>
                <c:ptCount val="63"/>
                <c:pt idx="0">
                  <c:v>99.999999995400501</c:v>
                </c:pt>
                <c:pt idx="1">
                  <c:v>82.099593652414654</c:v>
                </c:pt>
                <c:pt idx="2">
                  <c:v>84.664101327162143</c:v>
                </c:pt>
                <c:pt idx="3">
                  <c:v>82.778417715823366</c:v>
                </c:pt>
                <c:pt idx="4">
                  <c:v>84.394841267736425</c:v>
                </c:pt>
                <c:pt idx="5">
                  <c:v>52.189629726133667</c:v>
                </c:pt>
                <c:pt idx="6">
                  <c:v>71.033868517336458</c:v>
                </c:pt>
                <c:pt idx="7">
                  <c:v>65.587346844837796</c:v>
                </c:pt>
                <c:pt idx="8">
                  <c:v>73.514621280473619</c:v>
                </c:pt>
                <c:pt idx="9">
                  <c:v>68.111497658516939</c:v>
                </c:pt>
                <c:pt idx="10">
                  <c:v>56.175187752278333</c:v>
                </c:pt>
                <c:pt idx="11">
                  <c:v>45.883904456600526</c:v>
                </c:pt>
                <c:pt idx="12">
                  <c:v>58.355604896664673</c:v>
                </c:pt>
                <c:pt idx="13">
                  <c:v>44.817508149538824</c:v>
                </c:pt>
                <c:pt idx="14">
                  <c:v>43.315005430634947</c:v>
                </c:pt>
                <c:pt idx="15">
                  <c:v>42.847762665138625</c:v>
                </c:pt>
                <c:pt idx="16">
                  <c:v>45.706752942029183</c:v>
                </c:pt>
                <c:pt idx="17">
                  <c:v>46.96115611761639</c:v>
                </c:pt>
                <c:pt idx="18">
                  <c:v>39.970358329968022</c:v>
                </c:pt>
                <c:pt idx="19">
                  <c:v>36.17458375922412</c:v>
                </c:pt>
                <c:pt idx="20">
                  <c:v>43.941989360451323</c:v>
                </c:pt>
                <c:pt idx="21">
                  <c:v>29.904273940235399</c:v>
                </c:pt>
                <c:pt idx="22">
                  <c:v>41.745061340158863</c:v>
                </c:pt>
                <c:pt idx="23">
                  <c:v>39.775254777512522</c:v>
                </c:pt>
                <c:pt idx="24">
                  <c:v>32.124916565168824</c:v>
                </c:pt>
                <c:pt idx="25">
                  <c:v>33.794088967945626</c:v>
                </c:pt>
                <c:pt idx="26">
                  <c:v>33.1557717515471</c:v>
                </c:pt>
                <c:pt idx="27">
                  <c:v>26.593116074710622</c:v>
                </c:pt>
                <c:pt idx="28">
                  <c:v>25.71578121542904</c:v>
                </c:pt>
                <c:pt idx="29">
                  <c:v>25.726854879956285</c:v>
                </c:pt>
                <c:pt idx="30">
                  <c:v>20.027867357741506</c:v>
                </c:pt>
                <c:pt idx="31">
                  <c:v>15.203903410882264</c:v>
                </c:pt>
                <c:pt idx="32">
                  <c:v>20.77076094312757</c:v>
                </c:pt>
                <c:pt idx="33">
                  <c:v>17.394384584887035</c:v>
                </c:pt>
                <c:pt idx="34">
                  <c:v>22.318705914644099</c:v>
                </c:pt>
                <c:pt idx="35">
                  <c:v>12.099334332329287</c:v>
                </c:pt>
                <c:pt idx="36">
                  <c:v>20.739720615035978</c:v>
                </c:pt>
                <c:pt idx="37">
                  <c:v>18.102243951725995</c:v>
                </c:pt>
                <c:pt idx="38">
                  <c:v>15.993988758874828</c:v>
                </c:pt>
                <c:pt idx="39">
                  <c:v>19.225910299064406</c:v>
                </c:pt>
                <c:pt idx="40">
                  <c:v>13.300252544511437</c:v>
                </c:pt>
                <c:pt idx="41">
                  <c:v>13.212491257922053</c:v>
                </c:pt>
                <c:pt idx="42">
                  <c:v>19.189301939919272</c:v>
                </c:pt>
                <c:pt idx="43">
                  <c:v>11.593669464050686</c:v>
                </c:pt>
                <c:pt idx="44">
                  <c:v>19.422259942224709</c:v>
                </c:pt>
                <c:pt idx="45">
                  <c:v>20.743230086360342</c:v>
                </c:pt>
                <c:pt idx="46">
                  <c:v>20.815169547003322</c:v>
                </c:pt>
                <c:pt idx="47">
                  <c:v>13.891308657330695</c:v>
                </c:pt>
                <c:pt idx="48">
                  <c:v>9.431128145944454</c:v>
                </c:pt>
                <c:pt idx="49">
                  <c:v>10.205248146137814</c:v>
                </c:pt>
                <c:pt idx="50">
                  <c:v>6.2453423789522153</c:v>
                </c:pt>
                <c:pt idx="51">
                  <c:v>7.3165100593865899</c:v>
                </c:pt>
                <c:pt idx="52">
                  <c:v>10.344212273577002</c:v>
                </c:pt>
                <c:pt idx="53">
                  <c:v>6.4202517123192431</c:v>
                </c:pt>
                <c:pt idx="54">
                  <c:v>7.1439785230729971</c:v>
                </c:pt>
                <c:pt idx="55">
                  <c:v>7.2573164098096692</c:v>
                </c:pt>
                <c:pt idx="56">
                  <c:v>2.1789585515857572</c:v>
                </c:pt>
                <c:pt idx="57">
                  <c:v>3.4978786528582577</c:v>
                </c:pt>
                <c:pt idx="58">
                  <c:v>0.59667407959453311</c:v>
                </c:pt>
                <c:pt idx="59">
                  <c:v>3.8166345377814368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5-429B-8DA1-BDAE322037E3}"/>
            </c:ext>
          </c:extLst>
        </c:ser>
        <c:ser>
          <c:idx val="4"/>
          <c:order val="4"/>
          <c:tx>
            <c:strRef>
              <c:f>'Data 1-60'!$L$1</c:f>
              <c:strCache>
                <c:ptCount val="1"/>
                <c:pt idx="0">
                  <c:v>Cumulative Normalized Advanced Percentile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1-60'!$L$2:$L$64</c:f>
              <c:numCache>
                <c:formatCode>General</c:formatCode>
                <c:ptCount val="63"/>
                <c:pt idx="0">
                  <c:v>100.00000000383977</c:v>
                </c:pt>
                <c:pt idx="1">
                  <c:v>82.121310629734239</c:v>
                </c:pt>
                <c:pt idx="2">
                  <c:v>81.887340713197958</c:v>
                </c:pt>
                <c:pt idx="3">
                  <c:v>80.645632675523487</c:v>
                </c:pt>
                <c:pt idx="4">
                  <c:v>86.031464924848649</c:v>
                </c:pt>
                <c:pt idx="5">
                  <c:v>54.299567932743265</c:v>
                </c:pt>
                <c:pt idx="6">
                  <c:v>70.680748805329131</c:v>
                </c:pt>
                <c:pt idx="7">
                  <c:v>68.031715334422401</c:v>
                </c:pt>
                <c:pt idx="8">
                  <c:v>76.929066590020497</c:v>
                </c:pt>
                <c:pt idx="9">
                  <c:v>71.549340528995273</c:v>
                </c:pt>
                <c:pt idx="10">
                  <c:v>63.50806682468356</c:v>
                </c:pt>
                <c:pt idx="11">
                  <c:v>52.402175098651384</c:v>
                </c:pt>
                <c:pt idx="12">
                  <c:v>64.216176412207162</c:v>
                </c:pt>
                <c:pt idx="13">
                  <c:v>49.761969836015204</c:v>
                </c:pt>
                <c:pt idx="14">
                  <c:v>50.246775129733678</c:v>
                </c:pt>
                <c:pt idx="15">
                  <c:v>50.50440392959635</c:v>
                </c:pt>
                <c:pt idx="16">
                  <c:v>51.463990408487916</c:v>
                </c:pt>
                <c:pt idx="17">
                  <c:v>52.59888846940359</c:v>
                </c:pt>
                <c:pt idx="18">
                  <c:v>45.514732331940685</c:v>
                </c:pt>
                <c:pt idx="19">
                  <c:v>42.07663882658305</c:v>
                </c:pt>
                <c:pt idx="20">
                  <c:v>49.897749395521927</c:v>
                </c:pt>
                <c:pt idx="21">
                  <c:v>34.488387434992177</c:v>
                </c:pt>
                <c:pt idx="22">
                  <c:v>47.490452262254493</c:v>
                </c:pt>
                <c:pt idx="23">
                  <c:v>44.481449305500625</c:v>
                </c:pt>
                <c:pt idx="24">
                  <c:v>39.533309971470864</c:v>
                </c:pt>
                <c:pt idx="25">
                  <c:v>40.536794332083865</c:v>
                </c:pt>
                <c:pt idx="26">
                  <c:v>40.769000934303925</c:v>
                </c:pt>
                <c:pt idx="27">
                  <c:v>32.329213474541277</c:v>
                </c:pt>
                <c:pt idx="28">
                  <c:v>32.654631000415527</c:v>
                </c:pt>
                <c:pt idx="29">
                  <c:v>31.512758461974204</c:v>
                </c:pt>
                <c:pt idx="30">
                  <c:v>24.800137220122366</c:v>
                </c:pt>
                <c:pt idx="31">
                  <c:v>21.17156850786937</c:v>
                </c:pt>
                <c:pt idx="32">
                  <c:v>26.468272683479132</c:v>
                </c:pt>
                <c:pt idx="33">
                  <c:v>23.445413925290865</c:v>
                </c:pt>
                <c:pt idx="34">
                  <c:v>29.817703981998079</c:v>
                </c:pt>
                <c:pt idx="35">
                  <c:v>15.508602711215087</c:v>
                </c:pt>
                <c:pt idx="36">
                  <c:v>26.127241158644466</c:v>
                </c:pt>
                <c:pt idx="37">
                  <c:v>24.11272963375697</c:v>
                </c:pt>
                <c:pt idx="38">
                  <c:v>21.539531484352555</c:v>
                </c:pt>
                <c:pt idx="39">
                  <c:v>22.288622994175405</c:v>
                </c:pt>
                <c:pt idx="40">
                  <c:v>15.835801160365284</c:v>
                </c:pt>
                <c:pt idx="41">
                  <c:v>16.847769602931013</c:v>
                </c:pt>
                <c:pt idx="42">
                  <c:v>23.038973558433916</c:v>
                </c:pt>
                <c:pt idx="43">
                  <c:v>17.448965505646946</c:v>
                </c:pt>
                <c:pt idx="44">
                  <c:v>24.758278399566784</c:v>
                </c:pt>
                <c:pt idx="45">
                  <c:v>24.338801784928147</c:v>
                </c:pt>
                <c:pt idx="46">
                  <c:v>24.664159031406921</c:v>
                </c:pt>
                <c:pt idx="47">
                  <c:v>16.563481651896627</c:v>
                </c:pt>
                <c:pt idx="48">
                  <c:v>14.108251315041494</c:v>
                </c:pt>
                <c:pt idx="49">
                  <c:v>14.166571969812539</c:v>
                </c:pt>
                <c:pt idx="50">
                  <c:v>8.5685561044035747</c:v>
                </c:pt>
                <c:pt idx="51">
                  <c:v>12.356482649595774</c:v>
                </c:pt>
                <c:pt idx="52">
                  <c:v>13.044110034417692</c:v>
                </c:pt>
                <c:pt idx="53">
                  <c:v>8.3266349019280117</c:v>
                </c:pt>
                <c:pt idx="54">
                  <c:v>11.295669476084379</c:v>
                </c:pt>
                <c:pt idx="55">
                  <c:v>9.7354745256657527</c:v>
                </c:pt>
                <c:pt idx="56">
                  <c:v>3.1038854068002335</c:v>
                </c:pt>
                <c:pt idx="57">
                  <c:v>5.6250764338127004</c:v>
                </c:pt>
                <c:pt idx="58">
                  <c:v>1.0224977449093799</c:v>
                </c:pt>
                <c:pt idx="59">
                  <c:v>4.0276071058685803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5-429B-8DA1-BDAE322037E3}"/>
            </c:ext>
          </c:extLst>
        </c:ser>
        <c:ser>
          <c:idx val="5"/>
          <c:order val="5"/>
          <c:tx>
            <c:strRef>
              <c:f>'Data 1-60'!$N$1</c:f>
              <c:strCache>
                <c:ptCount val="1"/>
                <c:pt idx="0">
                  <c:v>Cumulative Normalized Fantasy Points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1-60'!$N$2:$N$64</c:f>
              <c:numCache>
                <c:formatCode>General</c:formatCode>
                <c:ptCount val="63"/>
                <c:pt idx="0">
                  <c:v>99.999999999999972</c:v>
                </c:pt>
                <c:pt idx="1">
                  <c:v>73.6413440204865</c:v>
                </c:pt>
                <c:pt idx="2">
                  <c:v>76.616773661774275</c:v>
                </c:pt>
                <c:pt idx="3">
                  <c:v>73.420567803076096</c:v>
                </c:pt>
                <c:pt idx="4">
                  <c:v>74.589198725622353</c:v>
                </c:pt>
                <c:pt idx="5">
                  <c:v>39.308802557043919</c:v>
                </c:pt>
                <c:pt idx="6">
                  <c:v>56.68416532971586</c:v>
                </c:pt>
                <c:pt idx="7">
                  <c:v>50.408518457496633</c:v>
                </c:pt>
                <c:pt idx="8">
                  <c:v>62.101207333045338</c:v>
                </c:pt>
                <c:pt idx="9">
                  <c:v>55.098994769234686</c:v>
                </c:pt>
                <c:pt idx="10">
                  <c:v>41.055155431480124</c:v>
                </c:pt>
                <c:pt idx="11">
                  <c:v>31.075348993606699</c:v>
                </c:pt>
                <c:pt idx="12">
                  <c:v>46.979259575759805</c:v>
                </c:pt>
                <c:pt idx="13">
                  <c:v>31.795101489289333</c:v>
                </c:pt>
                <c:pt idx="14">
                  <c:v>31.82709064449022</c:v>
                </c:pt>
                <c:pt idx="15">
                  <c:v>31.341681320301795</c:v>
                </c:pt>
                <c:pt idx="16">
                  <c:v>33.928277465690186</c:v>
                </c:pt>
                <c:pt idx="17">
                  <c:v>34.732740386386524</c:v>
                </c:pt>
                <c:pt idx="18">
                  <c:v>28.335049199700634</c:v>
                </c:pt>
                <c:pt idx="19">
                  <c:v>23.030123078414487</c:v>
                </c:pt>
                <c:pt idx="20">
                  <c:v>30.962455759241937</c:v>
                </c:pt>
                <c:pt idx="21">
                  <c:v>19.595675632157302</c:v>
                </c:pt>
                <c:pt idx="22">
                  <c:v>28.276204677868517</c:v>
                </c:pt>
                <c:pt idx="23">
                  <c:v>29.446421772093139</c:v>
                </c:pt>
                <c:pt idx="24">
                  <c:v>18.856654821736388</c:v>
                </c:pt>
                <c:pt idx="25">
                  <c:v>22.845437219831926</c:v>
                </c:pt>
                <c:pt idx="26">
                  <c:v>22.228863968110417</c:v>
                </c:pt>
                <c:pt idx="27">
                  <c:v>18.692915519785487</c:v>
                </c:pt>
                <c:pt idx="28">
                  <c:v>14.658917322566914</c:v>
                </c:pt>
                <c:pt idx="29">
                  <c:v>16.420116810530651</c:v>
                </c:pt>
                <c:pt idx="30">
                  <c:v>12.335089570741737</c:v>
                </c:pt>
                <c:pt idx="31">
                  <c:v>7.8733529672872535</c:v>
                </c:pt>
                <c:pt idx="32">
                  <c:v>10.649200022297309</c:v>
                </c:pt>
                <c:pt idx="33">
                  <c:v>9.1819096385848979</c:v>
                </c:pt>
                <c:pt idx="34">
                  <c:v>15.0178955944507</c:v>
                </c:pt>
                <c:pt idx="35">
                  <c:v>8.0782418281070321</c:v>
                </c:pt>
                <c:pt idx="36">
                  <c:v>11.989271512371806</c:v>
                </c:pt>
                <c:pt idx="37">
                  <c:v>10.668612852309735</c:v>
                </c:pt>
                <c:pt idx="38">
                  <c:v>9.1911912486118457</c:v>
                </c:pt>
                <c:pt idx="39">
                  <c:v>12.738486476849195</c:v>
                </c:pt>
                <c:pt idx="40">
                  <c:v>7.8676585993073829</c:v>
                </c:pt>
                <c:pt idx="41">
                  <c:v>7.0861328165995472</c:v>
                </c:pt>
                <c:pt idx="42">
                  <c:v>11.809518985688316</c:v>
                </c:pt>
                <c:pt idx="43">
                  <c:v>5.3204358734507258</c:v>
                </c:pt>
                <c:pt idx="44">
                  <c:v>13.433905630523697</c:v>
                </c:pt>
                <c:pt idx="45">
                  <c:v>13.10546669931624</c:v>
                </c:pt>
                <c:pt idx="46">
                  <c:v>13.669218452889634</c:v>
                </c:pt>
                <c:pt idx="47">
                  <c:v>9.090659897415831</c:v>
                </c:pt>
                <c:pt idx="48">
                  <c:v>4.6605826280123583</c:v>
                </c:pt>
                <c:pt idx="49">
                  <c:v>5.0855472733411657</c:v>
                </c:pt>
                <c:pt idx="50">
                  <c:v>3.3858728324559015</c:v>
                </c:pt>
                <c:pt idx="51">
                  <c:v>3.0432282828885091</c:v>
                </c:pt>
                <c:pt idx="52">
                  <c:v>6.4310742150148812</c:v>
                </c:pt>
                <c:pt idx="53">
                  <c:v>3.9663429054462545</c:v>
                </c:pt>
                <c:pt idx="54">
                  <c:v>3.9104411341563368</c:v>
                </c:pt>
                <c:pt idx="55">
                  <c:v>4.0859864016488068</c:v>
                </c:pt>
                <c:pt idx="56">
                  <c:v>1.1518997832259232</c:v>
                </c:pt>
                <c:pt idx="57">
                  <c:v>1.1618783298169308</c:v>
                </c:pt>
                <c:pt idx="58">
                  <c:v>0.17075878175908166</c:v>
                </c:pt>
                <c:pt idx="59">
                  <c:v>2.9791334279108104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5-429B-8DA1-BDAE3220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25568"/>
        <c:axId val="514322616"/>
      </c:lineChart>
      <c:catAx>
        <c:axId val="514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2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143226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Data'!$C$17</c:f>
              <c:strCache>
                <c:ptCount val="1"/>
                <c:pt idx="0">
                  <c:v>Normalized PER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282E9CB-B92F-4911-B21C-C411BC220F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3A8-426C-BFE5-818B0FAAA88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76287B-3E3D-40B5-A300-1D2C06F49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3A8-426C-BFE5-818B0FAAA88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D57BC5-24F0-48E7-B9FC-3297A00B0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3A8-426C-BFE5-818B0FAAA8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054A8F2-6C7F-4311-B464-F33605F7F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3A8-426C-BFE5-818B0FAAA88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BDA8EB1-6F5C-4D22-9FE2-285397B6B3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3A8-426C-BFE5-818B0FAAA88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73FA04-39DF-4DC8-ADCB-9B4477A62D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3A8-426C-BFE5-818B0FAAA8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Data'!$C$18:$C$23</c:f>
              <c:numCache>
                <c:formatCode>General</c:formatCode>
                <c:ptCount val="6"/>
                <c:pt idx="0">
                  <c:v>100.00000000549825</c:v>
                </c:pt>
                <c:pt idx="1">
                  <c:v>78.226374017364918</c:v>
                </c:pt>
                <c:pt idx="2">
                  <c:v>65.320642325047544</c:v>
                </c:pt>
                <c:pt idx="3">
                  <c:v>42.160077472682488</c:v>
                </c:pt>
                <c:pt idx="4">
                  <c:v>20.666717984817502</c:v>
                </c:pt>
                <c:pt idx="5">
                  <c:v>10.662979173209383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'Clustered Data'!$A$2:$A$7</c15:f>
                <c15:dlblRangeCache>
                  <c:ptCount val="6"/>
                  <c:pt idx="0">
                    <c:v>1-3</c:v>
                  </c:pt>
                  <c:pt idx="1">
                    <c:v>4-7</c:v>
                  </c:pt>
                  <c:pt idx="2">
                    <c:v>8-14</c:v>
                  </c:pt>
                  <c:pt idx="3">
                    <c:v>15-30</c:v>
                  </c:pt>
                  <c:pt idx="4">
                    <c:v>31-45</c:v>
                  </c:pt>
                  <c:pt idx="5">
                    <c:v>46-60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3A8-426C-BFE5-818B0FAAA88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62649704"/>
        <c:axId val="662654952"/>
      </c:scatterChart>
      <c:valAx>
        <c:axId val="66264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54952"/>
        <c:crosses val="autoZero"/>
        <c:crossBetween val="midCat"/>
      </c:valAx>
      <c:valAx>
        <c:axId val="662654952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PER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4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'Data 1-60'!$D$1</c:f>
              <c:strCache>
                <c:ptCount val="1"/>
                <c:pt idx="0">
                  <c:v>Cumulative Normalized 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D65D1625-6073-44EC-9FAF-F7D8C2D0E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971-4068-8EE3-3F0AE8C676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ABC4D9-7F71-4468-930E-11BD843160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971-4068-8EE3-3F0AE8C676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6AAFBCB-CE14-432A-B646-205D2C4BD8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971-4068-8EE3-3F0AE8C676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9450BC-5ACF-40C0-A1B5-6EE391551F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971-4068-8EE3-3F0AE8C676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2A1513F-E16A-4DD9-A844-7B86F326BA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971-4068-8EE3-3F0AE8C6768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2548D0E-EF58-42D7-9883-0ED06E1141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971-4068-8EE3-3F0AE8C676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38867AE-3B5B-4298-A08B-98A647789B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971-4068-8EE3-3F0AE8C676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579C30E-DB5B-4EBA-B39C-905393185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971-4068-8EE3-3F0AE8C676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8B288FE-CEAE-4D30-8A16-B8CC24DFF2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971-4068-8EE3-3F0AE8C6768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2029052-3150-4CBD-9E6A-F8F09AD28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971-4068-8EE3-3F0AE8C676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7C3B307-4466-4EA7-939D-A85D32309D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971-4068-8EE3-3F0AE8C6768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7DFFDAE-032B-4BB4-B8AF-DFB8DD461C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971-4068-8EE3-3F0AE8C6768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26F0583-8F10-47F9-BC76-F44C0E4AAB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971-4068-8EE3-3F0AE8C6768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E426227-573F-4A0A-AD88-55DF34A409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971-4068-8EE3-3F0AE8C6768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96F9B78-3958-4EB2-83E2-EB5480FC0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971-4068-8EE3-3F0AE8C6768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12C0921-4F44-491C-AB33-F4DCD6F843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971-4068-8EE3-3F0AE8C6768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470C536-BBFF-47F2-9C20-F1A41C760B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971-4068-8EE3-3F0AE8C6768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CAC4E24-BF6E-436F-81CE-EE68A4F486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971-4068-8EE3-3F0AE8C6768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72CB5AD-5FD6-43D3-850B-3F71DA4AD3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971-4068-8EE3-3F0AE8C6768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2212D71-FD12-4F5B-9C96-92FD7E2B1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971-4068-8EE3-3F0AE8C6768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6680B29-79E1-4080-A220-7B479E29B7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971-4068-8EE3-3F0AE8C6768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2B2B13E-AC60-4E3F-AC4A-38D726818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971-4068-8EE3-3F0AE8C6768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9EA5844-20B0-4651-ADE5-72FC2C699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971-4068-8EE3-3F0AE8C6768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EB0FD23-F48D-40C6-B765-09B953593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971-4068-8EE3-3F0AE8C6768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9ACBD4B-ED3A-4FDF-9BF4-BF63A90FD7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971-4068-8EE3-3F0AE8C6768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BB53265-C187-44A2-85C4-6DFFBB2858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971-4068-8EE3-3F0AE8C6768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A4EB67C-E8ED-4436-8466-71726413E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971-4068-8EE3-3F0AE8C6768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95529FC-0F9C-4479-8AB6-75ADDECF34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971-4068-8EE3-3F0AE8C6768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E52E0CF-3C8C-4062-B249-EAE9E61C8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971-4068-8EE3-3F0AE8C6768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C169140-09D6-492E-80C4-4693EC5B03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971-4068-8EE3-3F0AE8C6768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34FB37C-E73A-4DF1-A558-5FC1D1D0FC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971-4068-8EE3-3F0AE8C6768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474187C-6032-4618-B266-0F06779E78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971-4068-8EE3-3F0AE8C6768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5B29B63-F588-47C3-AAC1-0A77C28C45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971-4068-8EE3-3F0AE8C6768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F03DB5E-14A1-4CA3-A4FC-9DD6AE6EC8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971-4068-8EE3-3F0AE8C6768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6026872-3A8A-44EF-8431-89D019D61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971-4068-8EE3-3F0AE8C6768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82297BE-7A36-4AEC-980F-5BB24E48E6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971-4068-8EE3-3F0AE8C6768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7CC1B6C-0F48-42F2-A1C1-86D18C86A4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971-4068-8EE3-3F0AE8C6768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1F6B8E3-0402-4888-A073-1D59B7ABF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971-4068-8EE3-3F0AE8C6768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FD05968-00F8-4511-A62B-D40AF7543E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971-4068-8EE3-3F0AE8C6768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8AC17B5-AC36-4CBC-AE06-E1AEDDD04A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971-4068-8EE3-3F0AE8C6768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CA0A6D0-0F99-4093-A10C-CF75E9E5E2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971-4068-8EE3-3F0AE8C6768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C01B899-C926-4550-8DB4-E35BF00B1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971-4068-8EE3-3F0AE8C6768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BC61314-3828-4D10-AB0D-98FB32E12E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971-4068-8EE3-3F0AE8C6768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DD6FDCE-25BF-439D-8E0D-35565BDADC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971-4068-8EE3-3F0AE8C6768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03B5E34-493F-4A99-B748-156DCC898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971-4068-8EE3-3F0AE8C6768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A9A63BA-C399-4960-81BE-72D0E15579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971-4068-8EE3-3F0AE8C6768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DCB1B19-5EDA-4AC5-B792-14EBDB4C82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971-4068-8EE3-3F0AE8C6768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EBF5492-EB02-4DEC-B1DB-A9F1C4756B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971-4068-8EE3-3F0AE8C6768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2C313AF-58D5-4447-BFB9-74AC04C019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971-4068-8EE3-3F0AE8C6768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302D965-12A0-4FDB-86EA-D95DD1609E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971-4068-8EE3-3F0AE8C6768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92AFF9D-A9BF-4BB3-A5C1-B56AC678B8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971-4068-8EE3-3F0AE8C6768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B0DB332-E694-4A65-8328-B9A5780A4F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971-4068-8EE3-3F0AE8C6768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2A40EF1-498F-4319-A369-92F5A74FEF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971-4068-8EE3-3F0AE8C6768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01C0AE1-1A9E-4603-9F87-6371F6B18B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971-4068-8EE3-3F0AE8C6768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EF781D3-CAA2-4275-95C9-20F29CF3EF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971-4068-8EE3-3F0AE8C6768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2F0C024-BFC3-4EDB-8806-5772416B05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971-4068-8EE3-3F0AE8C6768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52FC370-0913-4135-AE17-A18CD2BFBF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971-4068-8EE3-3F0AE8C6768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5DDD189-23FA-4344-994C-855D5155CC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971-4068-8EE3-3F0AE8C6768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EFFEDCF-97DE-44D0-A8EE-F9AC9D421E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971-4068-8EE3-3F0AE8C6768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B763619-8A5B-4D74-94EF-9C6D03E457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971-4068-8EE3-3F0AE8C6768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B971-4068-8EE3-3F0AE8C6768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971-4068-8EE3-3F0AE8C6768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B971-4068-8EE3-3F0AE8C6768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971-4068-8EE3-3F0AE8C676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1-60'!$D$2:$D$65</c:f>
              <c:numCache>
                <c:formatCode>General</c:formatCode>
                <c:ptCount val="64"/>
                <c:pt idx="0">
                  <c:v>100</c:v>
                </c:pt>
                <c:pt idx="1">
                  <c:v>77.494502376392134</c:v>
                </c:pt>
                <c:pt idx="2">
                  <c:v>80.540540540540491</c:v>
                </c:pt>
                <c:pt idx="3">
                  <c:v>78.425196850393704</c:v>
                </c:pt>
                <c:pt idx="4">
                  <c:v>80.231254876924154</c:v>
                </c:pt>
                <c:pt idx="5">
                  <c:v>46.744697453358881</c:v>
                </c:pt>
                <c:pt idx="6">
                  <c:v>63.734127828615996</c:v>
                </c:pt>
                <c:pt idx="7">
                  <c:v>60.337660495140796</c:v>
                </c:pt>
                <c:pt idx="8">
                  <c:v>69.521174718025108</c:v>
                </c:pt>
                <c:pt idx="9">
                  <c:v>65.595516776619135</c:v>
                </c:pt>
                <c:pt idx="10">
                  <c:v>55.667163226218349</c:v>
                </c:pt>
                <c:pt idx="11">
                  <c:v>42.579272185571391</c:v>
                </c:pt>
                <c:pt idx="12">
                  <c:v>57.686032489182097</c:v>
                </c:pt>
                <c:pt idx="13">
                  <c:v>41.89685748740866</c:v>
                </c:pt>
                <c:pt idx="14">
                  <c:v>45.967227069589271</c:v>
                </c:pt>
                <c:pt idx="15">
                  <c:v>45.152869404837901</c:v>
                </c:pt>
                <c:pt idx="16">
                  <c:v>42.075618926012623</c:v>
                </c:pt>
                <c:pt idx="17">
                  <c:v>47.173157409377872</c:v>
                </c:pt>
                <c:pt idx="18">
                  <c:v>39.130311413775978</c:v>
                </c:pt>
                <c:pt idx="19">
                  <c:v>35.401858551464848</c:v>
                </c:pt>
                <c:pt idx="20">
                  <c:v>42.17351209477193</c:v>
                </c:pt>
                <c:pt idx="21">
                  <c:v>28.306731928779172</c:v>
                </c:pt>
                <c:pt idx="22">
                  <c:v>40.191530112789955</c:v>
                </c:pt>
                <c:pt idx="23">
                  <c:v>37.205079094842866</c:v>
                </c:pt>
                <c:pt idx="24">
                  <c:v>30.542668652904869</c:v>
                </c:pt>
                <c:pt idx="25">
                  <c:v>34.590338369865925</c:v>
                </c:pt>
                <c:pt idx="26">
                  <c:v>33.290771086046675</c:v>
                </c:pt>
                <c:pt idx="27">
                  <c:v>29.305525998439368</c:v>
                </c:pt>
                <c:pt idx="28">
                  <c:v>26.175782081293892</c:v>
                </c:pt>
                <c:pt idx="29">
                  <c:v>23.518479109030288</c:v>
                </c:pt>
                <c:pt idx="30">
                  <c:v>21.848620273817122</c:v>
                </c:pt>
                <c:pt idx="31">
                  <c:v>16.149535362133786</c:v>
                </c:pt>
                <c:pt idx="32">
                  <c:v>20.008512449457328</c:v>
                </c:pt>
                <c:pt idx="33">
                  <c:v>19.10477406540398</c:v>
                </c:pt>
                <c:pt idx="34">
                  <c:v>22.945307512236628</c:v>
                </c:pt>
                <c:pt idx="35">
                  <c:v>13.442576434702417</c:v>
                </c:pt>
                <c:pt idx="36">
                  <c:v>20.574590338369863</c:v>
                </c:pt>
                <c:pt idx="37">
                  <c:v>18.354259771582605</c:v>
                </c:pt>
                <c:pt idx="38">
                  <c:v>16.491452082003264</c:v>
                </c:pt>
                <c:pt idx="39">
                  <c:v>17.630701567709441</c:v>
                </c:pt>
                <c:pt idx="40">
                  <c:v>13.601475491239274</c:v>
                </c:pt>
                <c:pt idx="41">
                  <c:v>12.531744342767965</c:v>
                </c:pt>
                <c:pt idx="42">
                  <c:v>19.524721571965667</c:v>
                </c:pt>
                <c:pt idx="43">
                  <c:v>13.031141377598072</c:v>
                </c:pt>
                <c:pt idx="44">
                  <c:v>21.397460452578564</c:v>
                </c:pt>
                <c:pt idx="45">
                  <c:v>19.538908987727886</c:v>
                </c:pt>
                <c:pt idx="46">
                  <c:v>21.469816272965879</c:v>
                </c:pt>
                <c:pt idx="47">
                  <c:v>13.642618996949707</c:v>
                </c:pt>
                <c:pt idx="48">
                  <c:v>10.268851528694048</c:v>
                </c:pt>
                <c:pt idx="49">
                  <c:v>11.599631127190182</c:v>
                </c:pt>
                <c:pt idx="50">
                  <c:v>6.3644747109314048</c:v>
                </c:pt>
                <c:pt idx="51">
                  <c:v>9.4644250549762337</c:v>
                </c:pt>
                <c:pt idx="52">
                  <c:v>11.249201957863377</c:v>
                </c:pt>
                <c:pt idx="53">
                  <c:v>6.4368305313187202</c:v>
                </c:pt>
                <c:pt idx="54">
                  <c:v>8.9749592111796872</c:v>
                </c:pt>
                <c:pt idx="55">
                  <c:v>8.027239838263462</c:v>
                </c:pt>
                <c:pt idx="56">
                  <c:v>2.0671064765552956</c:v>
                </c:pt>
                <c:pt idx="57">
                  <c:v>3.5794849968078317</c:v>
                </c:pt>
                <c:pt idx="58">
                  <c:v>0.82287011420869682</c:v>
                </c:pt>
                <c:pt idx="59">
                  <c:v>4.0646946158757187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971-4068-8EE3-3F0AE8C676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8067832"/>
        <c:axId val="623996840"/>
      </c:lineChart>
      <c:catAx>
        <c:axId val="51806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96840"/>
        <c:crosses val="autoZero"/>
        <c:auto val="1"/>
        <c:lblAlgn val="ctr"/>
        <c:lblOffset val="100"/>
        <c:tickLblSkip val="2"/>
        <c:noMultiLvlLbl val="0"/>
      </c:catAx>
      <c:valAx>
        <c:axId val="6239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cumulative player efficiency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6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1-60'!$F$1</c:f>
              <c:strCache>
                <c:ptCount val="1"/>
                <c:pt idx="0">
                  <c:v>Cumulative Normalized WS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D44A8C4-FE20-4D43-B942-39B3D3DA9B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006-425A-97FF-12E3C4C6DE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1A7216-B0EE-47B9-ACC8-15E5909D0F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006-425A-97FF-12E3C4C6DE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3CCE73-2EBC-48CE-8981-6042C24B95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006-425A-97FF-12E3C4C6DE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8EE113-4D3F-46F0-9479-82EBBB15C4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006-425A-97FF-12E3C4C6DE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CC43B4-4C7D-4CE7-B459-52C15ED46F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006-425A-97FF-12E3C4C6DE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2960C5A-3777-419B-B532-5A2E72B49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006-425A-97FF-12E3C4C6DE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4C17567-3333-4969-9B88-2B3A6709F5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006-425A-97FF-12E3C4C6DE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C67A5A6-7307-4FA5-8288-9D85B093B5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006-425A-97FF-12E3C4C6DE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9676F3F-FD96-48DA-8831-65F5D56C9E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006-425A-97FF-12E3C4C6DE7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4EC7CF8-62FC-4492-ABBD-60BEFB4B99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006-425A-97FF-12E3C4C6DE7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1C923EA-5FF0-4B8B-8759-66A18809E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006-425A-97FF-12E3C4C6DE7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C017012-37D8-447D-A767-DA2B1D3BB0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006-425A-97FF-12E3C4C6DE7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E95FD59-5DA5-431A-8D88-52E18F454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006-425A-97FF-12E3C4C6DE7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D53FD0C-ADD4-450B-809E-BBCD78E4F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006-425A-97FF-12E3C4C6DE7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4C56B2E-E10D-4B7E-802A-30F10054B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006-425A-97FF-12E3C4C6DE7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C3A843B-1DBE-45F3-A6BE-FCCDB4B69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006-425A-97FF-12E3C4C6DE7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516D848-8C5E-45E6-AB39-20B9DF5F5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006-425A-97FF-12E3C4C6DE7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C09AB05-893F-4E89-B988-5276EF118D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006-425A-97FF-12E3C4C6DE7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16CEA0C-8157-4030-83CA-621575CC38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006-425A-97FF-12E3C4C6DE7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B9787E5-9059-4586-B56C-928CC52FF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006-425A-97FF-12E3C4C6DE7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ED6833B-CC5B-42C6-B365-E63CF73F27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006-425A-97FF-12E3C4C6DE7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7D8E343-8282-4584-8681-02FBAFD6E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006-425A-97FF-12E3C4C6DE7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4299DBA-420D-468C-8B52-58703F6FD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006-425A-97FF-12E3C4C6DE7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48FE2C4-DADD-440B-826F-475A9B9AF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006-425A-97FF-12E3C4C6DE7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282571C-F92E-4DB0-A27A-48174CB41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006-425A-97FF-12E3C4C6DE7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C1609BF-4746-4971-B1D4-0B8DF80474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006-425A-97FF-12E3C4C6DE7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D0D1CDA-9114-40EF-960B-ED1425A36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006-425A-97FF-12E3C4C6DE7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861DF96-0E6B-48CE-8593-44140A4B5A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006-425A-97FF-12E3C4C6DE7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2DBD077-C612-48B1-95E0-F9C4289C40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006-425A-97FF-12E3C4C6DE7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7BB9C4D-D48A-41F7-9AC5-1C3C81352F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006-425A-97FF-12E3C4C6DE7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6525DD7-66E5-4B0A-B9C7-152C889B1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006-425A-97FF-12E3C4C6DE7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515AE19-66E8-4BD5-9CE9-A6967C111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006-425A-97FF-12E3C4C6DE7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27E4A7C-A381-47C8-BB8F-3CE680E344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006-425A-97FF-12E3C4C6DE7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715DD03-D50E-4AED-9CBF-955806BC0C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006-425A-97FF-12E3C4C6DE7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006C7C0-CE3C-4FFD-A625-C895CD3B9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006-425A-97FF-12E3C4C6DE7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EDB958F-4252-4086-A887-70278D38E6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006-425A-97FF-12E3C4C6DE7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1FB0AFD-48FC-4760-92B2-EE5A49DDDF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006-425A-97FF-12E3C4C6DE7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FE93B47-3EBD-43CA-84D5-2C39B7DEB9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006-425A-97FF-12E3C4C6DE7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452AF53-EF65-4703-AD24-9F57D933A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006-425A-97FF-12E3C4C6DE7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877BE6B-EDD7-4FF5-B618-4978A21D4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006-425A-97FF-12E3C4C6DE7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222947C-D025-4946-B602-B0645C8AF8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006-425A-97FF-12E3C4C6DE7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29EBDCC-E32C-4B1F-A8E0-F5F27BFD1C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006-425A-97FF-12E3C4C6DE7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D5D2AE0-E448-4484-BE82-BB2EEAD45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006-425A-97FF-12E3C4C6DE7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E8F83B8-DAC9-46ED-AC89-7D3AFC7DC4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006-425A-97FF-12E3C4C6DE7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D2368A2-0179-41FE-9690-C5DC5823BE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006-425A-97FF-12E3C4C6DE7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9E90BAC-41FC-4223-9CCD-B085AB998B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006-425A-97FF-12E3C4C6DE7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D477D2D-D591-42B9-99F6-1AD4A8E33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006-425A-97FF-12E3C4C6DE7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48F9FAB-2F01-443B-A37C-B18654B3A6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006-425A-97FF-12E3C4C6DE7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18EB858-9C98-4C2D-A11F-AD25F86A4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006-425A-97FF-12E3C4C6DE7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B63CF23-559D-4088-ADEC-0F093876A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006-425A-97FF-12E3C4C6DE7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35CAA57-85CE-42F9-9576-79C779C9B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006-425A-97FF-12E3C4C6DE7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AC9024E-AD17-4B46-B541-D15606C190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006-425A-97FF-12E3C4C6DE7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460B2A4-4FF4-4C88-AED8-46BF75205E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006-425A-97FF-12E3C4C6DE7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9724A92-CAFA-4B8C-8B18-95549A9489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006-425A-97FF-12E3C4C6DE7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40B04AC-C072-4C34-82D4-16855CB9F7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006-425A-97FF-12E3C4C6DE7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1BD2B7C-CC7F-4143-A1E1-E8766F9424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006-425A-97FF-12E3C4C6DE7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F156AA7-C6AA-417D-9937-9FD0DBBC0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006-425A-97FF-12E3C4C6DE7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594EFB7-74B9-40ED-9C91-BA4B243CA5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006-425A-97FF-12E3C4C6DE7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DA4FB2C-CCD2-4639-8816-734343633D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4006-425A-97FF-12E3C4C6DE7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5C3F34E-34F8-45E6-8E7C-EE437C3EF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4006-425A-97FF-12E3C4C6DE7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4006-425A-97FF-12E3C4C6DE7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006-425A-97FF-12E3C4C6DE7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4006-425A-97FF-12E3C4C6DE7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006-425A-97FF-12E3C4C6DE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1-60'!$F$2:$F$65</c:f>
              <c:numCache>
                <c:formatCode>General</c:formatCode>
                <c:ptCount val="64"/>
                <c:pt idx="0">
                  <c:v>100</c:v>
                </c:pt>
                <c:pt idx="1">
                  <c:v>67.606877128084406</c:v>
                </c:pt>
                <c:pt idx="2">
                  <c:v>76.405061162722262</c:v>
                </c:pt>
                <c:pt idx="3">
                  <c:v>69.456471478414386</c:v>
                </c:pt>
                <c:pt idx="4">
                  <c:v>70.591449829753245</c:v>
                </c:pt>
                <c:pt idx="5">
                  <c:v>32.052629366513926</c:v>
                </c:pt>
                <c:pt idx="6">
                  <c:v>46.092731934927905</c:v>
                </c:pt>
                <c:pt idx="7">
                  <c:v>40.703686577830084</c:v>
                </c:pt>
                <c:pt idx="8">
                  <c:v>61.747025936357133</c:v>
                </c:pt>
                <c:pt idx="9">
                  <c:v>51.031989575013661</c:v>
                </c:pt>
                <c:pt idx="10">
                  <c:v>40.312749590146709</c:v>
                </c:pt>
                <c:pt idx="11">
                  <c:v>24.856025894320897</c:v>
                </c:pt>
                <c:pt idx="12">
                  <c:v>45.407541300601153</c:v>
                </c:pt>
                <c:pt idx="13">
                  <c:v>27.899449325318422</c:v>
                </c:pt>
                <c:pt idx="14">
                  <c:v>29.564084240615411</c:v>
                </c:pt>
                <c:pt idx="15">
                  <c:v>27.966707301694061</c:v>
                </c:pt>
                <c:pt idx="16">
                  <c:v>25.389886081802516</c:v>
                </c:pt>
                <c:pt idx="17">
                  <c:v>31.468325696750604</c:v>
                </c:pt>
                <c:pt idx="18">
                  <c:v>22.480978603556263</c:v>
                </c:pt>
                <c:pt idx="19">
                  <c:v>17.819160116020008</c:v>
                </c:pt>
                <c:pt idx="20">
                  <c:v>25.104039682206064</c:v>
                </c:pt>
                <c:pt idx="21">
                  <c:v>15.902307789314385</c:v>
                </c:pt>
                <c:pt idx="22">
                  <c:v>23.494051872714277</c:v>
                </c:pt>
                <c:pt idx="23">
                  <c:v>26.209592668880571</c:v>
                </c:pt>
                <c:pt idx="24">
                  <c:v>14.838791037874643</c:v>
                </c:pt>
                <c:pt idx="25">
                  <c:v>21.694901004666022</c:v>
                </c:pt>
                <c:pt idx="26">
                  <c:v>18.849047879271929</c:v>
                </c:pt>
                <c:pt idx="27">
                  <c:v>15.26756063726932</c:v>
                </c:pt>
                <c:pt idx="28">
                  <c:v>12.753793770229937</c:v>
                </c:pt>
                <c:pt idx="29">
                  <c:v>15.624868636764894</c:v>
                </c:pt>
                <c:pt idx="30">
                  <c:v>10.630963890873932</c:v>
                </c:pt>
                <c:pt idx="31">
                  <c:v>7.1587708604817353</c:v>
                </c:pt>
                <c:pt idx="32">
                  <c:v>7.9910883181302284</c:v>
                </c:pt>
                <c:pt idx="33">
                  <c:v>6.4903947202488546</c:v>
                </c:pt>
                <c:pt idx="34">
                  <c:v>14.107360544789611</c:v>
                </c:pt>
                <c:pt idx="35">
                  <c:v>6.1709193324645844</c:v>
                </c:pt>
                <c:pt idx="36">
                  <c:v>9.3278405985959854</c:v>
                </c:pt>
                <c:pt idx="37">
                  <c:v>9.4539493043003056</c:v>
                </c:pt>
                <c:pt idx="38">
                  <c:v>7.5455042246416415</c:v>
                </c:pt>
                <c:pt idx="39">
                  <c:v>7.4866534953129591</c:v>
                </c:pt>
                <c:pt idx="40">
                  <c:v>6.4988019672958082</c:v>
                </c:pt>
                <c:pt idx="41">
                  <c:v>5.4815250746143178</c:v>
                </c:pt>
                <c:pt idx="42">
                  <c:v>10.446004455840935</c:v>
                </c:pt>
                <c:pt idx="43">
                  <c:v>3.9766278532094668</c:v>
                </c:pt>
                <c:pt idx="44">
                  <c:v>13.052251040396822</c:v>
                </c:pt>
                <c:pt idx="45">
                  <c:v>11.984530665433605</c:v>
                </c:pt>
                <c:pt idx="46">
                  <c:v>11.017697255033843</c:v>
                </c:pt>
                <c:pt idx="47">
                  <c:v>8.2895455882971127</c:v>
                </c:pt>
                <c:pt idx="48">
                  <c:v>3.446971289251334</c:v>
                </c:pt>
                <c:pt idx="49">
                  <c:v>5.1452351927361386</c:v>
                </c:pt>
                <c:pt idx="50">
                  <c:v>3.2830299718357234</c:v>
                </c:pt>
                <c:pt idx="51">
                  <c:v>2.673504560931522</c:v>
                </c:pt>
                <c:pt idx="52">
                  <c:v>6.5324309554836271</c:v>
                </c:pt>
                <c:pt idx="53">
                  <c:v>2.8962966076758168</c:v>
                </c:pt>
                <c:pt idx="54">
                  <c:v>3.3671024423052671</c:v>
                </c:pt>
                <c:pt idx="55">
                  <c:v>3.7117995712303999</c:v>
                </c:pt>
                <c:pt idx="56">
                  <c:v>0.86174282231283372</c:v>
                </c:pt>
                <c:pt idx="57">
                  <c:v>1.1349783513388541</c:v>
                </c:pt>
                <c:pt idx="58">
                  <c:v>-4.2036235234772365E-3</c:v>
                </c:pt>
                <c:pt idx="59">
                  <c:v>3.0812560427088149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006-425A-97FF-12E3C4C6DE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8812984"/>
        <c:axId val="518807080"/>
      </c:lineChart>
      <c:catAx>
        <c:axId val="51881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7080"/>
        <c:crosses val="autoZero"/>
        <c:auto val="1"/>
        <c:lblAlgn val="ctr"/>
        <c:lblOffset val="100"/>
        <c:tickLblSkip val="2"/>
        <c:noMultiLvlLbl val="0"/>
      </c:catAx>
      <c:valAx>
        <c:axId val="5188070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Cumulative Win Shares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1-60'!$H$1</c:f>
              <c:strCache>
                <c:ptCount val="1"/>
                <c:pt idx="0">
                  <c:v>Cumulative Normalized VORP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BA21B9E-FEA6-4737-9522-C8D88622E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3F5-426C-AB20-929728F16E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F38F40-0B70-44D8-A25A-E7A1040278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3F5-426C-AB20-929728F16E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C3B0DF-A556-4CB4-A0FF-D08C8CB3B8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3F5-426C-AB20-929728F16E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C2E423E-5E20-4A67-AEC2-3568C84CB4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3F5-426C-AB20-929728F16E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1A3966-F3C5-48D5-B798-BDCD1115BA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3F5-426C-AB20-929728F16E7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7BD49C-440A-4F88-ABAA-5F5EBCD9EF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3F5-426C-AB20-929728F16E7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886183D-FB0F-4E21-ACE8-D4E3DBEE97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3F5-426C-AB20-929728F16E7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B25308A-F032-4398-817B-B959161CC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3F5-426C-AB20-929728F16E7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600A459-F349-4F15-B7F1-B94DD598F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3F5-426C-AB20-929728F16E7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7A0FBD4-C766-4B41-8D85-097991B4FA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3F5-426C-AB20-929728F16E7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8646A72-E264-461E-AE8B-46EB10B4D4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3F5-426C-AB20-929728F16E7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02A3E0F-6233-49BA-BB28-67A876938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3F5-426C-AB20-929728F16E7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F1732A5-916F-4B2C-ABA4-CDB696E8E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3F5-426C-AB20-929728F16E7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8764AB3-35C5-4A18-AB72-121544EEB6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3F5-426C-AB20-929728F16E7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442C146-6608-4A29-B917-6E7CE79436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3F5-426C-AB20-929728F16E7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5F903D9-AA56-43BD-BA2D-CDA25CC37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3F5-426C-AB20-929728F16E7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0A9428D-F4AA-4923-8519-D30439E0B3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3F5-426C-AB20-929728F16E7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10A05B2-6B13-4DE3-A564-80F5CDCDC8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3F5-426C-AB20-929728F16E7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E8542E8-F0C7-47B4-9F30-1EEDC02AE1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3F5-426C-AB20-929728F16E7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EA51C60-934B-4604-B37F-F5BBBBB7C3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3F5-426C-AB20-929728F16E7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7C9A7E1-EF8B-42C4-91F7-7D79635BA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3F5-426C-AB20-929728F16E7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A90B566-1665-4EE7-9C1F-39BC3FDC1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3F5-426C-AB20-929728F16E7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F7C995F-C204-4074-9EF8-4895AB002C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3F5-426C-AB20-929728F16E7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7A52882-66E2-449E-B675-444321F944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3F5-426C-AB20-929728F16E7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389785C-D723-4697-B8C0-FE0D70BDCA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3F5-426C-AB20-929728F16E7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AFC04E6-F006-441F-A7D7-C58FA766D2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3F5-426C-AB20-929728F16E7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FF00147-9B38-4472-BF41-77CBE2E4C0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3F5-426C-AB20-929728F16E7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66C215F-01E4-4AA6-ADD3-8AA613BFBA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3F5-426C-AB20-929728F16E7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648C83E-FA05-41E8-BAB8-A6C9FDC2DF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3F5-426C-AB20-929728F16E7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8CB9F81-02A8-4D88-A45D-D661341933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3F5-426C-AB20-929728F16E7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72194C5-8DB0-4C8B-8620-544325F31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3F5-426C-AB20-929728F16E7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D631181-C4AB-4606-BDDE-A8ECD8712A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3F5-426C-AB20-929728F16E7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FD4AA97-9A6C-4C4E-A745-AF92AF65A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3F5-426C-AB20-929728F16E7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6AF90C1-A4DC-4C7E-89F8-51820F1DE1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3F5-426C-AB20-929728F16E7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C1BDB18-FF4C-4535-A012-F9E39D1F7B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3F5-426C-AB20-929728F16E7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89F1A79-D318-40FC-9BB9-6D7155493F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3F5-426C-AB20-929728F16E7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F991463-35A9-4BCC-AD73-47F0B19E5E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3F5-426C-AB20-929728F16E7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7909753-D776-4411-A32C-26C99349C4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3F5-426C-AB20-929728F16E7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9F230FF-F418-434B-BCC8-7B02878C2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3F5-426C-AB20-929728F16E7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92E8677-58AB-4D20-A823-DA9BDE4EAB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3F5-426C-AB20-929728F16E7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8682563-6EA2-4730-BF92-5FF15232B8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3F5-426C-AB20-929728F16E7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6A28F36-42A2-46F8-899F-55CF82F619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3F5-426C-AB20-929728F16E7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4D72FF7-75FB-4403-AA52-D4E72CF1F1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3F5-426C-AB20-929728F16E7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17E2095-C50A-42BA-9BF1-51473C487A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3F5-426C-AB20-929728F16E7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7E8DA10-4A1E-46FC-9911-454CD2A6BA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3F5-426C-AB20-929728F16E7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6E1C3FA-32F0-4432-B895-3BF5EEAC45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3F5-426C-AB20-929728F16E7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30A824C-D9FF-404D-89EF-87CD3454D8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3F5-426C-AB20-929728F16E7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C40C258-49E3-40DF-9025-CF7E036B36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3F5-426C-AB20-929728F16E7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91C2B4D-5981-4584-AE5A-317A34FAFE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3F5-426C-AB20-929728F16E7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C3BBE94-E72B-4F7D-980C-2FC349373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3F5-426C-AB20-929728F16E7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49340BC-2891-4626-966D-78E1D3C067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3F5-426C-AB20-929728F16E7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15A4C60-3EB5-45A3-AF6F-9B40671422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3F5-426C-AB20-929728F16E7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8AC83D9-305F-49A6-AD2A-868CA87003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3F5-426C-AB20-929728F16E7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20A708A-0A67-442C-BFE2-2B395622E9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3F5-426C-AB20-929728F16E7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1AF8BB3-148E-40D4-8195-1F277004E3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3F5-426C-AB20-929728F16E7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8FFC506-6114-4B56-AF5F-812CC189A6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3F5-426C-AB20-929728F16E7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4DBA60B-92B9-40A8-ABA1-609013B1EA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3F5-426C-AB20-929728F16E7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078C210-BDBB-4B18-AEE1-692AECFF75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3F5-426C-AB20-929728F16E7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EA82A45-C73C-42DA-8FEF-EB0DFCE630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3F5-426C-AB20-929728F16E7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FA747D5-534A-4C3D-9AED-DA3982529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3F5-426C-AB20-929728F16E7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53F5-426C-AB20-929728F16E7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3F5-426C-AB20-929728F16E7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53F5-426C-AB20-929728F16E7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3F5-426C-AB20-929728F16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1-60'!$H$2:$H$65</c:f>
              <c:numCache>
                <c:formatCode>General</c:formatCode>
                <c:ptCount val="64"/>
                <c:pt idx="0">
                  <c:v>100.00000000000003</c:v>
                </c:pt>
                <c:pt idx="1">
                  <c:v>51.037165082108906</c:v>
                </c:pt>
                <c:pt idx="2">
                  <c:v>64.509507346585977</c:v>
                </c:pt>
                <c:pt idx="3">
                  <c:v>54.440363007778735</c:v>
                </c:pt>
                <c:pt idx="4">
                  <c:v>64.347450302506473</c:v>
                </c:pt>
                <c:pt idx="5">
                  <c:v>21.251080380293864</c:v>
                </c:pt>
                <c:pt idx="6">
                  <c:v>29.786084701815025</c:v>
                </c:pt>
                <c:pt idx="7">
                  <c:v>23.952031114952462</c:v>
                </c:pt>
                <c:pt idx="8">
                  <c:v>46.942523768366449</c:v>
                </c:pt>
                <c:pt idx="9">
                  <c:v>37.456784788245471</c:v>
                </c:pt>
                <c:pt idx="10">
                  <c:v>25.27009507346586</c:v>
                </c:pt>
                <c:pt idx="11">
                  <c:v>11.268366464995678</c:v>
                </c:pt>
                <c:pt idx="12">
                  <c:v>29.69965427830596</c:v>
                </c:pt>
                <c:pt idx="13">
                  <c:v>17.264477095937771</c:v>
                </c:pt>
                <c:pt idx="14">
                  <c:v>16.529818496110629</c:v>
                </c:pt>
                <c:pt idx="15">
                  <c:v>14.358254105445118</c:v>
                </c:pt>
                <c:pt idx="16">
                  <c:v>16.37856525496975</c:v>
                </c:pt>
                <c:pt idx="17">
                  <c:v>16.421780466724286</c:v>
                </c:pt>
                <c:pt idx="18">
                  <c:v>7.5302506482281757</c:v>
                </c:pt>
                <c:pt idx="19">
                  <c:v>6.3310285220397571</c:v>
                </c:pt>
                <c:pt idx="20">
                  <c:v>16.605445116681068</c:v>
                </c:pt>
                <c:pt idx="21">
                  <c:v>8.4485738980120999</c:v>
                </c:pt>
                <c:pt idx="22">
                  <c:v>8.7078651685393247</c:v>
                </c:pt>
                <c:pt idx="23">
                  <c:v>18.074762316335352</c:v>
                </c:pt>
                <c:pt idx="24">
                  <c:v>9.3668971477960241</c:v>
                </c:pt>
                <c:pt idx="25">
                  <c:v>12.986171132238548</c:v>
                </c:pt>
                <c:pt idx="26">
                  <c:v>8.6754537597234229</c:v>
                </c:pt>
                <c:pt idx="27">
                  <c:v>4.3539325842696623</c:v>
                </c:pt>
                <c:pt idx="28">
                  <c:v>4.2999135695764918</c:v>
                </c:pt>
                <c:pt idx="29">
                  <c:v>8.1028522039758002</c:v>
                </c:pt>
                <c:pt idx="30">
                  <c:v>5.466724286949006</c:v>
                </c:pt>
                <c:pt idx="31">
                  <c:v>4.0514261019878992</c:v>
                </c:pt>
                <c:pt idx="32">
                  <c:v>1.2208297320656873</c:v>
                </c:pt>
                <c:pt idx="33">
                  <c:v>1.4152981849611062</c:v>
                </c:pt>
                <c:pt idx="34">
                  <c:v>8.3945548833189267</c:v>
                </c:pt>
                <c:pt idx="35">
                  <c:v>2.312013828867761</c:v>
                </c:pt>
                <c:pt idx="36">
                  <c:v>2.7657735522904061</c:v>
                </c:pt>
                <c:pt idx="37">
                  <c:v>3.9974070872947278</c:v>
                </c:pt>
                <c:pt idx="38">
                  <c:v>2.0203111495246326</c:v>
                </c:pt>
                <c:pt idx="39">
                  <c:v>1.1776145203111494</c:v>
                </c:pt>
                <c:pt idx="40">
                  <c:v>3.0358686257562661</c:v>
                </c:pt>
                <c:pt idx="41">
                  <c:v>0.98314606741573018</c:v>
                </c:pt>
                <c:pt idx="42">
                  <c:v>4.451166810717373</c:v>
                </c:pt>
                <c:pt idx="43">
                  <c:v>0.23768366464995663</c:v>
                </c:pt>
                <c:pt idx="44">
                  <c:v>9.52895419187554</c:v>
                </c:pt>
                <c:pt idx="45">
                  <c:v>9.636992221261881</c:v>
                </c:pt>
                <c:pt idx="46">
                  <c:v>5.8232497839239388</c:v>
                </c:pt>
                <c:pt idx="47">
                  <c:v>6.3418323249783928</c:v>
                </c:pt>
                <c:pt idx="48">
                  <c:v>1.2532411408815902</c:v>
                </c:pt>
                <c:pt idx="49">
                  <c:v>0.92912705272255836</c:v>
                </c:pt>
                <c:pt idx="50">
                  <c:v>1.8150388936905792</c:v>
                </c:pt>
                <c:pt idx="51">
                  <c:v>2.3989261551969671E-17</c:v>
                </c:pt>
                <c:pt idx="52">
                  <c:v>3.6516853932584268</c:v>
                </c:pt>
                <c:pt idx="53">
                  <c:v>-0.22687986171132241</c:v>
                </c:pt>
                <c:pt idx="54">
                  <c:v>1.3612791702679343</c:v>
                </c:pt>
                <c:pt idx="55">
                  <c:v>1.836646499567848</c:v>
                </c:pt>
                <c:pt idx="56">
                  <c:v>0.39974070872947287</c:v>
                </c:pt>
                <c:pt idx="57">
                  <c:v>0.43215211754537591</c:v>
                </c:pt>
                <c:pt idx="58">
                  <c:v>-0.22687986171132241</c:v>
                </c:pt>
                <c:pt idx="59">
                  <c:v>2.0743301642178045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3F5-426C-AB20-929728F16E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8694008"/>
        <c:axId val="628688760"/>
      </c:lineChart>
      <c:catAx>
        <c:axId val="62869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8760"/>
        <c:crosses val="autoZero"/>
        <c:auto val="1"/>
        <c:lblAlgn val="ctr"/>
        <c:lblOffset val="100"/>
        <c:tickLblSkip val="2"/>
        <c:noMultiLvlLbl val="0"/>
      </c:catAx>
      <c:valAx>
        <c:axId val="6286887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Cumulative Value Over Replacement Player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9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1-60'!$J$1</c:f>
              <c:strCache>
                <c:ptCount val="1"/>
                <c:pt idx="0">
                  <c:v>Cumulative Normalized Basic Percentile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40FAB63-382D-4858-A856-5B70F44013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84-4962-B093-8978AA444FD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9CC8C6-9B7B-45C5-B7EF-236710233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84-4962-B093-8978AA444FD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FFBE25-EE8E-4F31-808F-D3657CBF13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84-4962-B093-8978AA444FD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E9F016-761D-455A-BD56-C2B94DB8DD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84-4962-B093-8978AA444FD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386C49E-DF44-4816-AA48-CED7B158C2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84-4962-B093-8978AA444FD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A0557E4-6126-4B26-89C1-11CC976307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84-4962-B093-8978AA444FD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88FBA2D-92AF-4F8B-8246-4006D6DB85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84-4962-B093-8978AA444FD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708D540-3B41-4EE3-BFC4-E4D7207BAF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A84-4962-B093-8978AA444FD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1BA2E87-AE21-449D-B029-A4A6B2DE49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A84-4962-B093-8978AA444FD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A7EFB40-8BAC-4A00-8A0F-56B75198A5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A84-4962-B093-8978AA444FD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355A45E-6F16-40D0-99DF-CCB6FC43A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A84-4962-B093-8978AA444FD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770B36D-93A4-4534-898C-629B44960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A84-4962-B093-8978AA444FD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6930CAE-D598-4710-841B-B29485F372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A84-4962-B093-8978AA444FD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F64EC1F-F8A3-48D6-8907-31C443C0A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A84-4962-B093-8978AA444FD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CFBEC60-242D-465F-A1E3-9FC0B89CA5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A84-4962-B093-8978AA444FD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2086CF3-F8E0-457D-BAC3-2816EEA3B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A84-4962-B093-8978AA444FD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018942F-E551-4D6F-B5ED-273126A75A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A84-4962-B093-8978AA444FD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7E4A355-B543-4BC3-977E-6627975388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A84-4962-B093-8978AA444FD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792CFB1-0605-4A76-B68E-1C5A8729DF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A84-4962-B093-8978AA444FD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9B92E50-2D63-4490-8DF7-E7CC45D0B7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A84-4962-B093-8978AA444FD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BA6663C-D3D3-4E0A-83CE-FFCEF580E7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A84-4962-B093-8978AA444FD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174FDB5-5773-49A6-B501-C34BE27328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A84-4962-B093-8978AA444FD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1F5D9F5-EF56-4824-8B0F-5706AE6DCB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A84-4962-B093-8978AA444FD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34C180D-2263-4987-96A7-1310B334C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A84-4962-B093-8978AA444FD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42F3BA2-87FA-434A-B948-C10924A034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A84-4962-B093-8978AA444FD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A040845-EB54-43A0-9C7A-75ECDB5139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A84-4962-B093-8978AA444FD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DD72E16-491B-4FF9-8F98-36EF74810E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A84-4962-B093-8978AA444FD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5B3BA75-3E9A-402E-9C0E-02FE0D896E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A84-4962-B093-8978AA444FD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EC7D37C-E9C0-49BF-ACB5-D4614436A1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A84-4962-B093-8978AA444FD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01981DA-5E0A-4535-87AA-35580710CD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A84-4962-B093-8978AA444FD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69470B7-A1DF-467D-9630-5F616EFAD1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A84-4962-B093-8978AA444FD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D8DB80C-12B3-455C-8D71-4BC0CCEF2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A84-4962-B093-8978AA444FD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0711631-E80C-4D7B-9A9D-6F98C8EBD4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A84-4962-B093-8978AA444FD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580A0A4-CFE8-44BF-8227-E60D83865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A84-4962-B093-8978AA444FD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9608FAB-C7D4-4A49-8060-EBD6EE1E6C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A84-4962-B093-8978AA444FD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19D2018-EF3C-4038-B74D-88152CB937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A84-4962-B093-8978AA444FD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1EA6186-5522-4B86-843F-ABB649C23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A84-4962-B093-8978AA444FD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A86AF86-0D93-4EA6-A2A8-7AF875C32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A84-4962-B093-8978AA444FD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20E68AB-52D5-4962-A2D9-B8C2D34839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A84-4962-B093-8978AA444FD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17698DE-0BE1-4506-87F5-341FEF9D5D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A84-4962-B093-8978AA444FD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30796CA-504C-415C-8B3C-B22E5453D1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A84-4962-B093-8978AA444FD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FA4BD80-789C-4689-B815-24380CA3CB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A84-4962-B093-8978AA444FD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56FBB1C-509A-4466-B99D-D79AA981A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A84-4962-B093-8978AA444FD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3ED0827-078C-42B4-B9EC-D9B4AEC43F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A84-4962-B093-8978AA444FD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31D681B-3701-408C-AB29-690C2EF094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A84-4962-B093-8978AA444FD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6B06646-4F23-46BA-83E8-C8C7853F4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A84-4962-B093-8978AA444FD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59FF685-6C4A-4FA9-A99A-7E88DD7F1C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A84-4962-B093-8978AA444FD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2D16E03-2C99-48B1-AAA8-26113231E5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A84-4962-B093-8978AA444FD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8D3E962-0DC1-46D7-AA31-8F53C27026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A84-4962-B093-8978AA444FD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134A8FF-3E57-448D-82D9-A9CD2B178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A84-4962-B093-8978AA444FD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2138345-FFF3-4A58-B1BB-EC00688FCA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A84-4962-B093-8978AA444FD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FCC07D2-8ADD-421F-97F2-FF923CD75A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A84-4962-B093-8978AA444FD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7DADFAF-D05D-4243-AB3A-05FD9E29F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A84-4962-B093-8978AA444FD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5C3D83A-7DB4-47BA-97A9-982A513F5A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A84-4962-B093-8978AA444FD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8A13D24-DBDD-4E6C-862A-5ECB57BD7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A84-4962-B093-8978AA444FD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71FF7B0-4026-4A56-8974-D034D4009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A84-4962-B093-8978AA444FD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12A1500-23E3-45CD-907D-E144F25940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A84-4962-B093-8978AA444FD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7E7F428-6287-4E97-BF00-D4CB51924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A84-4962-B093-8978AA444FD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3C82FBC-6688-4109-AC96-D1E950D2A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A84-4962-B093-8978AA444FD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D2F6998-26F6-4AB9-A4D9-C97674405F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A84-4962-B093-8978AA444FD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A84-4962-B093-8978AA444FD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A84-4962-B093-8978AA444FD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A84-4962-B093-8978AA444FD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A84-4962-B093-8978AA444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1-60'!$J$2:$J$65</c:f>
              <c:numCache>
                <c:formatCode>General</c:formatCode>
                <c:ptCount val="64"/>
                <c:pt idx="0">
                  <c:v>99.999999995400501</c:v>
                </c:pt>
                <c:pt idx="1">
                  <c:v>82.099593652414654</c:v>
                </c:pt>
                <c:pt idx="2">
                  <c:v>84.664101327162143</c:v>
                </c:pt>
                <c:pt idx="3">
                  <c:v>82.778417715823366</c:v>
                </c:pt>
                <c:pt idx="4">
                  <c:v>84.394841267736425</c:v>
                </c:pt>
                <c:pt idx="5">
                  <c:v>52.189629726133667</c:v>
                </c:pt>
                <c:pt idx="6">
                  <c:v>71.033868517336458</c:v>
                </c:pt>
                <c:pt idx="7">
                  <c:v>65.587346844837796</c:v>
                </c:pt>
                <c:pt idx="8">
                  <c:v>73.514621280473619</c:v>
                </c:pt>
                <c:pt idx="9">
                  <c:v>68.111497658516939</c:v>
                </c:pt>
                <c:pt idx="10">
                  <c:v>56.175187752278333</c:v>
                </c:pt>
                <c:pt idx="11">
                  <c:v>45.883904456600526</c:v>
                </c:pt>
                <c:pt idx="12">
                  <c:v>58.355604896664673</c:v>
                </c:pt>
                <c:pt idx="13">
                  <c:v>44.817508149538824</c:v>
                </c:pt>
                <c:pt idx="14">
                  <c:v>43.315005430634947</c:v>
                </c:pt>
                <c:pt idx="15">
                  <c:v>42.847762665138625</c:v>
                </c:pt>
                <c:pt idx="16">
                  <c:v>45.706752942029183</c:v>
                </c:pt>
                <c:pt idx="17">
                  <c:v>46.96115611761639</c:v>
                </c:pt>
                <c:pt idx="18">
                  <c:v>39.970358329968022</c:v>
                </c:pt>
                <c:pt idx="19">
                  <c:v>36.17458375922412</c:v>
                </c:pt>
                <c:pt idx="20">
                  <c:v>43.941989360451323</c:v>
                </c:pt>
                <c:pt idx="21">
                  <c:v>29.904273940235399</c:v>
                </c:pt>
                <c:pt idx="22">
                  <c:v>41.745061340158863</c:v>
                </c:pt>
                <c:pt idx="23">
                  <c:v>39.775254777512522</c:v>
                </c:pt>
                <c:pt idx="24">
                  <c:v>32.124916565168824</c:v>
                </c:pt>
                <c:pt idx="25">
                  <c:v>33.794088967945626</c:v>
                </c:pt>
                <c:pt idx="26">
                  <c:v>33.1557717515471</c:v>
                </c:pt>
                <c:pt idx="27">
                  <c:v>26.593116074710622</c:v>
                </c:pt>
                <c:pt idx="28">
                  <c:v>25.71578121542904</c:v>
                </c:pt>
                <c:pt idx="29">
                  <c:v>25.726854879956285</c:v>
                </c:pt>
                <c:pt idx="30">
                  <c:v>20.027867357741506</c:v>
                </c:pt>
                <c:pt idx="31">
                  <c:v>15.203903410882264</c:v>
                </c:pt>
                <c:pt idx="32">
                  <c:v>20.77076094312757</c:v>
                </c:pt>
                <c:pt idx="33">
                  <c:v>17.394384584887035</c:v>
                </c:pt>
                <c:pt idx="34">
                  <c:v>22.318705914644099</c:v>
                </c:pt>
                <c:pt idx="35">
                  <c:v>12.099334332329287</c:v>
                </c:pt>
                <c:pt idx="36">
                  <c:v>20.739720615035978</c:v>
                </c:pt>
                <c:pt idx="37">
                  <c:v>18.102243951725995</c:v>
                </c:pt>
                <c:pt idx="38">
                  <c:v>15.993988758874828</c:v>
                </c:pt>
                <c:pt idx="39">
                  <c:v>19.225910299064406</c:v>
                </c:pt>
                <c:pt idx="40">
                  <c:v>13.300252544511437</c:v>
                </c:pt>
                <c:pt idx="41">
                  <c:v>13.212491257922053</c:v>
                </c:pt>
                <c:pt idx="42">
                  <c:v>19.189301939919272</c:v>
                </c:pt>
                <c:pt idx="43">
                  <c:v>11.593669464050686</c:v>
                </c:pt>
                <c:pt idx="44">
                  <c:v>19.422259942224709</c:v>
                </c:pt>
                <c:pt idx="45">
                  <c:v>20.743230086360342</c:v>
                </c:pt>
                <c:pt idx="46">
                  <c:v>20.815169547003322</c:v>
                </c:pt>
                <c:pt idx="47">
                  <c:v>13.891308657330695</c:v>
                </c:pt>
                <c:pt idx="48">
                  <c:v>9.431128145944454</c:v>
                </c:pt>
                <c:pt idx="49">
                  <c:v>10.205248146137814</c:v>
                </c:pt>
                <c:pt idx="50">
                  <c:v>6.2453423789522153</c:v>
                </c:pt>
                <c:pt idx="51">
                  <c:v>7.3165100593865899</c:v>
                </c:pt>
                <c:pt idx="52">
                  <c:v>10.344212273577002</c:v>
                </c:pt>
                <c:pt idx="53">
                  <c:v>6.4202517123192431</c:v>
                </c:pt>
                <c:pt idx="54">
                  <c:v>7.1439785230729971</c:v>
                </c:pt>
                <c:pt idx="55">
                  <c:v>7.2573164098096692</c:v>
                </c:pt>
                <c:pt idx="56">
                  <c:v>2.1789585515857572</c:v>
                </c:pt>
                <c:pt idx="57">
                  <c:v>3.4978786528582577</c:v>
                </c:pt>
                <c:pt idx="58">
                  <c:v>0.59667407959453311</c:v>
                </c:pt>
                <c:pt idx="59">
                  <c:v>3.8166345377814368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A84-4962-B093-8978AA444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0627864"/>
        <c:axId val="630634096"/>
      </c:lineChart>
      <c:catAx>
        <c:axId val="630627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34096"/>
        <c:crosses val="autoZero"/>
        <c:auto val="1"/>
        <c:lblAlgn val="ctr"/>
        <c:lblOffset val="100"/>
        <c:tickLblSkip val="2"/>
        <c:noMultiLvlLbl val="0"/>
      </c:catAx>
      <c:valAx>
        <c:axId val="630634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Cumulative Basic Percentile (PTS, REB, AST, STL, BLK)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2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1-60'!$L$1</c:f>
              <c:strCache>
                <c:ptCount val="1"/>
                <c:pt idx="0">
                  <c:v>Cumulative Normalized Advanced Percentile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D4096546-73FF-4DEB-A801-45CEB44A7C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2DE-44FD-BC45-957F5F1430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E66698-040C-4598-8247-7B31481844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2DE-44FD-BC45-957F5F1430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3E60421-BCAA-4EB7-B295-D084AD70FD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2DE-44FD-BC45-957F5F14305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14B7E0E-2A7E-4F3C-ACEB-71B5B408B5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2DE-44FD-BC45-957F5F1430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655AA69-4372-4A16-887B-E378D959EA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2DE-44FD-BC45-957F5F14305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0B83A98-2127-489B-8472-4708D23F5C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2DE-44FD-BC45-957F5F14305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73F0858-5EAB-4626-8996-AADFD3E35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2DE-44FD-BC45-957F5F14305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868BB26-CDC5-4587-9C6F-85A69229BD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2DE-44FD-BC45-957F5F1430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5AECA4A-9D04-4B77-8F9C-820C2288E8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2DE-44FD-BC45-957F5F1430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0A4300D-53E8-403F-9416-8493CBCB5E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2DE-44FD-BC45-957F5F14305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78B45D5-C279-4856-B4DE-948DA5E71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2DE-44FD-BC45-957F5F14305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311F6B7-8CB3-4E36-B9C9-F4DB3FE21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2DE-44FD-BC45-957F5F14305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E314D8C-E842-49B3-BDCA-36F4AB8A7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2DE-44FD-BC45-957F5F14305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4B36B92-D58A-423E-8F5B-5BE1A90B76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2DE-44FD-BC45-957F5F14305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B00B26B-F10B-420D-B628-162FFA859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2DE-44FD-BC45-957F5F14305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2819E7E-537C-4B09-8F7D-B11EB83B43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2DE-44FD-BC45-957F5F14305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78B18DB-2495-4374-959B-3CFB46C565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2DE-44FD-BC45-957F5F14305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A3FE233-DBFB-4851-B9C1-37C0B1E5A9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2DE-44FD-BC45-957F5F14305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331EEE6-811D-4605-B5E0-97F5D51D8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2DE-44FD-BC45-957F5F14305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03E81DC-9537-4ACA-A3E1-C01558120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2DE-44FD-BC45-957F5F14305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D8FAC19-CAC8-48F6-98F0-BB0B623AD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2DE-44FD-BC45-957F5F14305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B0328ED-B7CC-44BE-9E10-BA045C5264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2DE-44FD-BC45-957F5F14305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B213885-0730-488E-AD1A-25F2693CF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2DE-44FD-BC45-957F5F14305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81E1AFF-B49B-4955-87C8-64F3E0A98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2DE-44FD-BC45-957F5F14305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CA0FCB3-718A-4826-8641-133C4C4243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2DE-44FD-BC45-957F5F14305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B017D08-BAA3-4993-B02F-BA927010E4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2DE-44FD-BC45-957F5F14305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1AA13A9-0079-477D-8C53-D3938B5D12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2DE-44FD-BC45-957F5F14305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C556DAF-CEAF-41E0-BFDA-1AD12F29CD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2DE-44FD-BC45-957F5F14305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9DA48B0-5257-4725-84F3-980883936E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2DE-44FD-BC45-957F5F14305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582361B-555B-413E-A663-43893AFD00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2DE-44FD-BC45-957F5F14305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F25CBC7-BA52-4432-895C-5BD2C98C56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2DE-44FD-BC45-957F5F14305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E5D27A2-BB3B-441D-A3D0-0CDB9EB28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2DE-44FD-BC45-957F5F14305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6FC7FE9-A2F3-4D91-BD65-8CBE2CD63E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2DE-44FD-BC45-957F5F14305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3B02AD7-E79C-40B7-8473-2D7E1BEA5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2DE-44FD-BC45-957F5F14305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A140567-CB0D-4536-ADE9-4C3817BBAE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2DE-44FD-BC45-957F5F14305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685CEC3-7359-4655-A8B0-14F7700725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2DE-44FD-BC45-957F5F14305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08CAF85-C2F0-46DA-BDE5-899D78D19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2DE-44FD-BC45-957F5F14305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4FFCE7C-625F-49A0-82B6-04666EE1C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2DE-44FD-BC45-957F5F14305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E6E6494-96A5-41B3-912A-72730BD4DB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2DE-44FD-BC45-957F5F14305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8BED6C0-C2AA-49B4-8940-CC77A038F1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2DE-44FD-BC45-957F5F14305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CB7B506-0C20-456D-B88B-2EBB1C29A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2DE-44FD-BC45-957F5F14305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414ED7B-BFA0-44F7-8401-7F928D081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2DE-44FD-BC45-957F5F14305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982164D-B4FB-4961-A193-ABF6DA755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2DE-44FD-BC45-957F5F14305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3E5C4AE-DCCD-4999-BC32-48281BC1EA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2DE-44FD-BC45-957F5F14305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04C2915-7DD8-49BF-AB0F-588F0DA506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2DE-44FD-BC45-957F5F14305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6F9C932-8B49-41D9-8054-2D6D22601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2DE-44FD-BC45-957F5F14305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5ABDF28-B6B7-42CD-B0C7-0379FCD6F5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2DE-44FD-BC45-957F5F1430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909D8295-F12E-477F-918F-A1900399AE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2DE-44FD-BC45-957F5F14305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F5E8726-AD65-4CBC-A077-4E1AA8B1E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2DE-44FD-BC45-957F5F14305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D9FDA3D-9BA5-4A2A-AEEC-5387EF57DB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2DE-44FD-BC45-957F5F14305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E888DDC-1943-4716-AF34-927C7EB9F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2DE-44FD-BC45-957F5F14305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F08ECF2-DC7F-44FC-9DA0-7099896B27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2DE-44FD-BC45-957F5F14305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53E8F01-5489-4A10-A755-EF1E2E2567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2DE-44FD-BC45-957F5F14305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9ED289C-E7F7-464B-A4F9-DDA4A2F09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2DE-44FD-BC45-957F5F14305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D1857609-7D06-45EF-A999-81D2BD479D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2DE-44FD-BC45-957F5F14305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6498ACB-9D09-4D35-BEF5-C8099A7697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2DE-44FD-BC45-957F5F14305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2BD64F6E-7D90-4546-A5DF-EA704CF24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2DE-44FD-BC45-957F5F14305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6DA693D-A3AD-4302-B1C0-45504CD31C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2DE-44FD-BC45-957F5F14305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EA292D8-6D5A-47D3-9F17-76309F7390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2DE-44FD-BC45-957F5F14305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54A390D-2A13-4605-98D9-902AF81EF8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2DE-44FD-BC45-957F5F14305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2DE-44FD-BC45-957F5F14305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2DE-44FD-BC45-957F5F14305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2DE-44FD-BC45-957F5F14305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2DE-44FD-BC45-957F5F143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1-60'!$L$2:$L$65</c:f>
              <c:numCache>
                <c:formatCode>General</c:formatCode>
                <c:ptCount val="64"/>
                <c:pt idx="0">
                  <c:v>100.00000000383977</c:v>
                </c:pt>
                <c:pt idx="1">
                  <c:v>82.121310629734239</c:v>
                </c:pt>
                <c:pt idx="2">
                  <c:v>81.887340713197958</c:v>
                </c:pt>
                <c:pt idx="3">
                  <c:v>80.645632675523487</c:v>
                </c:pt>
                <c:pt idx="4">
                  <c:v>86.031464924848649</c:v>
                </c:pt>
                <c:pt idx="5">
                  <c:v>54.299567932743265</c:v>
                </c:pt>
                <c:pt idx="6">
                  <c:v>70.680748805329131</c:v>
                </c:pt>
                <c:pt idx="7">
                  <c:v>68.031715334422401</c:v>
                </c:pt>
                <c:pt idx="8">
                  <c:v>76.929066590020497</c:v>
                </c:pt>
                <c:pt idx="9">
                  <c:v>71.549340528995273</c:v>
                </c:pt>
                <c:pt idx="10">
                  <c:v>63.50806682468356</c:v>
                </c:pt>
                <c:pt idx="11">
                  <c:v>52.402175098651384</c:v>
                </c:pt>
                <c:pt idx="12">
                  <c:v>64.216176412207162</c:v>
                </c:pt>
                <c:pt idx="13">
                  <c:v>49.761969836015204</c:v>
                </c:pt>
                <c:pt idx="14">
                  <c:v>50.246775129733678</c:v>
                </c:pt>
                <c:pt idx="15">
                  <c:v>50.50440392959635</c:v>
                </c:pt>
                <c:pt idx="16">
                  <c:v>51.463990408487916</c:v>
                </c:pt>
                <c:pt idx="17">
                  <c:v>52.59888846940359</c:v>
                </c:pt>
                <c:pt idx="18">
                  <c:v>45.514732331940685</c:v>
                </c:pt>
                <c:pt idx="19">
                  <c:v>42.07663882658305</c:v>
                </c:pt>
                <c:pt idx="20">
                  <c:v>49.897749395521927</c:v>
                </c:pt>
                <c:pt idx="21">
                  <c:v>34.488387434992177</c:v>
                </c:pt>
                <c:pt idx="22">
                  <c:v>47.490452262254493</c:v>
                </c:pt>
                <c:pt idx="23">
                  <c:v>44.481449305500625</c:v>
                </c:pt>
                <c:pt idx="24">
                  <c:v>39.533309971470864</c:v>
                </c:pt>
                <c:pt idx="25">
                  <c:v>40.536794332083865</c:v>
                </c:pt>
                <c:pt idx="26">
                  <c:v>40.769000934303925</c:v>
                </c:pt>
                <c:pt idx="27">
                  <c:v>32.329213474541277</c:v>
                </c:pt>
                <c:pt idx="28">
                  <c:v>32.654631000415527</c:v>
                </c:pt>
                <c:pt idx="29">
                  <c:v>31.512758461974204</c:v>
                </c:pt>
                <c:pt idx="30">
                  <c:v>24.800137220122366</c:v>
                </c:pt>
                <c:pt idx="31">
                  <c:v>21.17156850786937</c:v>
                </c:pt>
                <c:pt idx="32">
                  <c:v>26.468272683479132</c:v>
                </c:pt>
                <c:pt idx="33">
                  <c:v>23.445413925290865</c:v>
                </c:pt>
                <c:pt idx="34">
                  <c:v>29.817703981998079</c:v>
                </c:pt>
                <c:pt idx="35">
                  <c:v>15.508602711215087</c:v>
                </c:pt>
                <c:pt idx="36">
                  <c:v>26.127241158644466</c:v>
                </c:pt>
                <c:pt idx="37">
                  <c:v>24.11272963375697</c:v>
                </c:pt>
                <c:pt idx="38">
                  <c:v>21.539531484352555</c:v>
                </c:pt>
                <c:pt idx="39">
                  <c:v>22.288622994175405</c:v>
                </c:pt>
                <c:pt idx="40">
                  <c:v>15.835801160365284</c:v>
                </c:pt>
                <c:pt idx="41">
                  <c:v>16.847769602931013</c:v>
                </c:pt>
                <c:pt idx="42">
                  <c:v>23.038973558433916</c:v>
                </c:pt>
                <c:pt idx="43">
                  <c:v>17.448965505646946</c:v>
                </c:pt>
                <c:pt idx="44">
                  <c:v>24.758278399566784</c:v>
                </c:pt>
                <c:pt idx="45">
                  <c:v>24.338801784928147</c:v>
                </c:pt>
                <c:pt idx="46">
                  <c:v>24.664159031406921</c:v>
                </c:pt>
                <c:pt idx="47">
                  <c:v>16.563481651896627</c:v>
                </c:pt>
                <c:pt idx="48">
                  <c:v>14.108251315041494</c:v>
                </c:pt>
                <c:pt idx="49">
                  <c:v>14.166571969812539</c:v>
                </c:pt>
                <c:pt idx="50">
                  <c:v>8.5685561044035747</c:v>
                </c:pt>
                <c:pt idx="51">
                  <c:v>12.356482649595774</c:v>
                </c:pt>
                <c:pt idx="52">
                  <c:v>13.044110034417692</c:v>
                </c:pt>
                <c:pt idx="53">
                  <c:v>8.3266349019280117</c:v>
                </c:pt>
                <c:pt idx="54">
                  <c:v>11.295669476084379</c:v>
                </c:pt>
                <c:pt idx="55">
                  <c:v>9.7354745256657527</c:v>
                </c:pt>
                <c:pt idx="56">
                  <c:v>3.1038854068002335</c:v>
                </c:pt>
                <c:pt idx="57">
                  <c:v>5.6250764338127004</c:v>
                </c:pt>
                <c:pt idx="58">
                  <c:v>1.0224977449093799</c:v>
                </c:pt>
                <c:pt idx="59">
                  <c:v>4.0276071058685803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2DE-44FD-BC45-957F5F1430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8808720"/>
        <c:axId val="518813640"/>
      </c:lineChart>
      <c:catAx>
        <c:axId val="51880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3640"/>
        <c:crosses val="autoZero"/>
        <c:auto val="1"/>
        <c:lblAlgn val="ctr"/>
        <c:lblOffset val="100"/>
        <c:tickLblSkip val="2"/>
        <c:noMultiLvlLbl val="0"/>
      </c:catAx>
      <c:valAx>
        <c:axId val="518813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Cumulative Advanced Percentile (eFG%, AST%, TRB%, STL%, BLK%)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1-60'!$N$1</c:f>
              <c:strCache>
                <c:ptCount val="1"/>
                <c:pt idx="0">
                  <c:v>Cumulative Normalized Fantasy Points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08B8465F-07EF-4EFA-B1A4-9B598F9E55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571-4FE3-B5A2-533F0A2AA2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F01F5C-6ED1-4F51-BE6F-D22BB984F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571-4FE3-B5A2-533F0A2AA2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4C9785E-47DC-456E-A613-57AEDAB36D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571-4FE3-B5A2-533F0A2AA2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AFCDA52-EF7A-4A18-B936-D69FB40C5F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571-4FE3-B5A2-533F0A2AA2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2E59EB-C70F-4AD2-A294-538BC0B3A8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571-4FE3-B5A2-533F0A2AA2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4C7979F-CD38-40CD-8A26-6225B4262F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571-4FE3-B5A2-533F0A2AA2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5B6E212-FDB4-4090-9140-F85757300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571-4FE3-B5A2-533F0A2AA2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25BA8E3-F64A-48FA-8BA4-2CE4AC2B0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571-4FE3-B5A2-533F0A2AA2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CD25603-B9F1-4F52-BB32-2967AA337B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571-4FE3-B5A2-533F0A2AA2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D860AB7-1022-4093-9F0C-C32ECA7554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571-4FE3-B5A2-533F0A2AA2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7CC753-C4BB-417C-8BF4-F0D8636581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571-4FE3-B5A2-533F0A2AA2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A70DA52-FB27-4A20-8210-F7B7BC8D41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571-4FE3-B5A2-533F0A2AA2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EEF71B6-AA4F-4A8C-994E-B02175CC10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571-4FE3-B5A2-533F0A2AA2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A1A4479-F9B0-41E3-B713-970798BE8C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571-4FE3-B5A2-533F0A2AA2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BDA4EAB-300C-4829-A1B2-C23D70271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571-4FE3-B5A2-533F0A2AA2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56D4C2B-A738-4F3B-AC29-9DE9E1157F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571-4FE3-B5A2-533F0A2AA2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ADC4B1E-39B6-4AA8-A97B-A37C8AB5A8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571-4FE3-B5A2-533F0A2AA2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1E9239A-8DCE-4308-918E-4699B1DEA4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571-4FE3-B5A2-533F0A2AA2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27A7AED-DFEB-4F5B-B77E-33C038B265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571-4FE3-B5A2-533F0A2AA2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3502B3D-3E0D-4133-A591-11A15C7A6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571-4FE3-B5A2-533F0A2AA2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6B60A97-016E-4D07-AE9D-FBD0F70511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571-4FE3-B5A2-533F0A2AA2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699AC32-6D0C-426F-BD36-1663EDDC8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571-4FE3-B5A2-533F0A2AA2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64DBEAC-7A28-47F3-AF87-156AF702B9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571-4FE3-B5A2-533F0A2AA2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58861B0-5AD4-4AE1-9063-C01A51D66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571-4FE3-B5A2-533F0A2AA2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4E268E4-C3D4-46BA-82E1-B4E11405F2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571-4FE3-B5A2-533F0A2AA2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CF43674-4D6F-4774-ABDB-C5E49AC5E2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571-4FE3-B5A2-533F0A2AA2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3217537-16BE-4181-A679-D2B4E45415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571-4FE3-B5A2-533F0A2AA2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5C72BD3-919B-498C-B872-9EEB883D5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571-4FE3-B5A2-533F0A2AA2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BB4E498-0560-47BF-8CF6-65B13B084D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571-4FE3-B5A2-533F0A2AA2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0EF120B-D730-4CFD-8242-97C114FC46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571-4FE3-B5A2-533F0A2AA2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F79A162-7DBD-43F1-A01D-5BDD4862B9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571-4FE3-B5A2-533F0A2AA2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6E40D6C-DF93-4D43-AA0E-738EE47C57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571-4FE3-B5A2-533F0A2AA2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7BA223D-AE73-46DE-8805-8448B9296D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571-4FE3-B5A2-533F0A2AA2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3888ED0-3873-45BD-9434-F682A3CFC6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571-4FE3-B5A2-533F0A2AA2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77BA0C2-CD5E-439C-A129-1757E0433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571-4FE3-B5A2-533F0A2AA2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F603FBA-8CA0-4D02-AF92-41D9EDFED4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571-4FE3-B5A2-533F0A2AA2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55374F6-0306-4B9D-914F-AB11664D8D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571-4FE3-B5A2-533F0A2AA2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3A0C098-58CC-4F1C-B6E8-6C6BCC103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571-4FE3-B5A2-533F0A2AA2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30C84A9-B2A9-4852-94F2-9678082F23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571-4FE3-B5A2-533F0A2AA2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7824CF9-8187-4F60-BECE-EC6261E42C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571-4FE3-B5A2-533F0A2AA2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0BAEC3C-57A3-4F06-B0E5-6B71A5C934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571-4FE3-B5A2-533F0A2AA2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0438251-916A-4079-91F1-F4BF67390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571-4FE3-B5A2-533F0A2AA2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A459BE6-5FD6-4F62-AD57-EBA3785876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571-4FE3-B5A2-533F0A2AA2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C862E3E-EBB7-4F2A-90C4-4395ACC1E2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571-4FE3-B5A2-533F0A2AA2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ABA14BB-DF72-4B35-856C-819E783A6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571-4FE3-B5A2-533F0A2AA2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37EB989-C882-4F39-8997-0CF6A9F547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571-4FE3-B5A2-533F0A2AA2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23A6A99-E5B9-465E-9026-A9475139B9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571-4FE3-B5A2-533F0A2AA2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12CCF3A-143B-420D-8D3D-77C5A8DFE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571-4FE3-B5A2-533F0A2AA2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5B12956-2D50-4510-82E4-F97307B33A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571-4FE3-B5A2-533F0A2AA2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44DC91A-B02A-4A4F-9603-3F81EADA5F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571-4FE3-B5A2-533F0A2AA2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6EF2B12-AF86-4BD0-A9E4-8052783841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571-4FE3-B5A2-533F0A2AA2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B165647-757A-45A3-A265-B85B6561FC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571-4FE3-B5A2-533F0A2AA2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C84CC77-51F3-43E6-8561-3B74B725A7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571-4FE3-B5A2-533F0A2AA2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E1833B4-78B8-4307-872D-7F78711BFA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571-4FE3-B5A2-533F0A2AA2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1B87B7F-CBDF-4F80-A174-CE7F9B15E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571-4FE3-B5A2-533F0A2AA2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DB78133-9F9C-45ED-8156-3EBD435908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571-4FE3-B5A2-533F0A2AA2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08B1A3F-B488-4BEE-A3B9-AFFA640DC2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571-4FE3-B5A2-533F0A2AA2B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28576F1-BB54-4630-8CCE-0B1612E0E8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571-4FE3-B5A2-533F0A2AA2B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6F477A9-4889-4FE2-AFBA-154E3950A3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571-4FE3-B5A2-533F0A2AA2B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397225A-0EFF-4073-BC35-8CEE4C1393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571-4FE3-B5A2-533F0A2AA2B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571-4FE3-B5A2-533F0A2AA2B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571-4FE3-B5A2-533F0A2AA2B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571-4FE3-B5A2-533F0A2AA2B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571-4FE3-B5A2-533F0A2AA2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1-60'!$N$2:$N$65</c:f>
              <c:numCache>
                <c:formatCode>General</c:formatCode>
                <c:ptCount val="64"/>
                <c:pt idx="0">
                  <c:v>99.999999999999972</c:v>
                </c:pt>
                <c:pt idx="1">
                  <c:v>73.6413440204865</c:v>
                </c:pt>
                <c:pt idx="2">
                  <c:v>76.616773661774275</c:v>
                </c:pt>
                <c:pt idx="3">
                  <c:v>73.420567803076096</c:v>
                </c:pt>
                <c:pt idx="4">
                  <c:v>74.589198725622353</c:v>
                </c:pt>
                <c:pt idx="5">
                  <c:v>39.308802557043919</c:v>
                </c:pt>
                <c:pt idx="6">
                  <c:v>56.68416532971586</c:v>
                </c:pt>
                <c:pt idx="7">
                  <c:v>50.408518457496633</c:v>
                </c:pt>
                <c:pt idx="8">
                  <c:v>62.101207333045338</c:v>
                </c:pt>
                <c:pt idx="9">
                  <c:v>55.098994769234686</c:v>
                </c:pt>
                <c:pt idx="10">
                  <c:v>41.055155431480124</c:v>
                </c:pt>
                <c:pt idx="11">
                  <c:v>31.075348993606699</c:v>
                </c:pt>
                <c:pt idx="12">
                  <c:v>46.979259575759805</c:v>
                </c:pt>
                <c:pt idx="13">
                  <c:v>31.795101489289333</c:v>
                </c:pt>
                <c:pt idx="14">
                  <c:v>31.82709064449022</c:v>
                </c:pt>
                <c:pt idx="15">
                  <c:v>31.341681320301795</c:v>
                </c:pt>
                <c:pt idx="16">
                  <c:v>33.928277465690186</c:v>
                </c:pt>
                <c:pt idx="17">
                  <c:v>34.732740386386524</c:v>
                </c:pt>
                <c:pt idx="18">
                  <c:v>28.335049199700634</c:v>
                </c:pt>
                <c:pt idx="19">
                  <c:v>23.030123078414487</c:v>
                </c:pt>
                <c:pt idx="20">
                  <c:v>30.962455759241937</c:v>
                </c:pt>
                <c:pt idx="21">
                  <c:v>19.595675632157302</c:v>
                </c:pt>
                <c:pt idx="22">
                  <c:v>28.276204677868517</c:v>
                </c:pt>
                <c:pt idx="23">
                  <c:v>29.446421772093139</c:v>
                </c:pt>
                <c:pt idx="24">
                  <c:v>18.856654821736388</c:v>
                </c:pt>
                <c:pt idx="25">
                  <c:v>22.845437219831926</c:v>
                </c:pt>
                <c:pt idx="26">
                  <c:v>22.228863968110417</c:v>
                </c:pt>
                <c:pt idx="27">
                  <c:v>18.692915519785487</c:v>
                </c:pt>
                <c:pt idx="28">
                  <c:v>14.658917322566914</c:v>
                </c:pt>
                <c:pt idx="29">
                  <c:v>16.420116810530651</c:v>
                </c:pt>
                <c:pt idx="30">
                  <c:v>12.335089570741737</c:v>
                </c:pt>
                <c:pt idx="31">
                  <c:v>7.8733529672872535</c:v>
                </c:pt>
                <c:pt idx="32">
                  <c:v>10.649200022297309</c:v>
                </c:pt>
                <c:pt idx="33">
                  <c:v>9.1819096385848979</c:v>
                </c:pt>
                <c:pt idx="34">
                  <c:v>15.0178955944507</c:v>
                </c:pt>
                <c:pt idx="35">
                  <c:v>8.0782418281070321</c:v>
                </c:pt>
                <c:pt idx="36">
                  <c:v>11.989271512371806</c:v>
                </c:pt>
                <c:pt idx="37">
                  <c:v>10.668612852309735</c:v>
                </c:pt>
                <c:pt idx="38">
                  <c:v>9.1911912486118457</c:v>
                </c:pt>
                <c:pt idx="39">
                  <c:v>12.738486476849195</c:v>
                </c:pt>
                <c:pt idx="40">
                  <c:v>7.8676585993073829</c:v>
                </c:pt>
                <c:pt idx="41">
                  <c:v>7.0861328165995472</c:v>
                </c:pt>
                <c:pt idx="42">
                  <c:v>11.809518985688316</c:v>
                </c:pt>
                <c:pt idx="43">
                  <c:v>5.3204358734507258</c:v>
                </c:pt>
                <c:pt idx="44">
                  <c:v>13.433905630523697</c:v>
                </c:pt>
                <c:pt idx="45">
                  <c:v>13.10546669931624</c:v>
                </c:pt>
                <c:pt idx="46">
                  <c:v>13.669218452889634</c:v>
                </c:pt>
                <c:pt idx="47">
                  <c:v>9.090659897415831</c:v>
                </c:pt>
                <c:pt idx="48">
                  <c:v>4.6605826280123583</c:v>
                </c:pt>
                <c:pt idx="49">
                  <c:v>5.0855472733411657</c:v>
                </c:pt>
                <c:pt idx="50">
                  <c:v>3.3858728324559015</c:v>
                </c:pt>
                <c:pt idx="51">
                  <c:v>3.0432282828885091</c:v>
                </c:pt>
                <c:pt idx="52">
                  <c:v>6.4310742150148812</c:v>
                </c:pt>
                <c:pt idx="53">
                  <c:v>3.9663429054462545</c:v>
                </c:pt>
                <c:pt idx="54">
                  <c:v>3.9104411341563368</c:v>
                </c:pt>
                <c:pt idx="55">
                  <c:v>4.0859864016488068</c:v>
                </c:pt>
                <c:pt idx="56">
                  <c:v>1.1518997832259232</c:v>
                </c:pt>
                <c:pt idx="57">
                  <c:v>1.1618783298169308</c:v>
                </c:pt>
                <c:pt idx="58">
                  <c:v>0.17075878175908166</c:v>
                </c:pt>
                <c:pt idx="59">
                  <c:v>2.9791334279108104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571-4FE3-B5A2-533F0A2AA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13640"/>
        <c:axId val="518809704"/>
      </c:lineChart>
      <c:catAx>
        <c:axId val="51881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9704"/>
        <c:crosses val="autoZero"/>
        <c:auto val="1"/>
        <c:lblAlgn val="ctr"/>
        <c:lblOffset val="100"/>
        <c:tickLblSkip val="2"/>
        <c:noMultiLvlLbl val="0"/>
      </c:catAx>
      <c:valAx>
        <c:axId val="5188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Cumulative Fantasy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FFEA56-D690-4F65-A8CE-5A70D0B0245D}">
  <sheetPr/>
  <sheetViews>
    <sheetView tabSelected="1"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E3E076-772A-4BB3-9B80-35D564E0EC56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A695BC-6303-42D0-8DBF-CA3678B423CF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3B21DD-88B6-4BEE-ADA0-CEA147F7DB17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6A5751-34D5-4D38-8522-5A6F7E110143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9E3F71-689C-4ACC-BFE4-16B8DD142B34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F406EF-0F00-41F6-A948-13A02D1AF8B9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EC2A88-956A-48DE-8881-D1B15FBB9A8C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39DE54-B7BF-4503-91D5-677CEB3BF911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A9D8-5A73-41F0-83C8-AA4F1CD29A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9CF76-0878-43C2-BE50-E0FC640F31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0.31249</cdr:x>
      <cdr:y>0.92793</cdr:y>
    </cdr:from>
    <cdr:to>
      <cdr:x>0.37675</cdr:x>
      <cdr:y>0.94612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3699AD-BF74-485E-B91B-76E6A51606D8}"/>
            </a:ext>
          </a:extLst>
        </cdr:cNvPr>
        <cdr:cNvSpPr txBox="1"/>
      </cdr:nvSpPr>
      <cdr:spPr>
        <a:xfrm xmlns:a="http://schemas.openxmlformats.org/drawingml/2006/main">
          <a:off x="2705100" y="5829300"/>
          <a:ext cx="55626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0.08626</cdr:x>
      <cdr:y>0.03154</cdr:y>
    </cdr:from>
    <cdr:to>
      <cdr:x>0.19453</cdr:x>
      <cdr:y>0.06914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A844B9-AB6D-4AAD-B043-217B3E83C732}"/>
            </a:ext>
          </a:extLst>
        </cdr:cNvPr>
        <cdr:cNvSpPr txBox="1"/>
      </cdr:nvSpPr>
      <cdr:spPr>
        <a:xfrm xmlns:a="http://schemas.openxmlformats.org/drawingml/2006/main">
          <a:off x="746760" y="19812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ysClr val="windowText" lastClr="000000"/>
              </a:solidFill>
            </a:rPr>
            <a:t>(128 players)</a:t>
          </a:r>
        </a:p>
      </cdr:txBody>
    </cdr:sp>
  </cdr:relSizeAnchor>
  <cdr:relSizeAnchor xmlns:cdr="http://schemas.openxmlformats.org/drawingml/2006/chartDrawing">
    <cdr:from>
      <cdr:x>0.13967</cdr:x>
      <cdr:y>0.16577</cdr:y>
    </cdr:from>
    <cdr:to>
      <cdr:x>0.24794</cdr:x>
      <cdr:y>0.20338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30EB71D-EAA5-4DBC-8890-9F54EB201813}"/>
            </a:ext>
          </a:extLst>
        </cdr:cNvPr>
        <cdr:cNvSpPr txBox="1"/>
      </cdr:nvSpPr>
      <cdr:spPr>
        <a:xfrm xmlns:a="http://schemas.openxmlformats.org/drawingml/2006/main">
          <a:off x="1209040" y="104140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</a:rPr>
            <a:t>(172 players)</a:t>
          </a:r>
        </a:p>
      </cdr:txBody>
    </cdr:sp>
  </cdr:relSizeAnchor>
  <cdr:relSizeAnchor xmlns:cdr="http://schemas.openxmlformats.org/drawingml/2006/chartDrawing">
    <cdr:from>
      <cdr:x>0.22769</cdr:x>
      <cdr:y>0.24947</cdr:y>
    </cdr:from>
    <cdr:to>
      <cdr:x>0.33596</cdr:x>
      <cdr:y>0.28707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9B581BB-8CDA-4C8D-A5CF-E4D60609C12D}"/>
            </a:ext>
          </a:extLst>
        </cdr:cNvPr>
        <cdr:cNvSpPr txBox="1"/>
      </cdr:nvSpPr>
      <cdr:spPr>
        <a:xfrm xmlns:a="http://schemas.openxmlformats.org/drawingml/2006/main">
          <a:off x="1971040" y="15671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</a:rPr>
            <a:t>(301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players)</a:t>
          </a:r>
        </a:p>
      </cdr:txBody>
    </cdr:sp>
  </cdr:relSizeAnchor>
  <cdr:relSizeAnchor xmlns:cdr="http://schemas.openxmlformats.org/drawingml/2006/chartDrawing">
    <cdr:from>
      <cdr:x>0.40902</cdr:x>
      <cdr:y>0.43748</cdr:y>
    </cdr:from>
    <cdr:to>
      <cdr:x>0.51729</cdr:x>
      <cdr:y>0.47508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3540760" y="27482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</a:rPr>
            <a:t>(665 players)</a:t>
          </a:r>
        </a:p>
      </cdr:txBody>
    </cdr:sp>
  </cdr:relSizeAnchor>
  <cdr:relSizeAnchor xmlns:cdr="http://schemas.openxmlformats.org/drawingml/2006/chartDrawing">
    <cdr:from>
      <cdr:x>0.64845</cdr:x>
      <cdr:y>0.62428</cdr:y>
    </cdr:from>
    <cdr:to>
      <cdr:x>0.75672</cdr:x>
      <cdr:y>0.66188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5613400" y="392176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</a:rPr>
            <a:t>(531 players)</a:t>
          </a:r>
        </a:p>
      </cdr:txBody>
    </cdr:sp>
  </cdr:relSizeAnchor>
  <cdr:relSizeAnchor xmlns:cdr="http://schemas.openxmlformats.org/drawingml/2006/chartDrawing">
    <cdr:from>
      <cdr:x>0.87995</cdr:x>
      <cdr:y>0.72253</cdr:y>
    </cdr:from>
    <cdr:to>
      <cdr:x>0.98822</cdr:x>
      <cdr:y>0.76013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7617460" y="45389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</a:rPr>
            <a:t>(388 players)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5217-58A9-4268-BAFA-08DB6FE7B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B7C4B-25A0-4013-A32F-EAD517F900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43C39-CAAA-4447-9586-F5BE3FCCB9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C274A-CD93-4EEE-81DA-04B9947222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D7099-E2E1-4759-96EE-EEBDDDB1A1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50FCF-6905-40AE-A221-E723F1A258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15FE1-C936-427C-854F-E0325D0B17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opLeftCell="K1" workbookViewId="0">
      <selection activeCell="O2" sqref="O2:O4"/>
    </sheetView>
  </sheetViews>
  <sheetFormatPr defaultRowHeight="14.4" x14ac:dyDescent="0.3"/>
  <cols>
    <col min="1" max="1" width="14.77734375" customWidth="1"/>
    <col min="2" max="2" width="36.6640625" customWidth="1"/>
    <col min="3" max="4" width="24.5546875" customWidth="1"/>
    <col min="5" max="6" width="29.77734375" customWidth="1"/>
    <col min="7" max="8" width="27.5546875" customWidth="1"/>
    <col min="9" max="10" width="34.44140625" customWidth="1"/>
    <col min="11" max="12" width="40.88671875" customWidth="1"/>
    <col min="13" max="13" width="35.33203125" customWidth="1"/>
    <col min="14" max="14" width="33.5546875" customWidth="1"/>
    <col min="15" max="15" width="12.88671875" customWidth="1"/>
  </cols>
  <sheetData>
    <row r="1" spans="1:15" x14ac:dyDescent="0.3">
      <c r="A1" s="1" t="s">
        <v>0</v>
      </c>
      <c r="B1" s="1" t="s">
        <v>1</v>
      </c>
      <c r="C1" s="1" t="s">
        <v>8</v>
      </c>
      <c r="D1" s="1" t="s">
        <v>2</v>
      </c>
      <c r="E1" s="1" t="s">
        <v>9</v>
      </c>
      <c r="F1" s="1" t="s">
        <v>3</v>
      </c>
      <c r="G1" s="1" t="s">
        <v>10</v>
      </c>
      <c r="H1" s="1" t="s">
        <v>4</v>
      </c>
      <c r="I1" s="1" t="s">
        <v>11</v>
      </c>
      <c r="J1" s="1" t="s">
        <v>5</v>
      </c>
      <c r="K1" s="1" t="s">
        <v>12</v>
      </c>
      <c r="L1" s="1" t="s">
        <v>6</v>
      </c>
      <c r="M1" s="1" t="s">
        <v>13</v>
      </c>
      <c r="N1" s="1" t="s">
        <v>7</v>
      </c>
      <c r="O1" t="s">
        <v>33</v>
      </c>
    </row>
    <row r="2" spans="1:15" x14ac:dyDescent="0.3">
      <c r="A2">
        <v>1</v>
      </c>
      <c r="B2">
        <v>43</v>
      </c>
      <c r="C2">
        <v>7048.5000000000009</v>
      </c>
      <c r="D2">
        <f>C2/C2*100</f>
        <v>100</v>
      </c>
      <c r="E2">
        <v>2378.9</v>
      </c>
      <c r="F2">
        <f t="shared" ref="F2:F33" si="0">E2/2378.9*100</f>
        <v>100</v>
      </c>
      <c r="G2">
        <v>925.60000000000025</v>
      </c>
      <c r="H2">
        <f t="shared" ref="H2:H33" si="1">G2/925.6*100</f>
        <v>100.00000000000003</v>
      </c>
      <c r="I2">
        <v>27241.407748747031</v>
      </c>
      <c r="J2">
        <f t="shared" ref="J2:J33" si="2">I2/27241.40775*100</f>
        <v>99.999999995400501</v>
      </c>
      <c r="K2">
        <v>23468.56690090114</v>
      </c>
      <c r="L2">
        <f t="shared" ref="L2:L33" si="3">K2/23468.5669*100</f>
        <v>100.00000000383977</v>
      </c>
      <c r="M2">
        <v>858040.7899999998</v>
      </c>
      <c r="N2">
        <f t="shared" ref="N2:N33" si="4">M2/858040.79*100</f>
        <v>99.999999999999972</v>
      </c>
      <c r="O2">
        <v>6975366.666666667</v>
      </c>
    </row>
    <row r="3" spans="1:15" x14ac:dyDescent="0.3">
      <c r="A3">
        <v>2</v>
      </c>
      <c r="B3">
        <v>42</v>
      </c>
      <c r="C3">
        <v>5462.2000000000007</v>
      </c>
      <c r="D3">
        <f>C3/C2*100</f>
        <v>77.494502376392134</v>
      </c>
      <c r="E3">
        <v>1608.3</v>
      </c>
      <c r="F3">
        <f t="shared" si="0"/>
        <v>67.606877128084406</v>
      </c>
      <c r="G3">
        <v>472.4</v>
      </c>
      <c r="H3">
        <f t="shared" si="1"/>
        <v>51.037165082108906</v>
      </c>
      <c r="I3">
        <v>22365.085067947392</v>
      </c>
      <c r="J3">
        <f t="shared" si="2"/>
        <v>82.099593652414654</v>
      </c>
      <c r="K3">
        <v>19272.69472429599</v>
      </c>
      <c r="L3">
        <f t="shared" si="3"/>
        <v>82.121310629734239</v>
      </c>
      <c r="M3">
        <v>631872.77000000014</v>
      </c>
      <c r="N3">
        <f t="shared" si="4"/>
        <v>73.6413440204865</v>
      </c>
      <c r="O3">
        <v>6241066.666666667</v>
      </c>
    </row>
    <row r="4" spans="1:15" x14ac:dyDescent="0.3">
      <c r="A4">
        <v>3</v>
      </c>
      <c r="B4">
        <v>43</v>
      </c>
      <c r="C4">
        <v>5676.8999999999978</v>
      </c>
      <c r="D4">
        <f>C4/C2*100</f>
        <v>80.540540540540491</v>
      </c>
      <c r="E4">
        <v>1817.6</v>
      </c>
      <c r="F4">
        <f t="shared" si="0"/>
        <v>76.405061162722262</v>
      </c>
      <c r="G4">
        <v>597.09999999999991</v>
      </c>
      <c r="H4">
        <f t="shared" si="1"/>
        <v>64.509507346585977</v>
      </c>
      <c r="I4">
        <v>23063.6930604054</v>
      </c>
      <c r="J4">
        <f t="shared" si="2"/>
        <v>84.664101327162143</v>
      </c>
      <c r="K4">
        <v>19217.785337907801</v>
      </c>
      <c r="L4">
        <f t="shared" si="3"/>
        <v>81.887340713197958</v>
      </c>
      <c r="M4">
        <v>657403.16999999993</v>
      </c>
      <c r="N4">
        <f t="shared" si="4"/>
        <v>76.616773661774275</v>
      </c>
      <c r="O4">
        <v>5604500</v>
      </c>
    </row>
    <row r="5" spans="1:15" x14ac:dyDescent="0.3">
      <c r="A5">
        <v>4</v>
      </c>
      <c r="B5">
        <v>43</v>
      </c>
      <c r="C5">
        <v>5527.8</v>
      </c>
      <c r="D5">
        <f>C5/C2*100</f>
        <v>78.425196850393704</v>
      </c>
      <c r="E5">
        <v>1652.3</v>
      </c>
      <c r="F5">
        <f t="shared" si="0"/>
        <v>69.456471478414386</v>
      </c>
      <c r="G5">
        <v>503.9</v>
      </c>
      <c r="H5">
        <f t="shared" si="1"/>
        <v>54.440363007778735</v>
      </c>
      <c r="I5">
        <v>22550.00629896568</v>
      </c>
      <c r="J5">
        <f t="shared" si="2"/>
        <v>82.778417715823366</v>
      </c>
      <c r="K5">
        <v>18926.374256383489</v>
      </c>
      <c r="L5">
        <f t="shared" si="3"/>
        <v>80.645632675523487</v>
      </c>
      <c r="M5">
        <v>629978.41999999981</v>
      </c>
      <c r="N5">
        <f t="shared" si="4"/>
        <v>73.420567803076096</v>
      </c>
      <c r="O5">
        <v>5053066.666666667</v>
      </c>
    </row>
    <row r="6" spans="1:15" x14ac:dyDescent="0.3">
      <c r="A6">
        <v>5</v>
      </c>
      <c r="B6">
        <v>43</v>
      </c>
      <c r="C6">
        <v>5655.0999999999995</v>
      </c>
      <c r="D6">
        <f>C6/C2*100</f>
        <v>80.231254876924154</v>
      </c>
      <c r="E6">
        <v>1679.3</v>
      </c>
      <c r="F6">
        <f t="shared" si="0"/>
        <v>70.591449829753245</v>
      </c>
      <c r="G6">
        <v>595.59999999999991</v>
      </c>
      <c r="H6">
        <f t="shared" si="1"/>
        <v>64.347450302506473</v>
      </c>
      <c r="I6">
        <v>22990.342829709349</v>
      </c>
      <c r="J6">
        <f t="shared" si="2"/>
        <v>84.394841267736425</v>
      </c>
      <c r="K6">
        <v>20190.351900938142</v>
      </c>
      <c r="L6">
        <f t="shared" si="3"/>
        <v>86.031464924848649</v>
      </c>
      <c r="M6">
        <v>640005.75</v>
      </c>
      <c r="N6">
        <f t="shared" si="4"/>
        <v>74.589198725622353</v>
      </c>
      <c r="O6">
        <v>4575800</v>
      </c>
    </row>
    <row r="7" spans="1:15" x14ac:dyDescent="0.3">
      <c r="A7">
        <v>6</v>
      </c>
      <c r="B7">
        <v>43</v>
      </c>
      <c r="C7">
        <v>3294.8000000000011</v>
      </c>
      <c r="D7">
        <f>C7/C2*100</f>
        <v>46.744697453358881</v>
      </c>
      <c r="E7">
        <v>762.49999999999989</v>
      </c>
      <c r="F7">
        <f t="shared" si="0"/>
        <v>32.052629366513926</v>
      </c>
      <c r="G7">
        <v>196.7</v>
      </c>
      <c r="H7">
        <f t="shared" si="1"/>
        <v>21.251080380293864</v>
      </c>
      <c r="I7">
        <v>14217.189836911281</v>
      </c>
      <c r="J7">
        <f t="shared" si="2"/>
        <v>52.189629726133667</v>
      </c>
      <c r="K7">
        <v>12743.3304267068</v>
      </c>
      <c r="L7">
        <f t="shared" si="3"/>
        <v>54.299567932743265</v>
      </c>
      <c r="M7">
        <v>337285.55999999988</v>
      </c>
      <c r="N7">
        <f t="shared" si="4"/>
        <v>39.308802557043919</v>
      </c>
      <c r="O7">
        <v>4156066.6666666665</v>
      </c>
    </row>
    <row r="8" spans="1:15" x14ac:dyDescent="0.3">
      <c r="A8">
        <v>7</v>
      </c>
      <c r="B8">
        <v>43</v>
      </c>
      <c r="C8">
        <v>4492.2999999999993</v>
      </c>
      <c r="D8">
        <f>C8/C2*100</f>
        <v>63.734127828615996</v>
      </c>
      <c r="E8">
        <v>1096.5</v>
      </c>
      <c r="F8">
        <f t="shared" si="0"/>
        <v>46.092731934927905</v>
      </c>
      <c r="G8">
        <v>275.69999999999987</v>
      </c>
      <c r="H8">
        <f t="shared" si="1"/>
        <v>29.786084701815025</v>
      </c>
      <c r="I8">
        <v>19350.6257634065</v>
      </c>
      <c r="J8">
        <f t="shared" si="2"/>
        <v>71.033868517336458</v>
      </c>
      <c r="K8">
        <v>16587.758818799619</v>
      </c>
      <c r="L8">
        <f t="shared" si="3"/>
        <v>70.680748805329131</v>
      </c>
      <c r="M8">
        <v>486373.26000000013</v>
      </c>
      <c r="N8">
        <f t="shared" si="4"/>
        <v>56.68416532971586</v>
      </c>
      <c r="O8">
        <v>3793933.3333333335</v>
      </c>
    </row>
    <row r="9" spans="1:15" x14ac:dyDescent="0.3">
      <c r="A9">
        <v>8</v>
      </c>
      <c r="B9">
        <v>43</v>
      </c>
      <c r="C9">
        <v>4252.8999999999996</v>
      </c>
      <c r="D9">
        <f>C9/C2*100</f>
        <v>60.337660495140796</v>
      </c>
      <c r="E9">
        <v>968.3</v>
      </c>
      <c r="F9">
        <f t="shared" si="0"/>
        <v>40.703686577830084</v>
      </c>
      <c r="G9">
        <v>221.7</v>
      </c>
      <c r="H9">
        <f t="shared" si="1"/>
        <v>23.952031114952462</v>
      </c>
      <c r="I9">
        <v>17866.916586409021</v>
      </c>
      <c r="J9">
        <f t="shared" si="2"/>
        <v>65.587346844837796</v>
      </c>
      <c r="K9">
        <v>15966.068626476481</v>
      </c>
      <c r="L9">
        <f t="shared" si="3"/>
        <v>68.031715334422401</v>
      </c>
      <c r="M9">
        <v>432525.64999999991</v>
      </c>
      <c r="N9">
        <f t="shared" si="4"/>
        <v>50.408518457496633</v>
      </c>
      <c r="O9">
        <v>3475733.3333333335</v>
      </c>
    </row>
    <row r="10" spans="1:15" x14ac:dyDescent="0.3">
      <c r="A10">
        <v>9</v>
      </c>
      <c r="B10">
        <v>43</v>
      </c>
      <c r="C10">
        <v>4900.2</v>
      </c>
      <c r="D10">
        <f>C10/C2*100</f>
        <v>69.521174718025108</v>
      </c>
      <c r="E10">
        <v>1468.9</v>
      </c>
      <c r="F10">
        <f t="shared" si="0"/>
        <v>61.747025936357133</v>
      </c>
      <c r="G10">
        <v>434.49999999999989</v>
      </c>
      <c r="H10">
        <f t="shared" si="1"/>
        <v>46.942523768366449</v>
      </c>
      <c r="I10">
        <v>20026.41773888209</v>
      </c>
      <c r="J10">
        <f t="shared" si="2"/>
        <v>73.514621280473619</v>
      </c>
      <c r="K10">
        <v>18054.14945822451</v>
      </c>
      <c r="L10">
        <f t="shared" si="3"/>
        <v>76.929066590020497</v>
      </c>
      <c r="M10">
        <v>532853.69000000018</v>
      </c>
      <c r="N10">
        <f t="shared" si="4"/>
        <v>62.101207333045338</v>
      </c>
      <c r="O10">
        <v>3194966.6666666665</v>
      </c>
    </row>
    <row r="11" spans="1:15" x14ac:dyDescent="0.3">
      <c r="A11">
        <v>10</v>
      </c>
      <c r="B11">
        <v>43</v>
      </c>
      <c r="C11">
        <v>4623.5</v>
      </c>
      <c r="D11">
        <f>C11/C2*100</f>
        <v>65.595516776619135</v>
      </c>
      <c r="E11">
        <v>1214</v>
      </c>
      <c r="F11">
        <f t="shared" si="0"/>
        <v>51.031989575013661</v>
      </c>
      <c r="G11">
        <v>346.7000000000001</v>
      </c>
      <c r="H11">
        <f t="shared" si="1"/>
        <v>37.456784788245471</v>
      </c>
      <c r="I11">
        <v>18554.5308017883</v>
      </c>
      <c r="J11">
        <f t="shared" si="2"/>
        <v>68.111497658516939</v>
      </c>
      <c r="K11">
        <v>16791.604848556071</v>
      </c>
      <c r="L11">
        <f t="shared" si="3"/>
        <v>71.549340528995273</v>
      </c>
      <c r="M11">
        <v>472771.85</v>
      </c>
      <c r="N11">
        <f t="shared" si="4"/>
        <v>55.098994769234686</v>
      </c>
      <c r="O11">
        <v>3035100</v>
      </c>
    </row>
    <row r="12" spans="1:15" x14ac:dyDescent="0.3">
      <c r="A12">
        <v>11</v>
      </c>
      <c r="B12">
        <v>43</v>
      </c>
      <c r="C12">
        <v>3923.7000000000012</v>
      </c>
      <c r="D12">
        <f>C12/C2*100</f>
        <v>55.667163226218349</v>
      </c>
      <c r="E12">
        <v>959.00000000000011</v>
      </c>
      <c r="F12">
        <f t="shared" si="0"/>
        <v>40.312749590146709</v>
      </c>
      <c r="G12">
        <v>233.9</v>
      </c>
      <c r="H12">
        <f t="shared" si="1"/>
        <v>25.27009507346586</v>
      </c>
      <c r="I12">
        <v>15302.9119499262</v>
      </c>
      <c r="J12">
        <f t="shared" si="2"/>
        <v>56.175187752278333</v>
      </c>
      <c r="K12">
        <v>14904.43314964757</v>
      </c>
      <c r="L12">
        <f t="shared" si="3"/>
        <v>63.50806682468356</v>
      </c>
      <c r="M12">
        <v>352269.98</v>
      </c>
      <c r="N12">
        <f t="shared" si="4"/>
        <v>41.055155431480124</v>
      </c>
      <c r="O12">
        <v>2883433.3333333335</v>
      </c>
    </row>
    <row r="13" spans="1:15" x14ac:dyDescent="0.3">
      <c r="A13">
        <v>12</v>
      </c>
      <c r="B13">
        <v>43</v>
      </c>
      <c r="C13">
        <v>3001.2</v>
      </c>
      <c r="D13">
        <f>C13/C2*100</f>
        <v>42.579272185571391</v>
      </c>
      <c r="E13">
        <v>591.29999999999984</v>
      </c>
      <c r="F13">
        <f t="shared" si="0"/>
        <v>24.856025894320897</v>
      </c>
      <c r="G13">
        <v>104.3</v>
      </c>
      <c r="H13">
        <f t="shared" si="1"/>
        <v>11.268366464995678</v>
      </c>
      <c r="I13">
        <v>12499.421504642971</v>
      </c>
      <c r="J13">
        <f t="shared" si="2"/>
        <v>45.883904456600526</v>
      </c>
      <c r="K13">
        <v>12298.03952008214</v>
      </c>
      <c r="L13">
        <f t="shared" si="3"/>
        <v>52.402175098651384</v>
      </c>
      <c r="M13">
        <v>266639.17</v>
      </c>
      <c r="N13">
        <f t="shared" si="4"/>
        <v>31.075348993606699</v>
      </c>
      <c r="O13">
        <v>2739366.6666666665</v>
      </c>
    </row>
    <row r="14" spans="1:15" x14ac:dyDescent="0.3">
      <c r="A14">
        <v>13</v>
      </c>
      <c r="B14">
        <v>43</v>
      </c>
      <c r="C14">
        <v>4066</v>
      </c>
      <c r="D14">
        <f>C14/C2*100</f>
        <v>57.686032489182097</v>
      </c>
      <c r="E14">
        <v>1080.200000000001</v>
      </c>
      <c r="F14">
        <f t="shared" si="0"/>
        <v>45.407541300601153</v>
      </c>
      <c r="G14">
        <v>274.89999999999998</v>
      </c>
      <c r="H14">
        <f t="shared" si="1"/>
        <v>29.69965427830596</v>
      </c>
      <c r="I14">
        <v>15896.888274879389</v>
      </c>
      <c r="J14">
        <f t="shared" si="2"/>
        <v>58.355604896664673</v>
      </c>
      <c r="K14">
        <v>15070.616321920859</v>
      </c>
      <c r="L14">
        <f t="shared" si="3"/>
        <v>64.216176412207162</v>
      </c>
      <c r="M14">
        <v>403101.21000000008</v>
      </c>
      <c r="N14">
        <f t="shared" si="4"/>
        <v>46.979259575759805</v>
      </c>
      <c r="O14">
        <v>2602366.6666666665</v>
      </c>
    </row>
    <row r="15" spans="1:15" x14ac:dyDescent="0.3">
      <c r="A15">
        <v>14</v>
      </c>
      <c r="B15">
        <v>43</v>
      </c>
      <c r="C15">
        <v>2953.1</v>
      </c>
      <c r="D15">
        <f>C15/C2*100</f>
        <v>41.89685748740866</v>
      </c>
      <c r="E15">
        <v>663.69999999999993</v>
      </c>
      <c r="F15">
        <f t="shared" si="0"/>
        <v>27.899449325318422</v>
      </c>
      <c r="G15">
        <v>159.80000000000001</v>
      </c>
      <c r="H15">
        <f t="shared" si="1"/>
        <v>17.264477095937771</v>
      </c>
      <c r="I15">
        <v>12208.92013840535</v>
      </c>
      <c r="J15">
        <f t="shared" si="2"/>
        <v>44.817508149538824</v>
      </c>
      <c r="K15">
        <v>11678.42118172305</v>
      </c>
      <c r="L15">
        <f t="shared" si="3"/>
        <v>49.761969836015204</v>
      </c>
      <c r="M15">
        <v>272814.94</v>
      </c>
      <c r="N15">
        <f t="shared" si="4"/>
        <v>31.795101489289333</v>
      </c>
      <c r="O15">
        <v>2472300</v>
      </c>
    </row>
    <row r="16" spans="1:15" x14ac:dyDescent="0.3">
      <c r="A16">
        <v>15</v>
      </c>
      <c r="B16">
        <v>42</v>
      </c>
      <c r="C16">
        <v>3240</v>
      </c>
      <c r="D16">
        <f>C16/C2*100</f>
        <v>45.967227069589271</v>
      </c>
      <c r="E16">
        <v>703.30000000000007</v>
      </c>
      <c r="F16">
        <f t="shared" si="0"/>
        <v>29.564084240615411</v>
      </c>
      <c r="G16">
        <v>153</v>
      </c>
      <c r="H16">
        <f t="shared" si="1"/>
        <v>16.529818496110629</v>
      </c>
      <c r="I16">
        <v>11799.61724629391</v>
      </c>
      <c r="J16">
        <f t="shared" si="2"/>
        <v>43.315005430634947</v>
      </c>
      <c r="K16">
        <v>11792.198036414111</v>
      </c>
      <c r="L16">
        <f t="shared" si="3"/>
        <v>50.246775129733678</v>
      </c>
      <c r="M16">
        <v>273089.42</v>
      </c>
      <c r="N16">
        <f t="shared" si="4"/>
        <v>31.82709064449022</v>
      </c>
      <c r="O16">
        <v>2348433.3333333335</v>
      </c>
    </row>
    <row r="17" spans="1:15" x14ac:dyDescent="0.3">
      <c r="A17">
        <v>16</v>
      </c>
      <c r="B17">
        <v>43</v>
      </c>
      <c r="C17">
        <v>3182.6</v>
      </c>
      <c r="D17">
        <f>C17/C2*100</f>
        <v>45.152869404837901</v>
      </c>
      <c r="E17">
        <v>665.30000000000007</v>
      </c>
      <c r="F17">
        <f t="shared" si="0"/>
        <v>27.966707301694061</v>
      </c>
      <c r="G17">
        <v>132.9</v>
      </c>
      <c r="H17">
        <f t="shared" si="1"/>
        <v>14.358254105445118</v>
      </c>
      <c r="I17">
        <v>11672.333739362681</v>
      </c>
      <c r="J17">
        <f t="shared" si="2"/>
        <v>42.847762665138625</v>
      </c>
      <c r="K17">
        <v>11852.659823663549</v>
      </c>
      <c r="L17">
        <f t="shared" si="3"/>
        <v>50.50440392959635</v>
      </c>
      <c r="M17">
        <v>268924.40999999997</v>
      </c>
      <c r="N17">
        <f t="shared" si="4"/>
        <v>31.341681320301795</v>
      </c>
      <c r="O17">
        <v>2231200</v>
      </c>
    </row>
    <row r="18" spans="1:15" x14ac:dyDescent="0.3">
      <c r="A18">
        <v>17</v>
      </c>
      <c r="B18">
        <v>42</v>
      </c>
      <c r="C18">
        <v>2965.7</v>
      </c>
      <c r="D18">
        <f>C18/C2*100</f>
        <v>42.075618926012623</v>
      </c>
      <c r="E18">
        <v>604</v>
      </c>
      <c r="F18">
        <f t="shared" si="0"/>
        <v>25.389886081802516</v>
      </c>
      <c r="G18">
        <v>151.6</v>
      </c>
      <c r="H18">
        <f t="shared" si="1"/>
        <v>16.37856525496975</v>
      </c>
      <c r="I18">
        <v>12451.16293822329</v>
      </c>
      <c r="J18">
        <f t="shared" si="2"/>
        <v>45.706752942029183</v>
      </c>
      <c r="K18">
        <v>12077.86101842557</v>
      </c>
      <c r="L18">
        <f t="shared" si="3"/>
        <v>51.463990408487916</v>
      </c>
      <c r="M18">
        <v>291118.46000000008</v>
      </c>
      <c r="N18">
        <f t="shared" si="4"/>
        <v>33.928277465690186</v>
      </c>
      <c r="O18">
        <v>2119566.6666666665</v>
      </c>
    </row>
    <row r="19" spans="1:15" x14ac:dyDescent="0.3">
      <c r="A19">
        <v>18</v>
      </c>
      <c r="B19">
        <v>43</v>
      </c>
      <c r="C19">
        <v>3325</v>
      </c>
      <c r="D19">
        <f>C19/C2*100</f>
        <v>47.173157409377872</v>
      </c>
      <c r="E19">
        <v>748.60000000000014</v>
      </c>
      <c r="F19">
        <f t="shared" si="0"/>
        <v>31.468325696750604</v>
      </c>
      <c r="G19">
        <v>152</v>
      </c>
      <c r="H19">
        <f t="shared" si="1"/>
        <v>16.421780466724286</v>
      </c>
      <c r="I19">
        <v>12792.88002211395</v>
      </c>
      <c r="J19">
        <f t="shared" si="2"/>
        <v>46.96115611761639</v>
      </c>
      <c r="K19">
        <v>12344.205329098369</v>
      </c>
      <c r="L19">
        <f t="shared" si="3"/>
        <v>52.59888846940359</v>
      </c>
      <c r="M19">
        <v>298021.08</v>
      </c>
      <c r="N19">
        <f t="shared" si="4"/>
        <v>34.732740386386524</v>
      </c>
      <c r="O19">
        <v>2013666.6666666667</v>
      </c>
    </row>
    <row r="20" spans="1:15" x14ac:dyDescent="0.3">
      <c r="A20">
        <v>19</v>
      </c>
      <c r="B20">
        <v>43</v>
      </c>
      <c r="C20">
        <v>2758.1</v>
      </c>
      <c r="D20">
        <f>C20/C2*100</f>
        <v>39.130311413775978</v>
      </c>
      <c r="E20">
        <v>534.79999999999995</v>
      </c>
      <c r="F20">
        <f t="shared" si="0"/>
        <v>22.480978603556263</v>
      </c>
      <c r="G20">
        <v>69.7</v>
      </c>
      <c r="H20">
        <f t="shared" si="1"/>
        <v>7.5302506482281757</v>
      </c>
      <c r="I20">
        <v>10888.48829180268</v>
      </c>
      <c r="J20">
        <f t="shared" si="2"/>
        <v>39.970358329968022</v>
      </c>
      <c r="K20">
        <v>10681.65540667743</v>
      </c>
      <c r="L20">
        <f t="shared" si="3"/>
        <v>45.514732331940685</v>
      </c>
      <c r="M20">
        <v>243126.28</v>
      </c>
      <c r="N20">
        <f t="shared" si="4"/>
        <v>28.335049199700634</v>
      </c>
      <c r="O20">
        <v>1922933.3333333333</v>
      </c>
    </row>
    <row r="21" spans="1:15" x14ac:dyDescent="0.3">
      <c r="A21">
        <v>20</v>
      </c>
      <c r="B21">
        <v>42</v>
      </c>
      <c r="C21">
        <v>2495.3000000000002</v>
      </c>
      <c r="D21">
        <f>C21/C2*100</f>
        <v>35.401858551464848</v>
      </c>
      <c r="E21">
        <v>423.9</v>
      </c>
      <c r="F21">
        <f t="shared" si="0"/>
        <v>17.819160116020008</v>
      </c>
      <c r="G21">
        <v>58.599999999999987</v>
      </c>
      <c r="H21">
        <f t="shared" si="1"/>
        <v>6.3310285220397571</v>
      </c>
      <c r="I21">
        <v>9854.4658637155208</v>
      </c>
      <c r="J21">
        <f t="shared" si="2"/>
        <v>36.17458375922412</v>
      </c>
      <c r="K21">
        <v>9874.7841322880195</v>
      </c>
      <c r="L21">
        <f t="shared" si="3"/>
        <v>42.07663882658305</v>
      </c>
      <c r="M21">
        <v>197607.85</v>
      </c>
      <c r="N21">
        <f t="shared" si="4"/>
        <v>23.030123078414487</v>
      </c>
      <c r="O21">
        <v>1845900</v>
      </c>
    </row>
    <row r="22" spans="1:15" x14ac:dyDescent="0.3">
      <c r="A22">
        <v>21</v>
      </c>
      <c r="B22">
        <v>43</v>
      </c>
      <c r="C22">
        <v>2972.6</v>
      </c>
      <c r="D22">
        <f>C22/C2*100</f>
        <v>42.17351209477193</v>
      </c>
      <c r="E22">
        <v>597.20000000000005</v>
      </c>
      <c r="F22">
        <f t="shared" si="0"/>
        <v>25.104039682206064</v>
      </c>
      <c r="G22">
        <v>153.69999999999999</v>
      </c>
      <c r="H22">
        <f t="shared" si="1"/>
        <v>16.605445116681068</v>
      </c>
      <c r="I22">
        <v>11970.416495142161</v>
      </c>
      <c r="J22">
        <f t="shared" si="2"/>
        <v>43.941989360451323</v>
      </c>
      <c r="K22">
        <v>11710.28669848241</v>
      </c>
      <c r="L22">
        <f t="shared" si="3"/>
        <v>49.897749395521927</v>
      </c>
      <c r="M22">
        <v>265670.5</v>
      </c>
      <c r="N22">
        <f t="shared" si="4"/>
        <v>30.962455759241937</v>
      </c>
      <c r="O22">
        <v>1772133.3333333333</v>
      </c>
    </row>
    <row r="23" spans="1:15" x14ac:dyDescent="0.3">
      <c r="A23">
        <v>22</v>
      </c>
      <c r="B23">
        <v>43</v>
      </c>
      <c r="C23">
        <v>1995.2</v>
      </c>
      <c r="D23">
        <f>C23/C2*100</f>
        <v>28.306731928779172</v>
      </c>
      <c r="E23">
        <v>378.2999999999999</v>
      </c>
      <c r="F23">
        <f t="shared" si="0"/>
        <v>15.902307789314385</v>
      </c>
      <c r="G23">
        <v>78.2</v>
      </c>
      <c r="H23">
        <f t="shared" si="1"/>
        <v>8.4485738980120999</v>
      </c>
      <c r="I23">
        <v>8146.3451987365161</v>
      </c>
      <c r="J23">
        <f t="shared" si="2"/>
        <v>29.904273940235399</v>
      </c>
      <c r="K23">
        <v>8093.9302779123336</v>
      </c>
      <c r="L23">
        <f t="shared" si="3"/>
        <v>34.488387434992177</v>
      </c>
      <c r="M23">
        <v>168138.89</v>
      </c>
      <c r="N23">
        <f t="shared" si="4"/>
        <v>19.595675632157302</v>
      </c>
      <c r="O23">
        <v>1701300</v>
      </c>
    </row>
    <row r="24" spans="1:15" x14ac:dyDescent="0.3">
      <c r="A24">
        <v>23</v>
      </c>
      <c r="B24">
        <v>41</v>
      </c>
      <c r="C24">
        <v>2832.9</v>
      </c>
      <c r="D24">
        <f>C24/C2*100</f>
        <v>40.191530112789955</v>
      </c>
      <c r="E24">
        <v>558.9</v>
      </c>
      <c r="F24">
        <f t="shared" si="0"/>
        <v>23.494051872714277</v>
      </c>
      <c r="G24">
        <v>80.599999999999994</v>
      </c>
      <c r="H24">
        <f t="shared" si="1"/>
        <v>8.7078651685393247</v>
      </c>
      <c r="I24">
        <v>11371.94237516029</v>
      </c>
      <c r="J24">
        <f t="shared" si="2"/>
        <v>41.745061340158863</v>
      </c>
      <c r="K24">
        <v>11145.32856027976</v>
      </c>
      <c r="L24">
        <f t="shared" si="3"/>
        <v>47.490452262254493</v>
      </c>
      <c r="M24">
        <v>242621.37</v>
      </c>
      <c r="N24">
        <f t="shared" si="4"/>
        <v>28.276204677868517</v>
      </c>
      <c r="O24">
        <v>1633266.6666666667</v>
      </c>
    </row>
    <row r="25" spans="1:15" x14ac:dyDescent="0.3">
      <c r="A25">
        <v>24</v>
      </c>
      <c r="B25">
        <v>42</v>
      </c>
      <c r="C25">
        <v>2622.4</v>
      </c>
      <c r="D25">
        <f>C25/C2*100</f>
        <v>37.205079094842866</v>
      </c>
      <c r="E25">
        <v>623.49999999999989</v>
      </c>
      <c r="F25">
        <f t="shared" si="0"/>
        <v>26.209592668880571</v>
      </c>
      <c r="G25">
        <v>167.3</v>
      </c>
      <c r="H25">
        <f t="shared" si="1"/>
        <v>18.074762316335352</v>
      </c>
      <c r="I25">
        <v>10835.339337543541</v>
      </c>
      <c r="J25">
        <f t="shared" si="2"/>
        <v>39.775254777512522</v>
      </c>
      <c r="K25">
        <v>10439.158688351001</v>
      </c>
      <c r="L25">
        <f t="shared" si="3"/>
        <v>44.481449305500625</v>
      </c>
      <c r="M25">
        <v>252662.31</v>
      </c>
      <c r="N25">
        <f t="shared" si="4"/>
        <v>29.446421772093139</v>
      </c>
      <c r="O25">
        <v>1568000</v>
      </c>
    </row>
    <row r="26" spans="1:15" x14ac:dyDescent="0.3">
      <c r="A26">
        <v>25</v>
      </c>
      <c r="B26">
        <v>42</v>
      </c>
      <c r="C26">
        <v>2152.8000000000002</v>
      </c>
      <c r="D26">
        <f>C26/C2*100</f>
        <v>30.542668652904869</v>
      </c>
      <c r="E26">
        <v>352.99999999999989</v>
      </c>
      <c r="F26">
        <f t="shared" si="0"/>
        <v>14.838791037874643</v>
      </c>
      <c r="G26">
        <v>86.7</v>
      </c>
      <c r="H26">
        <f t="shared" si="1"/>
        <v>9.3668971477960241</v>
      </c>
      <c r="I26">
        <v>8751.2795108649334</v>
      </c>
      <c r="J26">
        <f t="shared" si="2"/>
        <v>32.124916565168824</v>
      </c>
      <c r="K26">
        <v>9277.901298439012</v>
      </c>
      <c r="L26">
        <f t="shared" si="3"/>
        <v>39.533309971470864</v>
      </c>
      <c r="M26">
        <v>161797.79</v>
      </c>
      <c r="N26">
        <f t="shared" si="4"/>
        <v>18.856654821736388</v>
      </c>
      <c r="O26">
        <v>1505233.3333333333</v>
      </c>
    </row>
    <row r="27" spans="1:15" x14ac:dyDescent="0.3">
      <c r="A27">
        <v>26</v>
      </c>
      <c r="B27">
        <v>40</v>
      </c>
      <c r="C27">
        <v>2438.1</v>
      </c>
      <c r="D27">
        <f>C27/C2*100</f>
        <v>34.590338369865925</v>
      </c>
      <c r="E27">
        <v>516.1</v>
      </c>
      <c r="F27">
        <f t="shared" si="0"/>
        <v>21.694901004666022</v>
      </c>
      <c r="G27">
        <v>120.2</v>
      </c>
      <c r="H27">
        <f t="shared" si="1"/>
        <v>12.986171132238548</v>
      </c>
      <c r="I27">
        <v>9205.9855711558339</v>
      </c>
      <c r="J27">
        <f t="shared" si="2"/>
        <v>33.794088967945626</v>
      </c>
      <c r="K27">
        <v>9513.4046969405099</v>
      </c>
      <c r="L27">
        <f t="shared" si="3"/>
        <v>40.536794332083865</v>
      </c>
      <c r="M27">
        <v>196023.1699999999</v>
      </c>
      <c r="N27">
        <f t="shared" si="4"/>
        <v>22.845437219831926</v>
      </c>
      <c r="O27">
        <v>1455300</v>
      </c>
    </row>
    <row r="28" spans="1:15" x14ac:dyDescent="0.3">
      <c r="A28">
        <v>27</v>
      </c>
      <c r="B28">
        <v>42</v>
      </c>
      <c r="C28">
        <v>2346.5</v>
      </c>
      <c r="D28">
        <f>C28/C2*100</f>
        <v>33.290771086046675</v>
      </c>
      <c r="E28">
        <v>448.4</v>
      </c>
      <c r="F28">
        <f t="shared" si="0"/>
        <v>18.849047879271929</v>
      </c>
      <c r="G28">
        <v>80.3</v>
      </c>
      <c r="H28">
        <f t="shared" si="1"/>
        <v>8.6754537597234229</v>
      </c>
      <c r="I28">
        <v>9032.098975498262</v>
      </c>
      <c r="J28">
        <f t="shared" si="2"/>
        <v>33.1557717515471</v>
      </c>
      <c r="K28">
        <v>9567.9002587287432</v>
      </c>
      <c r="L28">
        <f t="shared" si="3"/>
        <v>40.769000934303925</v>
      </c>
      <c r="M28">
        <v>190732.72</v>
      </c>
      <c r="N28">
        <f t="shared" si="4"/>
        <v>22.228863968110417</v>
      </c>
      <c r="O28">
        <v>1413333.3333333333</v>
      </c>
    </row>
    <row r="29" spans="1:15" x14ac:dyDescent="0.3">
      <c r="A29">
        <v>28</v>
      </c>
      <c r="B29">
        <v>40</v>
      </c>
      <c r="C29">
        <v>2065.599999999999</v>
      </c>
      <c r="D29">
        <f>C29/C2*100</f>
        <v>29.305525998439368</v>
      </c>
      <c r="E29">
        <v>363.19999999999987</v>
      </c>
      <c r="F29">
        <f t="shared" si="0"/>
        <v>15.26756063726932</v>
      </c>
      <c r="G29">
        <v>40.299999999999997</v>
      </c>
      <c r="H29">
        <f t="shared" si="1"/>
        <v>4.3539325842696623</v>
      </c>
      <c r="I29">
        <v>7244.3391833427149</v>
      </c>
      <c r="J29">
        <f t="shared" si="2"/>
        <v>26.593116074710622</v>
      </c>
      <c r="K29">
        <v>7587.2030925165354</v>
      </c>
      <c r="L29">
        <f t="shared" si="3"/>
        <v>32.329213474541277</v>
      </c>
      <c r="M29">
        <v>160392.84</v>
      </c>
      <c r="N29">
        <f t="shared" si="4"/>
        <v>18.692915519785487</v>
      </c>
      <c r="O29">
        <v>1404666.6666666667</v>
      </c>
    </row>
    <row r="30" spans="1:15" x14ac:dyDescent="0.3">
      <c r="A30">
        <v>29</v>
      </c>
      <c r="B30">
        <v>37</v>
      </c>
      <c r="C30">
        <v>1845</v>
      </c>
      <c r="D30">
        <f>C30/C2*100</f>
        <v>26.175782081293892</v>
      </c>
      <c r="E30">
        <v>303.39999999999998</v>
      </c>
      <c r="F30">
        <f t="shared" si="0"/>
        <v>12.753793770229937</v>
      </c>
      <c r="G30">
        <v>39.800000000000011</v>
      </c>
      <c r="H30">
        <f t="shared" si="1"/>
        <v>4.2999135695764918</v>
      </c>
      <c r="I30">
        <v>7005.3408169929307</v>
      </c>
      <c r="J30">
        <f t="shared" si="2"/>
        <v>25.71578121542904</v>
      </c>
      <c r="K30">
        <v>7663.5739222806587</v>
      </c>
      <c r="L30">
        <f t="shared" si="3"/>
        <v>32.654631000415527</v>
      </c>
      <c r="M30">
        <v>125779.49</v>
      </c>
      <c r="N30">
        <f t="shared" si="4"/>
        <v>14.658917322566914</v>
      </c>
      <c r="O30">
        <v>1394400</v>
      </c>
    </row>
    <row r="31" spans="1:15" x14ac:dyDescent="0.3">
      <c r="A31">
        <v>30</v>
      </c>
      <c r="B31">
        <v>40</v>
      </c>
      <c r="C31">
        <v>1657.7</v>
      </c>
      <c r="D31">
        <f>C31/C2*100</f>
        <v>23.518479109030288</v>
      </c>
      <c r="E31">
        <v>371.7000000000001</v>
      </c>
      <c r="F31">
        <f t="shared" si="0"/>
        <v>15.624868636764894</v>
      </c>
      <c r="G31">
        <v>75</v>
      </c>
      <c r="H31">
        <f t="shared" si="1"/>
        <v>8.1028522039758002</v>
      </c>
      <c r="I31">
        <v>7008.3574390996646</v>
      </c>
      <c r="J31">
        <f t="shared" si="2"/>
        <v>25.726854879956285</v>
      </c>
      <c r="K31">
        <v>7395.5928016838279</v>
      </c>
      <c r="L31">
        <f t="shared" si="3"/>
        <v>31.512758461974204</v>
      </c>
      <c r="M31">
        <v>140891.29999999999</v>
      </c>
      <c r="N31">
        <f t="shared" si="4"/>
        <v>16.420116810530651</v>
      </c>
      <c r="O31">
        <v>1384400</v>
      </c>
    </row>
    <row r="32" spans="1:15" x14ac:dyDescent="0.3">
      <c r="A32">
        <v>31</v>
      </c>
      <c r="B32">
        <v>39</v>
      </c>
      <c r="C32">
        <v>1540</v>
      </c>
      <c r="D32">
        <f>C32/C2*100</f>
        <v>21.848620273817122</v>
      </c>
      <c r="E32">
        <v>252.9</v>
      </c>
      <c r="F32">
        <f t="shared" si="0"/>
        <v>10.630963890873932</v>
      </c>
      <c r="G32">
        <v>50.6</v>
      </c>
      <c r="H32">
        <f t="shared" si="1"/>
        <v>5.466724286949006</v>
      </c>
      <c r="I32">
        <v>5455.8730105515151</v>
      </c>
      <c r="J32">
        <f t="shared" si="2"/>
        <v>20.027867357741506</v>
      </c>
      <c r="K32">
        <v>5820.2367947962184</v>
      </c>
      <c r="L32">
        <f t="shared" si="3"/>
        <v>24.800137220122366</v>
      </c>
      <c r="M32">
        <v>105840.1</v>
      </c>
      <c r="N32">
        <f t="shared" si="4"/>
        <v>12.335089570741737</v>
      </c>
      <c r="O32">
        <v>856458</v>
      </c>
    </row>
    <row r="33" spans="1:15" x14ac:dyDescent="0.3">
      <c r="A33">
        <v>32</v>
      </c>
      <c r="B33">
        <v>38</v>
      </c>
      <c r="C33">
        <v>1138.3</v>
      </c>
      <c r="D33">
        <f>C33/C2*100</f>
        <v>16.149535362133786</v>
      </c>
      <c r="E33">
        <v>170.3</v>
      </c>
      <c r="F33">
        <f t="shared" si="0"/>
        <v>7.1587708604817353</v>
      </c>
      <c r="G33">
        <v>37.499999999999993</v>
      </c>
      <c r="H33">
        <f t="shared" si="1"/>
        <v>4.0514261019878992</v>
      </c>
      <c r="I33">
        <v>4141.7573220745953</v>
      </c>
      <c r="J33">
        <f t="shared" si="2"/>
        <v>15.203903410882264</v>
      </c>
      <c r="K33">
        <v>4968.6637190486554</v>
      </c>
      <c r="L33">
        <f t="shared" si="3"/>
        <v>21.17156850786937</v>
      </c>
      <c r="M33">
        <v>67556.579999999987</v>
      </c>
      <c r="N33">
        <f t="shared" si="4"/>
        <v>7.8733529672872535</v>
      </c>
      <c r="O33">
        <v>856458</v>
      </c>
    </row>
    <row r="34" spans="1:15" x14ac:dyDescent="0.3">
      <c r="A34">
        <v>33</v>
      </c>
      <c r="B34">
        <v>41</v>
      </c>
      <c r="C34">
        <v>1410.3</v>
      </c>
      <c r="D34">
        <f>C34/C2*100</f>
        <v>20.008512449457328</v>
      </c>
      <c r="E34">
        <v>190.1</v>
      </c>
      <c r="F34">
        <f t="shared" ref="F34:F61" si="5">E34/2378.9*100</f>
        <v>7.9910883181302284</v>
      </c>
      <c r="G34">
        <v>11.3</v>
      </c>
      <c r="H34">
        <f t="shared" ref="H34:H61" si="6">G34/925.6*100</f>
        <v>1.2208297320656873</v>
      </c>
      <c r="I34">
        <v>5658.2476812951263</v>
      </c>
      <c r="J34">
        <f t="shared" ref="J34:J61" si="7">I34/27241.40775*100</f>
        <v>20.77076094312757</v>
      </c>
      <c r="K34">
        <v>6211.7242819967259</v>
      </c>
      <c r="L34">
        <f t="shared" ref="L34:L61" si="8">K34/23468.5669*100</f>
        <v>26.468272683479132</v>
      </c>
      <c r="M34">
        <v>91374.480000000025</v>
      </c>
      <c r="N34">
        <f t="shared" ref="N34:N61" si="9">M34/858040.79*100</f>
        <v>10.649200022297309</v>
      </c>
      <c r="O34">
        <v>856458</v>
      </c>
    </row>
    <row r="35" spans="1:15" x14ac:dyDescent="0.3">
      <c r="A35">
        <v>34</v>
      </c>
      <c r="B35">
        <v>38</v>
      </c>
      <c r="C35">
        <v>1346.6</v>
      </c>
      <c r="D35">
        <f>C35/C2*100</f>
        <v>19.10477406540398</v>
      </c>
      <c r="E35">
        <v>154.4</v>
      </c>
      <c r="F35">
        <f t="shared" si="5"/>
        <v>6.4903947202488546</v>
      </c>
      <c r="G35">
        <v>13.1</v>
      </c>
      <c r="H35">
        <f t="shared" si="6"/>
        <v>1.4152981849611062</v>
      </c>
      <c r="I35">
        <v>4738.4752303722216</v>
      </c>
      <c r="J35">
        <f t="shared" si="7"/>
        <v>17.394384584887035</v>
      </c>
      <c r="K35">
        <v>5502.302652038803</v>
      </c>
      <c r="L35">
        <f t="shared" si="8"/>
        <v>23.445413925290865</v>
      </c>
      <c r="M35">
        <v>78784.530000000013</v>
      </c>
      <c r="N35">
        <f t="shared" si="9"/>
        <v>9.1819096385848979</v>
      </c>
      <c r="O35">
        <v>856458</v>
      </c>
    </row>
    <row r="36" spans="1:15" x14ac:dyDescent="0.3">
      <c r="A36">
        <v>35</v>
      </c>
      <c r="B36">
        <v>39</v>
      </c>
      <c r="C36">
        <v>1617.299999999999</v>
      </c>
      <c r="D36">
        <f>C36/C2*100</f>
        <v>22.945307512236628</v>
      </c>
      <c r="E36">
        <v>335.6</v>
      </c>
      <c r="F36">
        <f t="shared" si="5"/>
        <v>14.107360544789611</v>
      </c>
      <c r="G36">
        <v>77.699999999999989</v>
      </c>
      <c r="H36">
        <f t="shared" si="6"/>
        <v>8.3945548833189267</v>
      </c>
      <c r="I36">
        <v>6079.9296827315657</v>
      </c>
      <c r="J36">
        <f t="shared" si="7"/>
        <v>22.318705914644099</v>
      </c>
      <c r="K36">
        <v>6997.7878070591833</v>
      </c>
      <c r="L36">
        <f t="shared" si="8"/>
        <v>29.817703981998079</v>
      </c>
      <c r="M36">
        <v>128859.67</v>
      </c>
      <c r="N36">
        <f t="shared" si="9"/>
        <v>15.0178955944507</v>
      </c>
      <c r="O36">
        <v>856458</v>
      </c>
    </row>
    <row r="37" spans="1:15" x14ac:dyDescent="0.3">
      <c r="A37">
        <v>36</v>
      </c>
      <c r="B37">
        <v>36</v>
      </c>
      <c r="C37">
        <v>947.5</v>
      </c>
      <c r="D37">
        <f>C37/C2*100</f>
        <v>13.442576434702417</v>
      </c>
      <c r="E37">
        <v>146.80000000000001</v>
      </c>
      <c r="F37">
        <f t="shared" si="5"/>
        <v>6.1709193324645844</v>
      </c>
      <c r="G37">
        <v>21.4</v>
      </c>
      <c r="H37">
        <f t="shared" si="6"/>
        <v>2.312013828867761</v>
      </c>
      <c r="I37">
        <v>3296.0290005055608</v>
      </c>
      <c r="J37">
        <f t="shared" si="7"/>
        <v>12.099334332329287</v>
      </c>
      <c r="K37">
        <v>3639.6468025367262</v>
      </c>
      <c r="L37">
        <f t="shared" si="8"/>
        <v>15.508602711215087</v>
      </c>
      <c r="M37">
        <v>69314.610000000015</v>
      </c>
      <c r="N37">
        <f t="shared" si="9"/>
        <v>8.0782418281070321</v>
      </c>
      <c r="O37">
        <v>856458</v>
      </c>
    </row>
    <row r="38" spans="1:15" x14ac:dyDescent="0.3">
      <c r="A38">
        <v>37</v>
      </c>
      <c r="B38">
        <v>38</v>
      </c>
      <c r="C38">
        <v>1450.2</v>
      </c>
      <c r="D38">
        <f>C38/C2*100</f>
        <v>20.574590338369863</v>
      </c>
      <c r="E38">
        <v>221.89999999999989</v>
      </c>
      <c r="F38">
        <f t="shared" si="5"/>
        <v>9.3278405985959854</v>
      </c>
      <c r="G38">
        <v>25.6</v>
      </c>
      <c r="H38">
        <f t="shared" si="6"/>
        <v>2.7657735522904061</v>
      </c>
      <c r="I38">
        <v>5649.791858952758</v>
      </c>
      <c r="J38">
        <f t="shared" si="7"/>
        <v>20.739720615035978</v>
      </c>
      <c r="K38">
        <v>6131.6890704408124</v>
      </c>
      <c r="L38">
        <f t="shared" si="8"/>
        <v>26.127241158644466</v>
      </c>
      <c r="M38">
        <v>102872.84</v>
      </c>
      <c r="N38">
        <f t="shared" si="9"/>
        <v>11.989271512371806</v>
      </c>
      <c r="O38">
        <v>856458</v>
      </c>
    </row>
    <row r="39" spans="1:15" x14ac:dyDescent="0.3">
      <c r="A39">
        <v>38</v>
      </c>
      <c r="B39">
        <v>34</v>
      </c>
      <c r="C39">
        <v>1293.7</v>
      </c>
      <c r="D39">
        <f>C39/C2*100</f>
        <v>18.354259771582605</v>
      </c>
      <c r="E39">
        <v>224.9</v>
      </c>
      <c r="F39">
        <f t="shared" si="5"/>
        <v>9.4539493043003056</v>
      </c>
      <c r="G39">
        <v>37</v>
      </c>
      <c r="H39">
        <f t="shared" si="6"/>
        <v>3.9974070872947278</v>
      </c>
      <c r="I39">
        <v>4931.3060867893919</v>
      </c>
      <c r="J39">
        <f t="shared" si="7"/>
        <v>18.102243951725995</v>
      </c>
      <c r="K39">
        <v>5658.9120855143792</v>
      </c>
      <c r="L39">
        <f t="shared" si="8"/>
        <v>24.11272963375697</v>
      </c>
      <c r="M39">
        <v>91541.049999999988</v>
      </c>
      <c r="N39">
        <f t="shared" si="9"/>
        <v>10.668612852309735</v>
      </c>
      <c r="O39">
        <v>856458</v>
      </c>
    </row>
    <row r="40" spans="1:15" x14ac:dyDescent="0.3">
      <c r="A40">
        <v>39</v>
      </c>
      <c r="B40">
        <v>33</v>
      </c>
      <c r="C40">
        <v>1162.4000000000001</v>
      </c>
      <c r="D40">
        <f>C40/C2*100</f>
        <v>16.491452082003264</v>
      </c>
      <c r="E40">
        <v>179.5</v>
      </c>
      <c r="F40">
        <f t="shared" si="5"/>
        <v>7.5455042246416415</v>
      </c>
      <c r="G40">
        <v>18.7</v>
      </c>
      <c r="H40">
        <f t="shared" si="6"/>
        <v>2.0203111495246326</v>
      </c>
      <c r="I40">
        <v>4356.9876932942561</v>
      </c>
      <c r="J40">
        <f t="shared" si="7"/>
        <v>15.993988758874828</v>
      </c>
      <c r="K40">
        <v>5055.0193563518424</v>
      </c>
      <c r="L40">
        <f t="shared" si="8"/>
        <v>21.539531484352555</v>
      </c>
      <c r="M40">
        <v>78864.169999999955</v>
      </c>
      <c r="N40">
        <f t="shared" si="9"/>
        <v>9.1911912486118457</v>
      </c>
      <c r="O40">
        <v>856458</v>
      </c>
    </row>
    <row r="41" spans="1:15" x14ac:dyDescent="0.3">
      <c r="A41">
        <v>40</v>
      </c>
      <c r="B41">
        <v>35</v>
      </c>
      <c r="C41">
        <v>1242.7</v>
      </c>
      <c r="D41">
        <f>C41/C2*100</f>
        <v>17.630701567709441</v>
      </c>
      <c r="E41">
        <v>178.1</v>
      </c>
      <c r="F41">
        <f t="shared" si="5"/>
        <v>7.4866534953129591</v>
      </c>
      <c r="G41">
        <v>10.9</v>
      </c>
      <c r="H41">
        <f t="shared" si="6"/>
        <v>1.1776145203111494</v>
      </c>
      <c r="I41">
        <v>5237.4086182173787</v>
      </c>
      <c r="J41">
        <f t="shared" si="7"/>
        <v>19.225910299064406</v>
      </c>
      <c r="K41">
        <v>5230.8203984768388</v>
      </c>
      <c r="L41">
        <f t="shared" si="8"/>
        <v>22.288622994175405</v>
      </c>
      <c r="M41">
        <v>109301.41</v>
      </c>
      <c r="N41">
        <f t="shared" si="9"/>
        <v>12.738486476849195</v>
      </c>
      <c r="O41">
        <v>856458</v>
      </c>
    </row>
    <row r="42" spans="1:15" x14ac:dyDescent="0.3">
      <c r="A42">
        <v>41</v>
      </c>
      <c r="B42">
        <v>35</v>
      </c>
      <c r="C42">
        <v>958.70000000000016</v>
      </c>
      <c r="D42">
        <f t="shared" ref="D42:D61" si="10">C42/7048.5*100</f>
        <v>13.601475491239274</v>
      </c>
      <c r="E42">
        <v>154.6</v>
      </c>
      <c r="F42">
        <f t="shared" si="5"/>
        <v>6.4988019672958082</v>
      </c>
      <c r="G42">
        <v>28.1</v>
      </c>
      <c r="H42">
        <f t="shared" si="6"/>
        <v>3.0358686257562661</v>
      </c>
      <c r="I42">
        <v>3623.1760274301109</v>
      </c>
      <c r="J42">
        <f t="shared" si="7"/>
        <v>13.300252544511437</v>
      </c>
      <c r="K42">
        <v>3716.435589471303</v>
      </c>
      <c r="L42">
        <f t="shared" si="8"/>
        <v>15.835801160365284</v>
      </c>
      <c r="M42">
        <v>67507.72</v>
      </c>
      <c r="N42">
        <f t="shared" si="9"/>
        <v>7.8676585993073829</v>
      </c>
      <c r="O42">
        <v>856458</v>
      </c>
    </row>
    <row r="43" spans="1:15" x14ac:dyDescent="0.3">
      <c r="A43">
        <v>42</v>
      </c>
      <c r="B43">
        <v>29</v>
      </c>
      <c r="C43">
        <v>883.3</v>
      </c>
      <c r="D43">
        <f t="shared" si="10"/>
        <v>12.531744342767965</v>
      </c>
      <c r="E43">
        <v>130.4</v>
      </c>
      <c r="F43">
        <f t="shared" si="5"/>
        <v>5.4815250746143178</v>
      </c>
      <c r="G43">
        <v>9.0999999999999979</v>
      </c>
      <c r="H43">
        <f t="shared" si="6"/>
        <v>0.98314606741573018</v>
      </c>
      <c r="I43">
        <v>3599.2686175036511</v>
      </c>
      <c r="J43">
        <f t="shared" si="7"/>
        <v>13.212491257922053</v>
      </c>
      <c r="K43">
        <v>3953.9300804217291</v>
      </c>
      <c r="L43">
        <f t="shared" si="8"/>
        <v>16.847769602931013</v>
      </c>
      <c r="M43">
        <v>60801.91</v>
      </c>
      <c r="N43">
        <f t="shared" si="9"/>
        <v>7.0861328165995472</v>
      </c>
      <c r="O43">
        <v>856458</v>
      </c>
    </row>
    <row r="44" spans="1:15" x14ac:dyDescent="0.3">
      <c r="A44">
        <v>43</v>
      </c>
      <c r="B44">
        <v>35</v>
      </c>
      <c r="C44">
        <v>1376.2</v>
      </c>
      <c r="D44">
        <f t="shared" si="10"/>
        <v>19.524721571965667</v>
      </c>
      <c r="E44">
        <v>248.5</v>
      </c>
      <c r="F44">
        <f t="shared" si="5"/>
        <v>10.446004455840935</v>
      </c>
      <c r="G44">
        <v>41.2</v>
      </c>
      <c r="H44">
        <f t="shared" si="6"/>
        <v>4.451166810717373</v>
      </c>
      <c r="I44">
        <v>5227.4359858320686</v>
      </c>
      <c r="J44">
        <f t="shared" si="7"/>
        <v>19.189301939919272</v>
      </c>
      <c r="K44">
        <v>5406.9169226343747</v>
      </c>
      <c r="L44">
        <f t="shared" si="8"/>
        <v>23.038973558433916</v>
      </c>
      <c r="M44">
        <v>101330.49</v>
      </c>
      <c r="N44">
        <f t="shared" si="9"/>
        <v>11.809518985688316</v>
      </c>
      <c r="O44">
        <v>856458</v>
      </c>
    </row>
    <row r="45" spans="1:15" x14ac:dyDescent="0.3">
      <c r="A45">
        <v>44</v>
      </c>
      <c r="B45">
        <v>26</v>
      </c>
      <c r="C45">
        <v>918.50000000000011</v>
      </c>
      <c r="D45">
        <f t="shared" si="10"/>
        <v>13.031141377598072</v>
      </c>
      <c r="E45">
        <v>94.600000000000009</v>
      </c>
      <c r="F45">
        <f t="shared" si="5"/>
        <v>3.9766278532094668</v>
      </c>
      <c r="G45">
        <v>2.1999999999999988</v>
      </c>
      <c r="H45">
        <f t="shared" si="6"/>
        <v>0.23768366464995663</v>
      </c>
      <c r="I45">
        <v>3158.2787718892869</v>
      </c>
      <c r="J45">
        <f t="shared" si="7"/>
        <v>11.593669464050686</v>
      </c>
      <c r="K45">
        <v>4095.0221430506772</v>
      </c>
      <c r="L45">
        <f t="shared" si="8"/>
        <v>17.448965505646946</v>
      </c>
      <c r="M45">
        <v>45651.510000000009</v>
      </c>
      <c r="N45">
        <f t="shared" si="9"/>
        <v>5.3204358734507258</v>
      </c>
      <c r="O45">
        <v>856458</v>
      </c>
    </row>
    <row r="46" spans="1:15" x14ac:dyDescent="0.3">
      <c r="A46">
        <v>45</v>
      </c>
      <c r="B46">
        <v>35</v>
      </c>
      <c r="C46">
        <v>1508.2</v>
      </c>
      <c r="D46">
        <f t="shared" si="10"/>
        <v>21.397460452578564</v>
      </c>
      <c r="E46">
        <v>310.5</v>
      </c>
      <c r="F46">
        <f t="shared" si="5"/>
        <v>13.052251040396822</v>
      </c>
      <c r="G46">
        <v>88.2</v>
      </c>
      <c r="H46">
        <f t="shared" si="6"/>
        <v>9.52895419187554</v>
      </c>
      <c r="I46">
        <v>5290.8970251263472</v>
      </c>
      <c r="J46">
        <f t="shared" si="7"/>
        <v>19.422259942224709</v>
      </c>
      <c r="K46">
        <v>5810.413129490581</v>
      </c>
      <c r="L46">
        <f t="shared" si="8"/>
        <v>24.758278399566784</v>
      </c>
      <c r="M46">
        <v>115268.39</v>
      </c>
      <c r="N46">
        <f t="shared" si="9"/>
        <v>13.433905630523697</v>
      </c>
      <c r="O46">
        <v>856458</v>
      </c>
    </row>
    <row r="47" spans="1:15" x14ac:dyDescent="0.3">
      <c r="A47">
        <v>46</v>
      </c>
      <c r="B47">
        <v>33</v>
      </c>
      <c r="C47">
        <v>1377.2</v>
      </c>
      <c r="D47">
        <f t="shared" si="10"/>
        <v>19.538908987727886</v>
      </c>
      <c r="E47">
        <v>285.10000000000002</v>
      </c>
      <c r="F47">
        <f t="shared" si="5"/>
        <v>11.984530665433605</v>
      </c>
      <c r="G47">
        <v>89.199999999999974</v>
      </c>
      <c r="H47">
        <f t="shared" si="6"/>
        <v>9.636992221261881</v>
      </c>
      <c r="I47">
        <v>5650.7478883460981</v>
      </c>
      <c r="J47">
        <f t="shared" si="7"/>
        <v>20.743230086360342</v>
      </c>
      <c r="K47">
        <v>5711.967979554257</v>
      </c>
      <c r="L47">
        <f t="shared" si="8"/>
        <v>24.338801784928147</v>
      </c>
      <c r="M47">
        <v>112450.25</v>
      </c>
      <c r="N47">
        <f t="shared" si="9"/>
        <v>13.10546669931624</v>
      </c>
      <c r="O47">
        <v>856458</v>
      </c>
    </row>
    <row r="48" spans="1:15" x14ac:dyDescent="0.3">
      <c r="A48">
        <v>47</v>
      </c>
      <c r="B48">
        <v>31</v>
      </c>
      <c r="C48">
        <v>1513.3</v>
      </c>
      <c r="D48">
        <f t="shared" si="10"/>
        <v>21.469816272965879</v>
      </c>
      <c r="E48">
        <v>262.10000000000008</v>
      </c>
      <c r="F48">
        <f t="shared" si="5"/>
        <v>11.017697255033843</v>
      </c>
      <c r="G48">
        <v>53.899999999999977</v>
      </c>
      <c r="H48">
        <f t="shared" si="6"/>
        <v>5.8232497839239388</v>
      </c>
      <c r="I48">
        <v>5670.3452101530029</v>
      </c>
      <c r="J48">
        <f t="shared" si="7"/>
        <v>20.815169547003322</v>
      </c>
      <c r="K48">
        <v>5788.3246626081254</v>
      </c>
      <c r="L48">
        <f t="shared" si="8"/>
        <v>24.664159031406921</v>
      </c>
      <c r="M48">
        <v>117287.47</v>
      </c>
      <c r="N48">
        <f t="shared" si="9"/>
        <v>13.669218452889634</v>
      </c>
      <c r="O48">
        <v>856458</v>
      </c>
    </row>
    <row r="49" spans="1:15" x14ac:dyDescent="0.3">
      <c r="A49">
        <v>48</v>
      </c>
      <c r="B49">
        <v>32</v>
      </c>
      <c r="C49">
        <v>961.6</v>
      </c>
      <c r="D49">
        <f t="shared" si="10"/>
        <v>13.642618996949707</v>
      </c>
      <c r="E49">
        <v>197.2</v>
      </c>
      <c r="F49">
        <f t="shared" si="5"/>
        <v>8.2895455882971127</v>
      </c>
      <c r="G49">
        <v>58.70000000000001</v>
      </c>
      <c r="H49">
        <f t="shared" si="6"/>
        <v>6.3418323249783928</v>
      </c>
      <c r="I49">
        <v>3784.1880331545049</v>
      </c>
      <c r="J49">
        <f t="shared" si="7"/>
        <v>13.891308657330695</v>
      </c>
      <c r="K49">
        <v>3887.2117724445852</v>
      </c>
      <c r="L49">
        <f t="shared" si="8"/>
        <v>16.563481651896627</v>
      </c>
      <c r="M49">
        <v>78001.569999999992</v>
      </c>
      <c r="N49">
        <f t="shared" si="9"/>
        <v>9.090659897415831</v>
      </c>
      <c r="O49">
        <v>856458</v>
      </c>
    </row>
    <row r="50" spans="1:15" x14ac:dyDescent="0.3">
      <c r="A50">
        <v>49</v>
      </c>
      <c r="B50">
        <v>28</v>
      </c>
      <c r="C50">
        <v>723.8</v>
      </c>
      <c r="D50">
        <f t="shared" si="10"/>
        <v>10.268851528694048</v>
      </c>
      <c r="E50">
        <v>81.999999999999986</v>
      </c>
      <c r="F50">
        <f t="shared" si="5"/>
        <v>3.446971289251334</v>
      </c>
      <c r="G50">
        <v>11.6</v>
      </c>
      <c r="H50">
        <f t="shared" si="6"/>
        <v>1.2532411408815902</v>
      </c>
      <c r="I50">
        <v>2569.172073661744</v>
      </c>
      <c r="J50">
        <f t="shared" si="7"/>
        <v>9.431128145944454</v>
      </c>
      <c r="K50">
        <v>3311.0043982906432</v>
      </c>
      <c r="L50">
        <f t="shared" si="8"/>
        <v>14.108251315041494</v>
      </c>
      <c r="M50">
        <v>39989.699999999997</v>
      </c>
      <c r="N50">
        <f t="shared" si="9"/>
        <v>4.6605826280123583</v>
      </c>
      <c r="O50">
        <v>856458</v>
      </c>
    </row>
    <row r="51" spans="1:15" x14ac:dyDescent="0.3">
      <c r="A51">
        <v>50</v>
      </c>
      <c r="B51">
        <v>33</v>
      </c>
      <c r="C51">
        <v>817.6</v>
      </c>
      <c r="D51">
        <f t="shared" si="10"/>
        <v>11.599631127190182</v>
      </c>
      <c r="E51">
        <v>122.4</v>
      </c>
      <c r="F51">
        <f t="shared" si="5"/>
        <v>5.1452351927361386</v>
      </c>
      <c r="G51">
        <v>8.6</v>
      </c>
      <c r="H51">
        <f t="shared" si="6"/>
        <v>0.92912705272255836</v>
      </c>
      <c r="I51">
        <v>2780.0532593887178</v>
      </c>
      <c r="J51">
        <f t="shared" si="7"/>
        <v>10.205248146137814</v>
      </c>
      <c r="K51">
        <v>3324.6914201721038</v>
      </c>
      <c r="L51">
        <f t="shared" si="8"/>
        <v>14.166571969812539</v>
      </c>
      <c r="M51">
        <v>43636.07</v>
      </c>
      <c r="N51">
        <f t="shared" si="9"/>
        <v>5.0855472733411657</v>
      </c>
      <c r="O51">
        <v>856458</v>
      </c>
    </row>
    <row r="52" spans="1:15" x14ac:dyDescent="0.3">
      <c r="A52">
        <v>51</v>
      </c>
      <c r="B52">
        <v>24</v>
      </c>
      <c r="C52">
        <v>448.6</v>
      </c>
      <c r="D52">
        <f t="shared" si="10"/>
        <v>6.3644747109314048</v>
      </c>
      <c r="E52">
        <v>78.100000000000023</v>
      </c>
      <c r="F52">
        <f t="shared" si="5"/>
        <v>3.2830299718357234</v>
      </c>
      <c r="G52">
        <v>16.8</v>
      </c>
      <c r="H52">
        <f t="shared" si="6"/>
        <v>1.8150388936905792</v>
      </c>
      <c r="I52">
        <v>1701.3191828339229</v>
      </c>
      <c r="J52">
        <f t="shared" si="7"/>
        <v>6.2453423789522153</v>
      </c>
      <c r="K52">
        <v>2010.917321725987</v>
      </c>
      <c r="L52">
        <f t="shared" si="8"/>
        <v>8.5685561044035747</v>
      </c>
      <c r="M52">
        <v>29052.17</v>
      </c>
      <c r="N52">
        <f t="shared" si="9"/>
        <v>3.3858728324559015</v>
      </c>
      <c r="O52">
        <v>856458</v>
      </c>
    </row>
    <row r="53" spans="1:15" x14ac:dyDescent="0.3">
      <c r="A53">
        <v>52</v>
      </c>
      <c r="B53">
        <v>29</v>
      </c>
      <c r="C53">
        <v>667.0999999999998</v>
      </c>
      <c r="D53">
        <f t="shared" si="10"/>
        <v>9.4644250549762337</v>
      </c>
      <c r="E53">
        <v>63.599999999999987</v>
      </c>
      <c r="F53">
        <f t="shared" si="5"/>
        <v>2.673504560931522</v>
      </c>
      <c r="G53">
        <v>2.2204460492503131E-16</v>
      </c>
      <c r="H53">
        <f t="shared" si="6"/>
        <v>2.3989261551969671E-17</v>
      </c>
      <c r="I53">
        <v>1993.120338347268</v>
      </c>
      <c r="J53">
        <f t="shared" si="7"/>
        <v>7.3165100593865899</v>
      </c>
      <c r="K53">
        <v>2899.8893971072771</v>
      </c>
      <c r="L53">
        <f t="shared" si="8"/>
        <v>12.356482649595774</v>
      </c>
      <c r="M53">
        <v>26112.14</v>
      </c>
      <c r="N53">
        <f t="shared" si="9"/>
        <v>3.0432282828885091</v>
      </c>
      <c r="O53">
        <v>856458</v>
      </c>
    </row>
    <row r="54" spans="1:15" x14ac:dyDescent="0.3">
      <c r="A54">
        <v>53</v>
      </c>
      <c r="B54">
        <v>29</v>
      </c>
      <c r="C54">
        <v>792.90000000000009</v>
      </c>
      <c r="D54">
        <f t="shared" si="10"/>
        <v>11.249201957863377</v>
      </c>
      <c r="E54">
        <v>155.4</v>
      </c>
      <c r="F54">
        <f t="shared" si="5"/>
        <v>6.5324309554836271</v>
      </c>
      <c r="G54">
        <v>33.799999999999997</v>
      </c>
      <c r="H54">
        <f t="shared" si="6"/>
        <v>3.6516853932584268</v>
      </c>
      <c r="I54">
        <v>2817.9090439706561</v>
      </c>
      <c r="J54">
        <f t="shared" si="7"/>
        <v>10.344212273577002</v>
      </c>
      <c r="K54">
        <v>3061.265689936929</v>
      </c>
      <c r="L54">
        <f t="shared" si="8"/>
        <v>13.044110034417692</v>
      </c>
      <c r="M54">
        <v>55181.239999999991</v>
      </c>
      <c r="N54">
        <f t="shared" si="9"/>
        <v>6.4310742150148812</v>
      </c>
      <c r="O54">
        <v>856458</v>
      </c>
    </row>
    <row r="55" spans="1:15" x14ac:dyDescent="0.3">
      <c r="A55">
        <v>54</v>
      </c>
      <c r="B55">
        <v>26</v>
      </c>
      <c r="C55">
        <v>453.7</v>
      </c>
      <c r="D55">
        <f t="shared" si="10"/>
        <v>6.4368305313187202</v>
      </c>
      <c r="E55">
        <v>68.900000000000006</v>
      </c>
      <c r="F55">
        <f t="shared" si="5"/>
        <v>2.8962966076758168</v>
      </c>
      <c r="G55">
        <v>-2.1</v>
      </c>
      <c r="H55">
        <f t="shared" si="6"/>
        <v>-0.22687986171132241</v>
      </c>
      <c r="I55">
        <v>1748.9669475292419</v>
      </c>
      <c r="J55">
        <f t="shared" si="7"/>
        <v>6.4202517123192431</v>
      </c>
      <c r="K55">
        <v>1954.1418824777249</v>
      </c>
      <c r="L55">
        <f t="shared" si="8"/>
        <v>8.3266349019280117</v>
      </c>
      <c r="M55">
        <v>34032.839999999997</v>
      </c>
      <c r="N55">
        <f t="shared" si="9"/>
        <v>3.9663429054462545</v>
      </c>
      <c r="O55">
        <v>856458</v>
      </c>
    </row>
    <row r="56" spans="1:15" x14ac:dyDescent="0.3">
      <c r="A56">
        <v>55</v>
      </c>
      <c r="B56">
        <v>21</v>
      </c>
      <c r="C56">
        <v>632.60000000000025</v>
      </c>
      <c r="D56">
        <f t="shared" si="10"/>
        <v>8.9749592111796872</v>
      </c>
      <c r="E56">
        <v>80.099999999999994</v>
      </c>
      <c r="F56">
        <f t="shared" si="5"/>
        <v>3.3671024423052671</v>
      </c>
      <c r="G56">
        <v>12.6</v>
      </c>
      <c r="H56">
        <f t="shared" si="6"/>
        <v>1.3612791702679343</v>
      </c>
      <c r="I56">
        <v>1946.1203190427429</v>
      </c>
      <c r="J56">
        <f t="shared" si="7"/>
        <v>7.1439785230729971</v>
      </c>
      <c r="K56">
        <v>2650.931747797742</v>
      </c>
      <c r="L56">
        <f t="shared" si="8"/>
        <v>11.295669476084379</v>
      </c>
      <c r="M56">
        <v>33553.179999999993</v>
      </c>
      <c r="N56">
        <f t="shared" si="9"/>
        <v>3.9104411341563368</v>
      </c>
      <c r="O56">
        <v>856458</v>
      </c>
    </row>
    <row r="57" spans="1:15" x14ac:dyDescent="0.3">
      <c r="A57">
        <v>56</v>
      </c>
      <c r="B57">
        <v>23</v>
      </c>
      <c r="C57">
        <v>565.80000000000018</v>
      </c>
      <c r="D57">
        <f t="shared" si="10"/>
        <v>8.027239838263462</v>
      </c>
      <c r="E57">
        <v>88.3</v>
      </c>
      <c r="F57">
        <f t="shared" si="5"/>
        <v>3.7117995712303999</v>
      </c>
      <c r="G57">
        <v>17</v>
      </c>
      <c r="H57">
        <f t="shared" si="6"/>
        <v>1.836646499567848</v>
      </c>
      <c r="I57">
        <v>1976.9951549039131</v>
      </c>
      <c r="J57">
        <f t="shared" si="7"/>
        <v>7.2573164098096692</v>
      </c>
      <c r="K57">
        <v>2284.776352088325</v>
      </c>
      <c r="L57">
        <f t="shared" si="8"/>
        <v>9.7354745256657527</v>
      </c>
      <c r="M57">
        <v>35059.43</v>
      </c>
      <c r="N57">
        <f t="shared" si="9"/>
        <v>4.0859864016488068</v>
      </c>
      <c r="O57">
        <v>856458</v>
      </c>
    </row>
    <row r="58" spans="1:15" x14ac:dyDescent="0.3">
      <c r="A58">
        <v>57</v>
      </c>
      <c r="B58">
        <v>23</v>
      </c>
      <c r="C58">
        <v>145.69999999999999</v>
      </c>
      <c r="D58">
        <f t="shared" si="10"/>
        <v>2.0671064765552956</v>
      </c>
      <c r="E58">
        <v>20.5</v>
      </c>
      <c r="F58">
        <f t="shared" si="5"/>
        <v>0.86174282231283372</v>
      </c>
      <c r="G58">
        <v>3.7000000000000011</v>
      </c>
      <c r="H58">
        <f t="shared" si="6"/>
        <v>0.39974070872947287</v>
      </c>
      <c r="I58">
        <v>593.57898374097022</v>
      </c>
      <c r="J58">
        <f t="shared" si="7"/>
        <v>2.1789585515857572</v>
      </c>
      <c r="K58">
        <v>728.43742319424996</v>
      </c>
      <c r="L58">
        <f t="shared" si="8"/>
        <v>3.1038854068002335</v>
      </c>
      <c r="M58">
        <v>9883.77</v>
      </c>
      <c r="N58">
        <f t="shared" si="9"/>
        <v>1.1518997832259232</v>
      </c>
      <c r="O58">
        <v>856458</v>
      </c>
    </row>
    <row r="59" spans="1:15" x14ac:dyDescent="0.3">
      <c r="A59">
        <v>58</v>
      </c>
      <c r="B59">
        <v>22</v>
      </c>
      <c r="C59">
        <v>252.3</v>
      </c>
      <c r="D59">
        <f t="shared" si="10"/>
        <v>3.5794849968078317</v>
      </c>
      <c r="E59">
        <v>27</v>
      </c>
      <c r="F59">
        <f t="shared" si="5"/>
        <v>1.1349783513388541</v>
      </c>
      <c r="G59">
        <v>4</v>
      </c>
      <c r="H59">
        <f t="shared" si="6"/>
        <v>0.43215211754537591</v>
      </c>
      <c r="I59">
        <v>952.871386425325</v>
      </c>
      <c r="J59">
        <f t="shared" si="7"/>
        <v>3.4978786528582577</v>
      </c>
      <c r="K59">
        <v>1320.1248260454679</v>
      </c>
      <c r="L59">
        <f t="shared" si="8"/>
        <v>5.6250764338127004</v>
      </c>
      <c r="M59">
        <v>9969.39</v>
      </c>
      <c r="N59">
        <f t="shared" si="9"/>
        <v>1.1618783298169308</v>
      </c>
      <c r="O59">
        <v>856458</v>
      </c>
    </row>
    <row r="60" spans="1:15" x14ac:dyDescent="0.3">
      <c r="A60">
        <v>59</v>
      </c>
      <c r="B60">
        <v>16</v>
      </c>
      <c r="C60">
        <v>58</v>
      </c>
      <c r="D60">
        <f t="shared" si="10"/>
        <v>0.82287011420869682</v>
      </c>
      <c r="E60">
        <v>-9.9999999999999978E-2</v>
      </c>
      <c r="F60">
        <f t="shared" si="5"/>
        <v>-4.2036235234772365E-3</v>
      </c>
      <c r="G60">
        <v>-2.1</v>
      </c>
      <c r="H60">
        <f t="shared" si="6"/>
        <v>-0.22687986171132241</v>
      </c>
      <c r="I60">
        <v>162.5424189609063</v>
      </c>
      <c r="J60">
        <f t="shared" si="7"/>
        <v>0.59667407959453311</v>
      </c>
      <c r="K60">
        <v>239.96556731504921</v>
      </c>
      <c r="L60">
        <f t="shared" si="8"/>
        <v>1.0224977449093799</v>
      </c>
      <c r="M60">
        <v>1465.18</v>
      </c>
      <c r="N60">
        <f t="shared" si="9"/>
        <v>0.17075878175908166</v>
      </c>
      <c r="O60">
        <v>856458</v>
      </c>
    </row>
    <row r="61" spans="1:15" x14ac:dyDescent="0.3">
      <c r="A61">
        <v>60</v>
      </c>
      <c r="B61">
        <v>18</v>
      </c>
      <c r="C61">
        <v>286.5</v>
      </c>
      <c r="D61">
        <f t="shared" si="10"/>
        <v>4.0646946158757187</v>
      </c>
      <c r="E61">
        <v>73.3</v>
      </c>
      <c r="F61">
        <f t="shared" si="5"/>
        <v>3.0812560427088149</v>
      </c>
      <c r="G61">
        <v>19.2</v>
      </c>
      <c r="H61">
        <f t="shared" si="6"/>
        <v>2.0743301642178045</v>
      </c>
      <c r="I61">
        <v>1039.7049767643689</v>
      </c>
      <c r="J61">
        <f t="shared" si="7"/>
        <v>3.8166345377814368</v>
      </c>
      <c r="K61">
        <v>945.22166810992167</v>
      </c>
      <c r="L61">
        <f t="shared" si="8"/>
        <v>4.0276071058685803</v>
      </c>
      <c r="M61">
        <v>25562.18</v>
      </c>
      <c r="N61">
        <f t="shared" si="9"/>
        <v>2.9791334279108104</v>
      </c>
      <c r="O61">
        <v>856458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497A-D2F5-4B4C-8042-8BC22E88A8F2}">
  <dimension ref="A1:N1"/>
  <sheetViews>
    <sheetView workbookViewId="0">
      <selection sqref="A1:A1048576"/>
    </sheetView>
  </sheetViews>
  <sheetFormatPr defaultRowHeight="14.4" x14ac:dyDescent="0.3"/>
  <sheetData>
    <row r="1" spans="1:14" x14ac:dyDescent="0.3">
      <c r="A1">
        <v>61</v>
      </c>
      <c r="B1">
        <v>661</v>
      </c>
      <c r="C1">
        <v>2785.5</v>
      </c>
      <c r="D1">
        <f>C1/7048.5*100</f>
        <v>39.519046605660776</v>
      </c>
      <c r="E1">
        <v>290.00000000000011</v>
      </c>
      <c r="F1">
        <f>E1/2378.9*100</f>
        <v>12.190508218083993</v>
      </c>
      <c r="G1">
        <v>16.5</v>
      </c>
      <c r="H1">
        <f>G1/925.6*100</f>
        <v>1.7826274848746759</v>
      </c>
      <c r="I1">
        <v>9278.1320312415555</v>
      </c>
      <c r="J1">
        <f>I1/27241.40775*100</f>
        <v>34.05893012721252</v>
      </c>
      <c r="K1">
        <v>10944.6620723088</v>
      </c>
      <c r="L1">
        <f>K1/23468.5669*100</f>
        <v>46.635408625265477</v>
      </c>
      <c r="M1">
        <v>147200.17000000001</v>
      </c>
      <c r="N1">
        <f>M1/858040.79*100</f>
        <v>17.155381389269387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6EBE-DBDA-457B-B009-646EB3A5E991}">
  <dimension ref="A1:I23"/>
  <sheetViews>
    <sheetView topLeftCell="C1" workbookViewId="0">
      <selection activeCell="I18" sqref="I18"/>
    </sheetView>
  </sheetViews>
  <sheetFormatPr defaultRowHeight="14.4" x14ac:dyDescent="0.3"/>
  <cols>
    <col min="1" max="1" width="19.44140625" customWidth="1"/>
    <col min="2" max="2" width="29.5546875" customWidth="1"/>
    <col min="3" max="3" width="19.77734375" customWidth="1"/>
    <col min="4" max="4" width="20.21875" customWidth="1"/>
    <col min="5" max="5" width="20.77734375" customWidth="1"/>
    <col min="6" max="6" width="28.109375" customWidth="1"/>
    <col min="7" max="7" width="33.6640625" customWidth="1"/>
    <col min="8" max="8" width="35.33203125" customWidth="1"/>
    <col min="9" max="9" width="18.33203125" customWidth="1"/>
  </cols>
  <sheetData>
    <row r="1" spans="1:9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4" t="s">
        <v>34</v>
      </c>
    </row>
    <row r="2" spans="1:9" x14ac:dyDescent="0.3">
      <c r="A2" s="2" t="s">
        <v>14</v>
      </c>
      <c r="B2">
        <f>SUM('Data 1-60'!B2:B4)</f>
        <v>128</v>
      </c>
      <c r="C2">
        <f>SUM('Data 1-60'!C2:C4)</f>
        <v>18187.599999999999</v>
      </c>
      <c r="D2">
        <f>SUM('Data 1-60'!E2:E4)</f>
        <v>5804.7999999999993</v>
      </c>
      <c r="E2">
        <f>SUM('Data 1-60'!G2:G4)</f>
        <v>1995.1000000000001</v>
      </c>
      <c r="F2">
        <f>SUM('Data 1-60'!I2:I4)</f>
        <v>72670.185877099822</v>
      </c>
      <c r="G2">
        <f>SUM('Data 1-60'!K2:K4)</f>
        <v>61959.046963104935</v>
      </c>
      <c r="H2">
        <f>SUM('Data 1-60'!M2:M4)</f>
        <v>2147316.73</v>
      </c>
      <c r="I2">
        <f>SUM('Data 1-60'!O2:O4)</f>
        <v>18820933.333333336</v>
      </c>
    </row>
    <row r="3" spans="1:9" x14ac:dyDescent="0.3">
      <c r="A3" s="2" t="s">
        <v>15</v>
      </c>
      <c r="B3">
        <f>SUM('Data 1-60'!B5:B8)</f>
        <v>172</v>
      </c>
      <c r="C3">
        <f>SUM('Data 1-60'!C5:C8)</f>
        <v>18970</v>
      </c>
      <c r="D3">
        <f>SUM('Data 1-60'!E5:E8)</f>
        <v>5190.6000000000004</v>
      </c>
      <c r="E3">
        <f>SUM('Data 1-60'!G5:G8)</f>
        <v>1571.8999999999999</v>
      </c>
      <c r="F3">
        <f>SUM('Data 1-60'!I5:I8)</f>
        <v>79108.164728992808</v>
      </c>
      <c r="G3">
        <f>SUM('Data 1-60'!K5:K8)</f>
        <v>68447.815402828055</v>
      </c>
      <c r="H3">
        <f>SUM('Data 1-60'!M5:M8)</f>
        <v>2093642.9899999998</v>
      </c>
      <c r="I3">
        <f>SUM('Data 1-60'!O5:O8)</f>
        <v>17578866.666666668</v>
      </c>
    </row>
    <row r="4" spans="1:9" x14ac:dyDescent="0.3">
      <c r="A4" s="2" t="s">
        <v>16</v>
      </c>
      <c r="B4">
        <f>SUM('Data 1-60'!B9:B15)</f>
        <v>301</v>
      </c>
      <c r="C4">
        <f>SUM('Data 1-60'!C9:C15)</f>
        <v>27720.6</v>
      </c>
      <c r="D4">
        <f>SUM('Data 1-60'!E9:E15)</f>
        <v>6945.4000000000005</v>
      </c>
      <c r="E4">
        <f>SUM('Data 1-60'!G9:G15)</f>
        <v>1775.8</v>
      </c>
      <c r="F4">
        <f>SUM('Data 1-60'!I9:I15)</f>
        <v>112356.00699493331</v>
      </c>
      <c r="G4">
        <f>SUM('Data 1-60'!K9:K15)</f>
        <v>104763.33310663067</v>
      </c>
      <c r="H4">
        <f>SUM('Data 1-60'!M9:M15)</f>
        <v>2732976.4899999998</v>
      </c>
      <c r="I4">
        <f>SUM('Data 1-60'!O9:O15)</f>
        <v>20403266.666666668</v>
      </c>
    </row>
    <row r="5" spans="1:9" x14ac:dyDescent="0.3">
      <c r="A5" s="3" t="s">
        <v>17</v>
      </c>
      <c r="B5">
        <f>SUM('Data 1-60'!B16:B31)</f>
        <v>665</v>
      </c>
      <c r="C5">
        <f>SUM('Data 1-60'!C16:C31)</f>
        <v>40895.5</v>
      </c>
      <c r="D5">
        <f>SUM('Data 1-60'!E16:E31)</f>
        <v>8193.6</v>
      </c>
      <c r="E5">
        <f>SUM('Data 1-60'!G16:G31)</f>
        <v>1639.8999999999999</v>
      </c>
      <c r="F5">
        <f>SUM('Data 1-60'!I16:I31)</f>
        <v>160030.39300504883</v>
      </c>
      <c r="G5">
        <f>SUM('Data 1-60'!K16:K31)</f>
        <v>161017.64404218184</v>
      </c>
      <c r="H5">
        <f>SUM('Data 1-60'!M16:M31)</f>
        <v>3476597.8800000004</v>
      </c>
      <c r="I5">
        <f>SUM('Data 1-60'!O16:O31)</f>
        <v>27713733.333333332</v>
      </c>
    </row>
    <row r="6" spans="1:9" x14ac:dyDescent="0.3">
      <c r="A6" s="3" t="s">
        <v>18</v>
      </c>
      <c r="B6">
        <f>SUM('Data 1-60'!B32:B46)</f>
        <v>531</v>
      </c>
      <c r="C6">
        <f>SUM('Data 1-60'!C32:C46)</f>
        <v>18793.900000000005</v>
      </c>
      <c r="D6">
        <f>SUM('Data 1-60'!E32:E46)</f>
        <v>2993.1</v>
      </c>
      <c r="E6">
        <f>SUM('Data 1-60'!G32:G46)</f>
        <v>472.59999999999997</v>
      </c>
      <c r="F6">
        <f>SUM('Data 1-60'!I32:I46)</f>
        <v>70444.862612565848</v>
      </c>
      <c r="G6">
        <f>SUM('Data 1-60'!K32:K46)</f>
        <v>78199.520833328846</v>
      </c>
      <c r="H6">
        <f>SUM('Data 1-60'!M32:M46)</f>
        <v>1314869.46</v>
      </c>
      <c r="I6">
        <f>SUM('Data 1-60'!O32:O46)</f>
        <v>12846870</v>
      </c>
    </row>
    <row r="7" spans="1:9" x14ac:dyDescent="0.3">
      <c r="A7" s="3" t="s">
        <v>19</v>
      </c>
      <c r="B7">
        <f>SUM('Data 1-60'!B47:B61)</f>
        <v>388</v>
      </c>
      <c r="C7">
        <f>SUM('Data 1-60'!C47:C61)</f>
        <v>9696.7000000000007</v>
      </c>
      <c r="D7">
        <f>SUM('Data 1-60'!E47:E61)</f>
        <v>1603.9</v>
      </c>
      <c r="E7">
        <f>SUM('Data 1-60'!G47:G61)</f>
        <v>324.89999999999992</v>
      </c>
      <c r="F7">
        <f>SUM('Data 1-60'!I47:I61)</f>
        <v>35387.635217223382</v>
      </c>
      <c r="G7">
        <f>SUM('Data 1-60'!K47:K61)</f>
        <v>40118.872108868389</v>
      </c>
      <c r="H7">
        <f>SUM('Data 1-60'!M47:M61)</f>
        <v>651236.58000000007</v>
      </c>
      <c r="I7">
        <f>SUM('Data 1-60'!O47:O61)</f>
        <v>12846870</v>
      </c>
    </row>
    <row r="9" spans="1:9" x14ac:dyDescent="0.3">
      <c r="A9" s="3" t="s">
        <v>26</v>
      </c>
      <c r="B9" t="s">
        <v>1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</row>
    <row r="10" spans="1:9" x14ac:dyDescent="0.3">
      <c r="A10" s="2">
        <v>2</v>
      </c>
      <c r="B10">
        <f>SUM('Data 1-60'!B10:B12)</f>
        <v>129</v>
      </c>
      <c r="C10">
        <f t="shared" ref="C10:H10" si="0">C2/3</f>
        <v>6062.5333333333328</v>
      </c>
      <c r="D10">
        <f t="shared" si="0"/>
        <v>1934.9333333333332</v>
      </c>
      <c r="E10">
        <f t="shared" si="0"/>
        <v>665.03333333333342</v>
      </c>
      <c r="F10">
        <f t="shared" si="0"/>
        <v>24223.395292366607</v>
      </c>
      <c r="G10">
        <f t="shared" si="0"/>
        <v>20653.015654368312</v>
      </c>
      <c r="H10">
        <f t="shared" si="0"/>
        <v>715772.24333333329</v>
      </c>
      <c r="I10">
        <f>I2/3</f>
        <v>6273644.444444445</v>
      </c>
    </row>
    <row r="11" spans="1:9" x14ac:dyDescent="0.3">
      <c r="A11" s="2">
        <v>5.5</v>
      </c>
      <c r="B11">
        <f>SUM('Data 1-60'!B13:B16)</f>
        <v>171</v>
      </c>
      <c r="C11">
        <f t="shared" ref="C11:H11" si="1">C3/4</f>
        <v>4742.5</v>
      </c>
      <c r="D11">
        <f t="shared" si="1"/>
        <v>1297.6500000000001</v>
      </c>
      <c r="E11">
        <f t="shared" si="1"/>
        <v>392.97499999999997</v>
      </c>
      <c r="F11">
        <f t="shared" si="1"/>
        <v>19777.041182248202</v>
      </c>
      <c r="G11">
        <f t="shared" si="1"/>
        <v>17111.953850707014</v>
      </c>
      <c r="H11">
        <f t="shared" si="1"/>
        <v>523410.74749999994</v>
      </c>
      <c r="I11">
        <f>I3/4</f>
        <v>4394716.666666667</v>
      </c>
    </row>
    <row r="12" spans="1:9" x14ac:dyDescent="0.3">
      <c r="A12" s="2">
        <v>11</v>
      </c>
      <c r="B12">
        <f>SUM('Data 1-60'!B17:B23)</f>
        <v>299</v>
      </c>
      <c r="C12">
        <f t="shared" ref="C12:H12" si="2">C4/7</f>
        <v>3960.0857142857139</v>
      </c>
      <c r="D12">
        <f t="shared" si="2"/>
        <v>992.2</v>
      </c>
      <c r="E12">
        <f t="shared" si="2"/>
        <v>253.68571428571428</v>
      </c>
      <c r="F12">
        <f t="shared" si="2"/>
        <v>16050.858142133331</v>
      </c>
      <c r="G12">
        <f t="shared" si="2"/>
        <v>14966.190443804382</v>
      </c>
      <c r="H12">
        <f t="shared" si="2"/>
        <v>390425.21285714285</v>
      </c>
      <c r="I12">
        <f>I4/7</f>
        <v>2914752.3809523811</v>
      </c>
    </row>
    <row r="13" spans="1:9" x14ac:dyDescent="0.3">
      <c r="A13" s="3">
        <v>22.5</v>
      </c>
      <c r="B13">
        <f>SUM('Data 1-60'!B24:B39)</f>
        <v>627</v>
      </c>
      <c r="C13">
        <f t="shared" ref="C13:H13" si="3">C5/16</f>
        <v>2555.96875</v>
      </c>
      <c r="D13">
        <f t="shared" si="3"/>
        <v>512.1</v>
      </c>
      <c r="E13">
        <f t="shared" si="3"/>
        <v>102.49374999999999</v>
      </c>
      <c r="F13">
        <f t="shared" si="3"/>
        <v>10001.899562815552</v>
      </c>
      <c r="G13">
        <f t="shared" si="3"/>
        <v>10063.602752636365</v>
      </c>
      <c r="H13">
        <f t="shared" si="3"/>
        <v>217287.36750000002</v>
      </c>
      <c r="I13">
        <f>I5/16</f>
        <v>1732108.3333333333</v>
      </c>
    </row>
    <row r="14" spans="1:9" x14ac:dyDescent="0.3">
      <c r="A14" s="3">
        <v>38</v>
      </c>
      <c r="B14">
        <f>SUM('Data 1-60'!B40:B54)</f>
        <v>467</v>
      </c>
      <c r="C14">
        <f t="shared" ref="C14:H15" si="4">C6/15</f>
        <v>1252.926666666667</v>
      </c>
      <c r="D14">
        <f t="shared" si="4"/>
        <v>199.54</v>
      </c>
      <c r="E14">
        <f t="shared" si="4"/>
        <v>31.506666666666664</v>
      </c>
      <c r="F14">
        <f t="shared" si="4"/>
        <v>4696.3241741710563</v>
      </c>
      <c r="G14">
        <f t="shared" si="4"/>
        <v>5213.3013888885898</v>
      </c>
      <c r="H14">
        <f t="shared" si="4"/>
        <v>87657.963999999993</v>
      </c>
      <c r="I14">
        <f>I6/15</f>
        <v>856458</v>
      </c>
    </row>
    <row r="15" spans="1:9" x14ac:dyDescent="0.3">
      <c r="A15" s="3">
        <v>53</v>
      </c>
      <c r="B15">
        <f>SUM('Data 1-60'!B55:B69)</f>
        <v>149</v>
      </c>
      <c r="C15">
        <f t="shared" si="4"/>
        <v>646.44666666666672</v>
      </c>
      <c r="D15">
        <f t="shared" si="4"/>
        <v>106.92666666666668</v>
      </c>
      <c r="E15">
        <f t="shared" si="4"/>
        <v>21.659999999999993</v>
      </c>
      <c r="F15">
        <f t="shared" si="4"/>
        <v>2359.1756811482255</v>
      </c>
      <c r="G15">
        <f t="shared" si="4"/>
        <v>2674.5914739245591</v>
      </c>
      <c r="H15">
        <f t="shared" si="4"/>
        <v>43415.772000000004</v>
      </c>
      <c r="I15">
        <f>I7/15</f>
        <v>856458</v>
      </c>
    </row>
    <row r="17" spans="1:9" x14ac:dyDescent="0.3">
      <c r="A17" s="3" t="s">
        <v>26</v>
      </c>
      <c r="B17" t="s">
        <v>1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35</v>
      </c>
    </row>
    <row r="18" spans="1:9" x14ac:dyDescent="0.3">
      <c r="A18" s="2">
        <v>2</v>
      </c>
      <c r="B18">
        <v>129</v>
      </c>
      <c r="C18">
        <f t="shared" ref="C18:C23" si="5">C10/6062.533333*100</f>
        <v>100.00000000549825</v>
      </c>
      <c r="D18">
        <f t="shared" ref="D18:D23" si="6">D10/1934.933333*100</f>
        <v>100.00000001722711</v>
      </c>
      <c r="E18">
        <f t="shared" ref="E18:E23" si="7">E10/665.0333333*100</f>
        <v>100.0000000050123</v>
      </c>
      <c r="F18">
        <f t="shared" ref="F18:F23" si="8">F10/24223.39529*100</f>
        <v>100.00000000976992</v>
      </c>
      <c r="G18">
        <f t="shared" ref="G18:G23" si="9">G10/20653.01565*100</f>
        <v>100.00000002115095</v>
      </c>
      <c r="H18">
        <f t="shared" ref="H18:H23" si="10">H10/715772.2433*100</f>
        <v>100.00000000465697</v>
      </c>
      <c r="I18">
        <f>I10/I10*100</f>
        <v>100</v>
      </c>
    </row>
    <row r="19" spans="1:9" x14ac:dyDescent="0.3">
      <c r="A19" s="2">
        <v>5.5</v>
      </c>
      <c r="B19">
        <v>171</v>
      </c>
      <c r="C19">
        <f t="shared" si="5"/>
        <v>78.226374017364918</v>
      </c>
      <c r="D19">
        <f t="shared" si="6"/>
        <v>67.064326086525696</v>
      </c>
      <c r="E19">
        <f t="shared" si="7"/>
        <v>59.091023009327401</v>
      </c>
      <c r="F19">
        <f t="shared" si="8"/>
        <v>81.644381167377631</v>
      </c>
      <c r="G19">
        <f t="shared" si="9"/>
        <v>82.854504836958341</v>
      </c>
      <c r="H19">
        <f t="shared" si="10"/>
        <v>73.125320575000842</v>
      </c>
      <c r="I19">
        <f>I11/I10*100</f>
        <v>70.050458000665927</v>
      </c>
    </row>
    <row r="20" spans="1:9" x14ac:dyDescent="0.3">
      <c r="A20" s="2">
        <v>11</v>
      </c>
      <c r="B20">
        <v>299</v>
      </c>
      <c r="C20">
        <f t="shared" si="5"/>
        <v>65.320642325047544</v>
      </c>
      <c r="D20">
        <f t="shared" si="6"/>
        <v>51.278252489539391</v>
      </c>
      <c r="E20">
        <f t="shared" si="7"/>
        <v>38.14631561802863</v>
      </c>
      <c r="F20">
        <f t="shared" si="8"/>
        <v>66.261801658991672</v>
      </c>
      <c r="G20">
        <f t="shared" si="9"/>
        <v>72.464916007577713</v>
      </c>
      <c r="H20">
        <f t="shared" si="10"/>
        <v>54.546011879019574</v>
      </c>
      <c r="I20">
        <f>I12/I10*100</f>
        <v>46.460273717512109</v>
      </c>
    </row>
    <row r="21" spans="1:9" x14ac:dyDescent="0.3">
      <c r="A21" s="3">
        <v>22.5</v>
      </c>
      <c r="B21">
        <v>627</v>
      </c>
      <c r="C21">
        <f t="shared" si="5"/>
        <v>42.160077472682488</v>
      </c>
      <c r="D21">
        <f t="shared" si="6"/>
        <v>26.466028119223061</v>
      </c>
      <c r="E21">
        <f t="shared" si="7"/>
        <v>15.411821463355812</v>
      </c>
      <c r="F21">
        <f t="shared" si="8"/>
        <v>41.290246239529338</v>
      </c>
      <c r="G21">
        <f t="shared" si="9"/>
        <v>48.72703784852051</v>
      </c>
      <c r="H21">
        <f t="shared" si="10"/>
        <v>30.357054151501771</v>
      </c>
      <c r="I21">
        <f>I13/I10*100</f>
        <v>27.60928434296563</v>
      </c>
    </row>
    <row r="22" spans="1:9" x14ac:dyDescent="0.3">
      <c r="A22" s="3">
        <v>38</v>
      </c>
      <c r="B22">
        <v>467</v>
      </c>
      <c r="C22">
        <f t="shared" si="5"/>
        <v>20.666717984817502</v>
      </c>
      <c r="D22">
        <f t="shared" si="6"/>
        <v>10.312500001776547</v>
      </c>
      <c r="E22">
        <f t="shared" si="7"/>
        <v>4.7376071377243045</v>
      </c>
      <c r="F22">
        <f t="shared" si="8"/>
        <v>19.387555369291324</v>
      </c>
      <c r="G22">
        <f t="shared" si="9"/>
        <v>25.242325272186534</v>
      </c>
      <c r="H22">
        <f t="shared" si="10"/>
        <v>12.246628005000764</v>
      </c>
      <c r="I22">
        <f>I14/I10*100</f>
        <v>13.65168216949921</v>
      </c>
    </row>
    <row r="23" spans="1:9" x14ac:dyDescent="0.3">
      <c r="A23" s="3">
        <v>53</v>
      </c>
      <c r="B23">
        <v>149</v>
      </c>
      <c r="C23">
        <f t="shared" si="5"/>
        <v>10.662979173209383</v>
      </c>
      <c r="D23">
        <f t="shared" si="6"/>
        <v>5.5261163184823108</v>
      </c>
      <c r="E23">
        <f t="shared" si="7"/>
        <v>3.2569796001832971</v>
      </c>
      <c r="F23">
        <f t="shared" si="8"/>
        <v>9.7392444490312631</v>
      </c>
      <c r="G23">
        <f t="shared" si="9"/>
        <v>12.950125634193082</v>
      </c>
      <c r="H23">
        <f t="shared" si="10"/>
        <v>6.0655847452027079</v>
      </c>
      <c r="I23">
        <f>I15/I10*100</f>
        <v>13.65168216949921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9</vt:i4>
      </vt:variant>
    </vt:vector>
  </HeadingPairs>
  <TitlesOfParts>
    <vt:vector size="12" baseType="lpstr">
      <vt:lpstr>Data 1-60</vt:lpstr>
      <vt:lpstr>Data 61</vt:lpstr>
      <vt:lpstr>Clustered Data</vt:lpstr>
      <vt:lpstr>Clustered Normalized Metrics</vt:lpstr>
      <vt:lpstr>All Metrics vs DraftPos</vt:lpstr>
      <vt:lpstr>Normalized Clustered PER</vt:lpstr>
      <vt:lpstr>PER vs DraftPos</vt:lpstr>
      <vt:lpstr>WS vs DraftPos</vt:lpstr>
      <vt:lpstr>VORP vs DraftPos</vt:lpstr>
      <vt:lpstr>BPercentile vs DraftPos</vt:lpstr>
      <vt:lpstr>APercentile vs DraftPos</vt:lpstr>
      <vt:lpstr>Fantasy Pts vs DraftPos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Scheide</dc:creator>
  <cp:lastModifiedBy>Jake Scheide</cp:lastModifiedBy>
  <dcterms:created xsi:type="dcterms:W3CDTF">2018-10-25T16:19:38Z</dcterms:created>
  <dcterms:modified xsi:type="dcterms:W3CDTF">2018-11-07T21:36:07Z</dcterms:modified>
</cp:coreProperties>
</file>