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BD90701-7DA8-4E84-BACE-88635F6141D8}" xr6:coauthVersionLast="47" xr6:coauthVersionMax="47" xr10:uidLastSave="{00000000-0000-0000-0000-000000000000}"/>
  <bookViews>
    <workbookView xWindow="-120" yWindow="-120" windowWidth="19710" windowHeight="11760" activeTab="1" xr2:uid="{00000000-000D-0000-FFFF-FFFF00000000}"/>
  </bookViews>
  <sheets>
    <sheet name="Puntos a resolver" sheetId="16" r:id="rId1"/>
    <sheet name="Datos" sheetId="5" r:id="rId2"/>
  </sheets>
  <definedNames>
    <definedName name="_xlnm._FilterDatabase" localSheetId="1" hidden="1">Datos!$A$6:$AS$317</definedName>
    <definedName name="_xlnm._FilterDatabase" localSheetId="0" hidden="1">'Puntos a resolver'!#REF!</definedName>
    <definedName name="_xlcn.WorksheetConnection_Día2_Los5PasosparaAnalizarDatoscomounProfesionalcopia.xlsxTabla2" hidden="1">Tabla2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Marital_4c4b5136-7996-47e1-a0e5-15e437405475" name="Marital" connection="Excel 1 Marital"/>
          <x15:modelTable id="Hoja1_4956c52d-173f-4601-b23a-b1f27f35adcf" name="Empleados" connection="Excel 2 Employments"/>
          <x15:modelTable id="Hoja1_3df1b22c-5e9b-496b-8a51-29cc015c7c11" name="Performance" connection="Excel 3 Performance"/>
          <x15:modelTable id="Hoja1_57ae206c-3d29-47cf-93f3-fb7d1b8e1980" name="Genero" connection="Excel 4 Sex"/>
          <x15:modelTable id="5 Deparments_706e578e-18be-48d5-9220-b5509f31320a" name="5 Deparments" connection="Text 5 Deparments"/>
          <x15:modelTable id="Tabla2" name="DATOS" connection="WorksheetConnection_Día 2_ Los 5 Pasos para Analizar Datos como un Profesional - copia.xlsx!Tabla2"/>
        </x15:modelTables>
        <x15:modelRelationships>
          <x15:modelRelationship fromTable="DATOS" fromColumn="MaritalStatusID" toTable="Marital" toColumn="MaritalStatusID"/>
          <x15:modelRelationship fromTable="DATOS" fromColumn="EmpStatusID" toTable="Empleados" toColumn="EmpStatusID"/>
          <x15:modelRelationship fromTable="DATOS" fromColumn="GenderID" toTable="Genero" toColumn="GenderID"/>
          <x15:modelRelationship fromTable="DATOS" fromColumn="DeptID" toTable="5 Deparments" toColumn="DeptID"/>
          <x15:modelRelationship fromTable="DATOS" fromColumn="PerfScoreID" toTable="Performance" toColumn="PerfScore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7" i="5" l="1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AV44" i="5"/>
  <c r="AV45" i="5"/>
  <c r="AV46" i="5"/>
  <c r="AV47" i="5"/>
  <c r="AV48" i="5"/>
  <c r="AV49" i="5"/>
  <c r="AV50" i="5"/>
  <c r="AV51" i="5"/>
  <c r="AV52" i="5"/>
  <c r="AV53" i="5"/>
  <c r="AV54" i="5"/>
  <c r="AV55" i="5"/>
  <c r="AV56" i="5"/>
  <c r="AV57" i="5"/>
  <c r="AV58" i="5"/>
  <c r="AV59" i="5"/>
  <c r="AV60" i="5"/>
  <c r="AV61" i="5"/>
  <c r="AV62" i="5"/>
  <c r="AV63" i="5"/>
  <c r="AV64" i="5"/>
  <c r="AV65" i="5"/>
  <c r="AV66" i="5"/>
  <c r="AV67" i="5"/>
  <c r="AV68" i="5"/>
  <c r="AV69" i="5"/>
  <c r="AV70" i="5"/>
  <c r="AV71" i="5"/>
  <c r="AV72" i="5"/>
  <c r="AV73" i="5"/>
  <c r="AV74" i="5"/>
  <c r="AV75" i="5"/>
  <c r="AV76" i="5"/>
  <c r="AV77" i="5"/>
  <c r="AV78" i="5"/>
  <c r="AV79" i="5"/>
  <c r="AV80" i="5"/>
  <c r="AV81" i="5"/>
  <c r="AV82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0" i="5"/>
  <c r="AV101" i="5"/>
  <c r="AV102" i="5"/>
  <c r="AV103" i="5"/>
  <c r="AV104" i="5"/>
  <c r="AV105" i="5"/>
  <c r="AV106" i="5"/>
  <c r="AV107" i="5"/>
  <c r="AV108" i="5"/>
  <c r="AV109" i="5"/>
  <c r="AV110" i="5"/>
  <c r="AV111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2" i="5"/>
  <c r="AV133" i="5"/>
  <c r="AV134" i="5"/>
  <c r="AV135" i="5"/>
  <c r="AV136" i="5"/>
  <c r="AV137" i="5"/>
  <c r="AV138" i="5"/>
  <c r="AV139" i="5"/>
  <c r="AV140" i="5"/>
  <c r="AV141" i="5"/>
  <c r="AV142" i="5"/>
  <c r="AV143" i="5"/>
  <c r="AV144" i="5"/>
  <c r="AV145" i="5"/>
  <c r="AV146" i="5"/>
  <c r="AV147" i="5"/>
  <c r="AV148" i="5"/>
  <c r="AV149" i="5"/>
  <c r="AV150" i="5"/>
  <c r="AV151" i="5"/>
  <c r="AV152" i="5"/>
  <c r="AV153" i="5"/>
  <c r="AV154" i="5"/>
  <c r="AV155" i="5"/>
  <c r="AV156" i="5"/>
  <c r="AV157" i="5"/>
  <c r="AV158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8" i="5"/>
  <c r="AV229" i="5"/>
  <c r="AV230" i="5"/>
  <c r="AV231" i="5"/>
  <c r="AV232" i="5"/>
  <c r="AV233" i="5"/>
  <c r="AV234" i="5"/>
  <c r="AV235" i="5"/>
  <c r="AV236" i="5"/>
  <c r="AV237" i="5"/>
  <c r="AV238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4" i="5"/>
  <c r="AV295" i="5"/>
  <c r="AV296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T7" i="5" a="1"/>
  <c r="AT7" i="5" s="1"/>
  <c r="AT8" i="5" a="1"/>
  <c r="AT8" i="5"/>
  <c r="AT9" i="5" a="1"/>
  <c r="AT9" i="5" s="1"/>
  <c r="AT10" i="5" a="1"/>
  <c r="AT10" i="5" s="1"/>
  <c r="AT11" i="5" a="1"/>
  <c r="AT11" i="5" s="1"/>
  <c r="AT12" i="5" a="1"/>
  <c r="AT12" i="5" s="1"/>
  <c r="AT13" i="5" a="1"/>
  <c r="AT13" i="5" s="1"/>
  <c r="AT14" i="5" a="1"/>
  <c r="AT14" i="5" s="1"/>
  <c r="AT15" i="5" a="1"/>
  <c r="AT15" i="5" s="1"/>
  <c r="AT16" i="5" a="1"/>
  <c r="AT16" i="5" s="1"/>
  <c r="AT17" i="5" a="1"/>
  <c r="AT17" i="5" s="1"/>
  <c r="AT18" i="5" a="1"/>
  <c r="AT18" i="5" s="1"/>
  <c r="AT19" i="5" a="1"/>
  <c r="AT19" i="5" s="1"/>
  <c r="AT20" i="5" a="1"/>
  <c r="AT20" i="5" s="1"/>
  <c r="AT21" i="5" a="1"/>
  <c r="AT21" i="5" s="1"/>
  <c r="AT22" i="5" a="1"/>
  <c r="AT22" i="5"/>
  <c r="AT23" i="5" a="1"/>
  <c r="AT23" i="5" s="1"/>
  <c r="AT24" i="5" a="1"/>
  <c r="AT24" i="5" s="1"/>
  <c r="AT25" i="5" a="1"/>
  <c r="AT25" i="5" s="1"/>
  <c r="AT26" i="5" a="1"/>
  <c r="AT26" i="5" s="1"/>
  <c r="AT27" i="5" a="1"/>
  <c r="AT27" i="5" s="1"/>
  <c r="AT28" i="5" a="1"/>
  <c r="AT28" i="5" s="1"/>
  <c r="AT29" i="5" a="1"/>
  <c r="AT29" i="5" s="1"/>
  <c r="AT30" i="5" a="1"/>
  <c r="AT30" i="5"/>
  <c r="AT31" i="5" a="1"/>
  <c r="AT31" i="5" s="1"/>
  <c r="AT32" i="5" a="1"/>
  <c r="AT32" i="5"/>
  <c r="AT33" i="5" a="1"/>
  <c r="AT33" i="5" s="1"/>
  <c r="AT34" i="5" a="1"/>
  <c r="AT34" i="5" s="1"/>
  <c r="AT35" i="5" a="1"/>
  <c r="AT35" i="5" s="1"/>
  <c r="AT36" i="5" a="1"/>
  <c r="AT36" i="5" s="1"/>
  <c r="AT37" i="5" a="1"/>
  <c r="AT37" i="5" s="1"/>
  <c r="AT38" i="5" a="1"/>
  <c r="AT38" i="5" s="1"/>
  <c r="AT39" i="5" a="1"/>
  <c r="AT39" i="5" s="1"/>
  <c r="AT40" i="5" a="1"/>
  <c r="AT40" i="5"/>
  <c r="AT41" i="5" a="1"/>
  <c r="AT41" i="5" s="1"/>
  <c r="AT42" i="5" a="1"/>
  <c r="AT42" i="5" s="1"/>
  <c r="AT43" i="5" a="1"/>
  <c r="AT43" i="5" s="1"/>
  <c r="AT44" i="5" a="1"/>
  <c r="AT44" i="5" s="1"/>
  <c r="AT45" i="5" a="1"/>
  <c r="AT45" i="5" s="1"/>
  <c r="AT46" i="5" a="1"/>
  <c r="AT46" i="5"/>
  <c r="AT47" i="5" a="1"/>
  <c r="AT47" i="5" s="1"/>
  <c r="AT48" i="5" a="1"/>
  <c r="AT48" i="5"/>
  <c r="AT49" i="5" a="1"/>
  <c r="AT49" i="5" s="1"/>
  <c r="AT50" i="5" a="1"/>
  <c r="AT50" i="5" s="1"/>
  <c r="AT51" i="5" a="1"/>
  <c r="AT51" i="5" s="1"/>
  <c r="AT52" i="5" a="1"/>
  <c r="AT52" i="5" s="1"/>
  <c r="AT53" i="5" a="1"/>
  <c r="AT53" i="5" s="1"/>
  <c r="AT54" i="5" a="1"/>
  <c r="AT54" i="5" s="1"/>
  <c r="AT55" i="5" a="1"/>
  <c r="AT55" i="5" s="1"/>
  <c r="AT56" i="5" a="1"/>
  <c r="AT56" i="5"/>
  <c r="AT57" i="5" a="1"/>
  <c r="AT57" i="5" s="1"/>
  <c r="AT58" i="5" a="1"/>
  <c r="AT58" i="5" s="1"/>
  <c r="AT59" i="5" a="1"/>
  <c r="AT59" i="5" s="1"/>
  <c r="AT60" i="5" a="1"/>
  <c r="AT60" i="5" s="1"/>
  <c r="AT61" i="5" a="1"/>
  <c r="AT61" i="5" s="1"/>
  <c r="AT62" i="5" a="1"/>
  <c r="AT62" i="5"/>
  <c r="AT63" i="5" a="1"/>
  <c r="AT63" i="5" s="1"/>
  <c r="AT64" i="5" a="1"/>
  <c r="AT64" i="5"/>
  <c r="AT65" i="5" a="1"/>
  <c r="AT65" i="5" s="1"/>
  <c r="AT66" i="5" a="1"/>
  <c r="AT66" i="5" s="1"/>
  <c r="AT67" i="5" a="1"/>
  <c r="AT67" i="5" s="1"/>
  <c r="AT68" i="5" a="1"/>
  <c r="AT68" i="5" s="1"/>
  <c r="AT69" i="5" a="1"/>
  <c r="AT69" i="5" s="1"/>
  <c r="AT70" i="5" a="1"/>
  <c r="AT70" i="5" s="1"/>
  <c r="AT71" i="5" a="1"/>
  <c r="AT71" i="5" s="1"/>
  <c r="AT72" i="5" a="1"/>
  <c r="AT72" i="5"/>
  <c r="AT73" i="5" a="1"/>
  <c r="AT73" i="5" s="1"/>
  <c r="AT74" i="5" a="1"/>
  <c r="AT74" i="5" s="1"/>
  <c r="AT75" i="5" a="1"/>
  <c r="AT75" i="5" s="1"/>
  <c r="AT76" i="5" a="1"/>
  <c r="AT76" i="5" s="1"/>
  <c r="AT77" i="5" a="1"/>
  <c r="AT77" i="5" s="1"/>
  <c r="AT78" i="5" a="1"/>
  <c r="AT78" i="5"/>
  <c r="AT79" i="5" a="1"/>
  <c r="AT79" i="5" s="1"/>
  <c r="AT80" i="5" a="1"/>
  <c r="AT80" i="5"/>
  <c r="AT81" i="5" a="1"/>
  <c r="AT81" i="5" s="1"/>
  <c r="AT82" i="5" a="1"/>
  <c r="AT82" i="5" s="1"/>
  <c r="AT83" i="5" a="1"/>
  <c r="AT83" i="5" s="1"/>
  <c r="AT84" i="5" a="1"/>
  <c r="AT84" i="5" s="1"/>
  <c r="AT85" i="5" a="1"/>
  <c r="AT85" i="5" s="1"/>
  <c r="AT86" i="5" a="1"/>
  <c r="AT86" i="5" s="1"/>
  <c r="AT87" i="5" a="1"/>
  <c r="AT87" i="5" s="1"/>
  <c r="AT88" i="5" a="1"/>
  <c r="AT88" i="5"/>
  <c r="AT89" i="5" a="1"/>
  <c r="AT89" i="5" s="1"/>
  <c r="AT90" i="5" a="1"/>
  <c r="AT90" i="5" s="1"/>
  <c r="AT91" i="5" a="1"/>
  <c r="AT91" i="5" s="1"/>
  <c r="AT92" i="5" a="1"/>
  <c r="AT92" i="5" s="1"/>
  <c r="AT93" i="5" a="1"/>
  <c r="AT93" i="5" s="1"/>
  <c r="AT94" i="5" a="1"/>
  <c r="AT94" i="5"/>
  <c r="AT95" i="5" a="1"/>
  <c r="AT95" i="5" s="1"/>
  <c r="AT96" i="5" a="1"/>
  <c r="AT96" i="5"/>
  <c r="AT97" i="5" a="1"/>
  <c r="AT97" i="5" s="1"/>
  <c r="AT98" i="5" a="1"/>
  <c r="AT98" i="5" s="1"/>
  <c r="AT99" i="5" a="1"/>
  <c r="AT99" i="5" s="1"/>
  <c r="AT100" i="5" a="1"/>
  <c r="AT100" i="5" s="1"/>
  <c r="AT101" i="5" a="1"/>
  <c r="AT101" i="5" s="1"/>
  <c r="AT102" i="5" a="1"/>
  <c r="AT102" i="5" s="1"/>
  <c r="AT103" i="5" a="1"/>
  <c r="AT103" i="5" s="1"/>
  <c r="AT104" i="5" a="1"/>
  <c r="AT104" i="5"/>
  <c r="AT105" i="5" a="1"/>
  <c r="AT105" i="5" s="1"/>
  <c r="AT106" i="5" a="1"/>
  <c r="AT106" i="5" s="1"/>
  <c r="AT107" i="5" a="1"/>
  <c r="AT107" i="5" s="1"/>
  <c r="AT108" i="5" a="1"/>
  <c r="AT108" i="5" s="1"/>
  <c r="AT109" i="5" a="1"/>
  <c r="AT109" i="5" s="1"/>
  <c r="AT110" i="5" a="1"/>
  <c r="AT110" i="5"/>
  <c r="AT111" i="5" a="1"/>
  <c r="AT111" i="5" s="1"/>
  <c r="AT112" i="5" a="1"/>
  <c r="AT112" i="5"/>
  <c r="AT113" i="5" a="1"/>
  <c r="AT113" i="5" s="1"/>
  <c r="AT114" i="5" a="1"/>
  <c r="AT114" i="5" s="1"/>
  <c r="AT115" i="5" a="1"/>
  <c r="AT115" i="5" s="1"/>
  <c r="AT116" i="5" a="1"/>
  <c r="AT116" i="5" s="1"/>
  <c r="AT117" i="5" a="1"/>
  <c r="AT117" i="5" s="1"/>
  <c r="AT118" i="5" a="1"/>
  <c r="AT118" i="5" s="1"/>
  <c r="AT119" i="5" a="1"/>
  <c r="AT119" i="5" s="1"/>
  <c r="AT120" i="5" a="1"/>
  <c r="AT120" i="5"/>
  <c r="AT121" i="5" a="1"/>
  <c r="AT121" i="5" s="1"/>
  <c r="AT122" i="5" a="1"/>
  <c r="AT122" i="5" s="1"/>
  <c r="AT123" i="5" a="1"/>
  <c r="AT123" i="5" s="1"/>
  <c r="AT124" i="5" a="1"/>
  <c r="AT124" i="5" s="1"/>
  <c r="AT125" i="5" a="1"/>
  <c r="AT125" i="5" s="1"/>
  <c r="AT126" i="5" a="1"/>
  <c r="AT126" i="5"/>
  <c r="AT127" i="5" a="1"/>
  <c r="AT127" i="5" s="1"/>
  <c r="AT128" i="5" a="1"/>
  <c r="AT128" i="5"/>
  <c r="AT129" i="5" a="1"/>
  <c r="AT129" i="5" s="1"/>
  <c r="AT130" i="5" a="1"/>
  <c r="AT130" i="5" s="1"/>
  <c r="AT131" i="5" a="1"/>
  <c r="AT131" i="5" s="1"/>
  <c r="AT132" i="5" a="1"/>
  <c r="AT132" i="5" s="1"/>
  <c r="AT133" i="5" a="1"/>
  <c r="AT133" i="5" s="1"/>
  <c r="AT134" i="5" a="1"/>
  <c r="AT134" i="5" s="1"/>
  <c r="AT135" i="5" a="1"/>
  <c r="AT135" i="5" s="1"/>
  <c r="AT136" i="5" a="1"/>
  <c r="AT136" i="5"/>
  <c r="AT137" i="5" a="1"/>
  <c r="AT137" i="5" s="1"/>
  <c r="AT138" i="5" a="1"/>
  <c r="AT138" i="5" s="1"/>
  <c r="AT139" i="5" a="1"/>
  <c r="AT139" i="5" s="1"/>
  <c r="AT140" i="5" a="1"/>
  <c r="AT140" i="5" s="1"/>
  <c r="AT141" i="5" a="1"/>
  <c r="AT141" i="5" s="1"/>
  <c r="AT142" i="5" a="1"/>
  <c r="AT142" i="5"/>
  <c r="AT143" i="5" a="1"/>
  <c r="AT143" i="5" s="1"/>
  <c r="AT144" i="5" a="1"/>
  <c r="AT144" i="5"/>
  <c r="AT145" i="5" a="1"/>
  <c r="AT145" i="5" s="1"/>
  <c r="AT146" i="5" a="1"/>
  <c r="AT146" i="5" s="1"/>
  <c r="AT147" i="5" a="1"/>
  <c r="AT147" i="5" s="1"/>
  <c r="AT148" i="5" a="1"/>
  <c r="AT148" i="5" s="1"/>
  <c r="AT149" i="5" a="1"/>
  <c r="AT149" i="5" s="1"/>
  <c r="AT150" i="5" a="1"/>
  <c r="AT150" i="5" s="1"/>
  <c r="AT151" i="5" a="1"/>
  <c r="AT151" i="5" s="1"/>
  <c r="AT152" i="5" a="1"/>
  <c r="AT152" i="5"/>
  <c r="AT153" i="5" a="1"/>
  <c r="AT153" i="5" s="1"/>
  <c r="AT154" i="5" a="1"/>
  <c r="AT154" i="5" s="1"/>
  <c r="AT155" i="5" a="1"/>
  <c r="AT155" i="5" s="1"/>
  <c r="AT156" i="5" a="1"/>
  <c r="AT156" i="5" s="1"/>
  <c r="AT157" i="5" a="1"/>
  <c r="AT157" i="5" s="1"/>
  <c r="AT158" i="5" a="1"/>
  <c r="AT158" i="5"/>
  <c r="AT159" i="5" a="1"/>
  <c r="AT159" i="5" s="1"/>
  <c r="AT160" i="5" a="1"/>
  <c r="AT160" i="5"/>
  <c r="AT161" i="5" a="1"/>
  <c r="AT161" i="5" s="1"/>
  <c r="AT162" i="5" a="1"/>
  <c r="AT162" i="5" s="1"/>
  <c r="AT163" i="5" a="1"/>
  <c r="AT163" i="5" s="1"/>
  <c r="AT164" i="5" a="1"/>
  <c r="AT164" i="5" s="1"/>
  <c r="AT165" i="5" a="1"/>
  <c r="AT165" i="5" s="1"/>
  <c r="AT166" i="5" a="1"/>
  <c r="AT166" i="5" s="1"/>
  <c r="AT167" i="5" a="1"/>
  <c r="AT167" i="5" s="1"/>
  <c r="AT168" i="5" a="1"/>
  <c r="AT168" i="5"/>
  <c r="AT169" i="5" a="1"/>
  <c r="AT169" i="5" s="1"/>
  <c r="AT170" i="5" a="1"/>
  <c r="AT170" i="5" s="1"/>
  <c r="AT171" i="5" a="1"/>
  <c r="AT171" i="5" s="1"/>
  <c r="AT172" i="5" a="1"/>
  <c r="AT172" i="5" s="1"/>
  <c r="AT173" i="5" a="1"/>
  <c r="AT173" i="5" s="1"/>
  <c r="AT174" i="5" a="1"/>
  <c r="AT174" i="5"/>
  <c r="AT175" i="5" a="1"/>
  <c r="AT175" i="5" s="1"/>
  <c r="AT176" i="5" a="1"/>
  <c r="AT176" i="5" s="1"/>
  <c r="AT177" i="5" a="1"/>
  <c r="AT177" i="5" s="1"/>
  <c r="AT178" i="5" a="1"/>
  <c r="AT178" i="5"/>
  <c r="AT179" i="5" a="1"/>
  <c r="AT179" i="5" s="1"/>
  <c r="AT180" i="5" a="1"/>
  <c r="AT180" i="5"/>
  <c r="AT181" i="5" a="1"/>
  <c r="AT181" i="5" s="1"/>
  <c r="AT182" i="5" a="1"/>
  <c r="AT182" i="5"/>
  <c r="AT183" i="5" a="1"/>
  <c r="AT183" i="5" s="1"/>
  <c r="AT184" i="5" a="1"/>
  <c r="AT184" i="5" s="1"/>
  <c r="AT185" i="5" a="1"/>
  <c r="AT185" i="5" s="1"/>
  <c r="AT186" i="5" a="1"/>
  <c r="AT186" i="5" s="1"/>
  <c r="AT187" i="5" a="1"/>
  <c r="AT187" i="5" s="1"/>
  <c r="AT188" i="5" a="1"/>
  <c r="AT188" i="5" s="1"/>
  <c r="AT189" i="5" a="1"/>
  <c r="AT189" i="5" s="1"/>
  <c r="AT190" i="5" a="1"/>
  <c r="AT190" i="5"/>
  <c r="AT191" i="5" a="1"/>
  <c r="AT191" i="5" s="1"/>
  <c r="AT192" i="5" a="1"/>
  <c r="AT192" i="5"/>
  <c r="AT193" i="5" a="1"/>
  <c r="AT193" i="5" s="1"/>
  <c r="AT194" i="5" a="1"/>
  <c r="AT194" i="5" s="1"/>
  <c r="AT195" i="5" a="1"/>
  <c r="AT195" i="5" s="1"/>
  <c r="AT196" i="5" a="1"/>
  <c r="AT196" i="5" s="1"/>
  <c r="AT197" i="5" a="1"/>
  <c r="AT197" i="5" s="1"/>
  <c r="AT198" i="5" a="1"/>
  <c r="AT198" i="5"/>
  <c r="AT199" i="5" a="1"/>
  <c r="AT199" i="5" s="1"/>
  <c r="AT200" i="5" a="1"/>
  <c r="AT200" i="5" s="1"/>
  <c r="AT201" i="5" a="1"/>
  <c r="AT201" i="5" s="1"/>
  <c r="AT202" i="5" a="1"/>
  <c r="AT202" i="5" s="1"/>
  <c r="AT203" i="5" a="1"/>
  <c r="AT203" i="5" s="1"/>
  <c r="AT204" i="5" a="1"/>
  <c r="AT204" i="5" s="1"/>
  <c r="AT205" i="5" a="1"/>
  <c r="AT205" i="5" s="1"/>
  <c r="AT206" i="5" a="1"/>
  <c r="AT206" i="5"/>
  <c r="AT207" i="5" a="1"/>
  <c r="AT207" i="5" s="1"/>
  <c r="AT208" i="5" a="1"/>
  <c r="AT208" i="5"/>
  <c r="AT209" i="5" a="1"/>
  <c r="AT209" i="5" s="1"/>
  <c r="AT210" i="5" a="1"/>
  <c r="AT210" i="5" s="1"/>
  <c r="AT211" i="5" a="1"/>
  <c r="AT211" i="5" s="1"/>
  <c r="AT212" i="5" a="1"/>
  <c r="AT212" i="5" s="1"/>
  <c r="AT213" i="5" a="1"/>
  <c r="AT213" i="5" s="1"/>
  <c r="AT214" i="5" a="1"/>
  <c r="AT214" i="5"/>
  <c r="AT215" i="5" a="1"/>
  <c r="AT215" i="5" s="1"/>
  <c r="AT216" i="5" a="1"/>
  <c r="AT216" i="5" s="1"/>
  <c r="AT217" i="5" a="1"/>
  <c r="AT217" i="5" s="1"/>
  <c r="AT218" i="5" a="1"/>
  <c r="AT218" i="5" s="1"/>
  <c r="AT219" i="5" a="1"/>
  <c r="AT219" i="5" s="1"/>
  <c r="AT220" i="5" a="1"/>
  <c r="AT220" i="5" s="1"/>
  <c r="AT221" i="5" a="1"/>
  <c r="AT221" i="5" s="1"/>
  <c r="AT222" i="5" a="1"/>
  <c r="AT222" i="5"/>
  <c r="AT223" i="5" a="1"/>
  <c r="AT223" i="5" s="1"/>
  <c r="AT224" i="5" a="1"/>
  <c r="AT224" i="5"/>
  <c r="AT225" i="5" a="1"/>
  <c r="AT225" i="5" s="1"/>
  <c r="AT226" i="5" a="1"/>
  <c r="AT226" i="5" s="1"/>
  <c r="AT227" i="5" a="1"/>
  <c r="AT227" i="5" s="1"/>
  <c r="AT228" i="5" a="1"/>
  <c r="AT228" i="5" s="1"/>
  <c r="AT229" i="5" a="1"/>
  <c r="AT229" i="5" s="1"/>
  <c r="AT230" i="5" a="1"/>
  <c r="AT230" i="5"/>
  <c r="AT231" i="5" a="1"/>
  <c r="AT231" i="5" s="1"/>
  <c r="AT232" i="5" a="1"/>
  <c r="AT232" i="5" s="1"/>
  <c r="AT233" i="5" a="1"/>
  <c r="AT233" i="5" s="1"/>
  <c r="AT234" i="5" a="1"/>
  <c r="AT234" i="5" s="1"/>
  <c r="AT235" i="5" a="1"/>
  <c r="AT235" i="5" s="1"/>
  <c r="AT236" i="5" a="1"/>
  <c r="AT236" i="5" s="1"/>
  <c r="AT237" i="5" a="1"/>
  <c r="AT237" i="5" s="1"/>
  <c r="AT238" i="5" a="1"/>
  <c r="AT238" i="5"/>
  <c r="AT239" i="5" a="1"/>
  <c r="AT239" i="5" s="1"/>
  <c r="AT240" i="5" a="1"/>
  <c r="AT240" i="5"/>
  <c r="AT241" i="5" a="1"/>
  <c r="AT241" i="5" s="1"/>
  <c r="AT242" i="5" a="1"/>
  <c r="AT242" i="5" s="1"/>
  <c r="AT243" i="5" a="1"/>
  <c r="AT243" i="5" s="1"/>
  <c r="AT244" i="5" a="1"/>
  <c r="AT244" i="5" s="1"/>
  <c r="AT245" i="5" a="1"/>
  <c r="AT245" i="5" s="1"/>
  <c r="AT246" i="5" a="1"/>
  <c r="AT246" i="5"/>
  <c r="AT247" i="5" a="1"/>
  <c r="AT247" i="5" s="1"/>
  <c r="AT248" i="5" a="1"/>
  <c r="AT248" i="5" s="1"/>
  <c r="AT249" i="5" a="1"/>
  <c r="AT249" i="5" s="1"/>
  <c r="AT250" i="5" a="1"/>
  <c r="AT250" i="5" s="1"/>
  <c r="AT251" i="5" a="1"/>
  <c r="AT251" i="5" s="1"/>
  <c r="AT252" i="5" a="1"/>
  <c r="AT252" i="5" s="1"/>
  <c r="AT253" i="5" a="1"/>
  <c r="AT253" i="5" s="1"/>
  <c r="AT254" i="5" a="1"/>
  <c r="AT254" i="5"/>
  <c r="AT255" i="5" a="1"/>
  <c r="AT255" i="5" s="1"/>
  <c r="AT256" i="5" a="1"/>
  <c r="AT256" i="5"/>
  <c r="AT257" i="5" a="1"/>
  <c r="AT257" i="5" s="1"/>
  <c r="AT258" i="5" a="1"/>
  <c r="AT258" i="5" s="1"/>
  <c r="AT259" i="5" a="1"/>
  <c r="AT259" i="5" s="1"/>
  <c r="AT260" i="5" a="1"/>
  <c r="AT260" i="5" s="1"/>
  <c r="AT261" i="5" a="1"/>
  <c r="AT261" i="5" s="1"/>
  <c r="AT262" i="5" a="1"/>
  <c r="AT262" i="5"/>
  <c r="AT263" i="5" a="1"/>
  <c r="AT263" i="5" s="1"/>
  <c r="AT264" i="5" a="1"/>
  <c r="AT264" i="5" s="1"/>
  <c r="AT265" i="5" a="1"/>
  <c r="AT265" i="5" s="1"/>
  <c r="AT266" i="5" a="1"/>
  <c r="AT266" i="5" s="1"/>
  <c r="AT267" i="5" a="1"/>
  <c r="AT267" i="5" s="1"/>
  <c r="AT268" i="5" a="1"/>
  <c r="AT268" i="5" s="1"/>
  <c r="AT269" i="5" a="1"/>
  <c r="AT269" i="5" s="1"/>
  <c r="AT270" i="5" a="1"/>
  <c r="AT270" i="5"/>
  <c r="AT271" i="5" a="1"/>
  <c r="AT271" i="5" s="1"/>
  <c r="AT272" i="5" a="1"/>
  <c r="AT272" i="5"/>
  <c r="AT273" i="5" a="1"/>
  <c r="AT273" i="5" s="1"/>
  <c r="AT274" i="5" a="1"/>
  <c r="AT274" i="5" s="1"/>
  <c r="AT275" i="5" a="1"/>
  <c r="AT275" i="5" s="1"/>
  <c r="AT276" i="5" a="1"/>
  <c r="AT276" i="5" s="1"/>
  <c r="AT277" i="5" a="1"/>
  <c r="AT277" i="5" s="1"/>
  <c r="AT278" i="5" a="1"/>
  <c r="AT278" i="5"/>
  <c r="AT279" i="5" a="1"/>
  <c r="AT279" i="5" s="1"/>
  <c r="AT280" i="5" a="1"/>
  <c r="AT280" i="5" s="1"/>
  <c r="AT281" i="5" a="1"/>
  <c r="AT281" i="5" s="1"/>
  <c r="AT282" i="5" a="1"/>
  <c r="AT282" i="5" s="1"/>
  <c r="AT283" i="5" a="1"/>
  <c r="AT283" i="5" s="1"/>
  <c r="AT284" i="5" a="1"/>
  <c r="AT284" i="5" s="1"/>
  <c r="AT285" i="5" a="1"/>
  <c r="AT285" i="5" s="1"/>
  <c r="AT286" i="5" a="1"/>
  <c r="AT286" i="5"/>
  <c r="AT287" i="5" a="1"/>
  <c r="AT287" i="5" s="1"/>
  <c r="AT288" i="5" a="1"/>
  <c r="AT288" i="5"/>
  <c r="AT289" i="5" a="1"/>
  <c r="AT289" i="5" s="1"/>
  <c r="AT290" i="5" a="1"/>
  <c r="AT290" i="5" s="1"/>
  <c r="AT291" i="5" a="1"/>
  <c r="AT291" i="5" s="1"/>
  <c r="AT292" i="5" a="1"/>
  <c r="AT292" i="5" s="1"/>
  <c r="AT293" i="5" a="1"/>
  <c r="AT293" i="5" s="1"/>
  <c r="AT294" i="5" a="1"/>
  <c r="AT294" i="5" s="1"/>
  <c r="AT295" i="5" a="1"/>
  <c r="AT295" i="5" s="1"/>
  <c r="AT296" i="5" a="1"/>
  <c r="AT296" i="5" s="1"/>
  <c r="AT297" i="5" a="1"/>
  <c r="AT297" i="5" s="1"/>
  <c r="AT298" i="5" a="1"/>
  <c r="AT298" i="5" s="1"/>
  <c r="AT299" i="5" a="1"/>
  <c r="AT299" i="5" s="1"/>
  <c r="AT300" i="5" a="1"/>
  <c r="AT300" i="5"/>
  <c r="AT301" i="5" a="1"/>
  <c r="AT301" i="5" s="1"/>
  <c r="AT302" i="5" a="1"/>
  <c r="AT302" i="5"/>
  <c r="AT303" i="5" a="1"/>
  <c r="AT303" i="5" s="1"/>
  <c r="AT304" i="5" a="1"/>
  <c r="AT304" i="5"/>
  <c r="AT305" i="5" a="1"/>
  <c r="AT305" i="5"/>
  <c r="AT306" i="5" a="1"/>
  <c r="AT306" i="5" s="1"/>
  <c r="AT307" i="5" a="1"/>
  <c r="AT307" i="5"/>
  <c r="AT308" i="5" a="1"/>
  <c r="AT308" i="5" s="1"/>
  <c r="AT309" i="5" a="1"/>
  <c r="AT309" i="5"/>
  <c r="AT310" i="5" a="1"/>
  <c r="AT310" i="5" s="1"/>
  <c r="AT311" i="5" a="1"/>
  <c r="AT311" i="5" s="1"/>
  <c r="AT312" i="5" a="1"/>
  <c r="AT312" i="5" s="1"/>
  <c r="AT313" i="5" a="1"/>
  <c r="AT313" i="5" s="1"/>
  <c r="AT314" i="5" a="1"/>
  <c r="AT314" i="5" s="1"/>
  <c r="AT315" i="5" a="1"/>
  <c r="AT315" i="5" s="1"/>
  <c r="AT316" i="5" a="1"/>
  <c r="AT316" i="5" s="1"/>
  <c r="AT317" i="5" a="1"/>
  <c r="AT317" i="5" s="1"/>
  <c r="AP7" i="5" l="1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M7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K184" i="5"/>
  <c r="AK185" i="5"/>
  <c r="AK186" i="5"/>
  <c r="AK187" i="5"/>
  <c r="AK188" i="5"/>
  <c r="AK189" i="5"/>
  <c r="AK190" i="5"/>
  <c r="AK191" i="5"/>
  <c r="AK192" i="5"/>
  <c r="AK193" i="5"/>
  <c r="AK194" i="5"/>
  <c r="AK195" i="5"/>
  <c r="AK196" i="5"/>
  <c r="AK197" i="5"/>
  <c r="AK198" i="5"/>
  <c r="AK199" i="5"/>
  <c r="AK200" i="5"/>
  <c r="AK201" i="5"/>
  <c r="AK202" i="5"/>
  <c r="AK203" i="5"/>
  <c r="AK204" i="5"/>
  <c r="AK205" i="5"/>
  <c r="AK206" i="5"/>
  <c r="AK207" i="5"/>
  <c r="AK208" i="5"/>
  <c r="AK209" i="5"/>
  <c r="AK210" i="5"/>
  <c r="AK211" i="5"/>
  <c r="AK212" i="5"/>
  <c r="AK213" i="5"/>
  <c r="AK214" i="5"/>
  <c r="AK215" i="5"/>
  <c r="AK216" i="5"/>
  <c r="AK217" i="5"/>
  <c r="AK218" i="5"/>
  <c r="AK219" i="5"/>
  <c r="AK220" i="5"/>
  <c r="AK221" i="5"/>
  <c r="AK222" i="5"/>
  <c r="AK223" i="5"/>
  <c r="AK224" i="5"/>
  <c r="AK225" i="5"/>
  <c r="AK226" i="5"/>
  <c r="AK227" i="5"/>
  <c r="AK228" i="5"/>
  <c r="AK229" i="5"/>
  <c r="AK230" i="5"/>
  <c r="AK231" i="5"/>
  <c r="AK232" i="5"/>
  <c r="AK233" i="5"/>
  <c r="AK234" i="5"/>
  <c r="AK235" i="5"/>
  <c r="AK236" i="5"/>
  <c r="AK237" i="5"/>
  <c r="AK238" i="5"/>
  <c r="AK239" i="5"/>
  <c r="AK240" i="5"/>
  <c r="AK241" i="5"/>
  <c r="AK242" i="5"/>
  <c r="AK243" i="5"/>
  <c r="AK244" i="5"/>
  <c r="AK245" i="5"/>
  <c r="AK246" i="5"/>
  <c r="AK247" i="5"/>
  <c r="AK248" i="5"/>
  <c r="AK249" i="5"/>
  <c r="AK250" i="5"/>
  <c r="AK251" i="5"/>
  <c r="AK252" i="5"/>
  <c r="AK253" i="5"/>
  <c r="AK254" i="5"/>
  <c r="AK255" i="5"/>
  <c r="AK256" i="5"/>
  <c r="AK257" i="5"/>
  <c r="AK258" i="5"/>
  <c r="AK259" i="5"/>
  <c r="AK260" i="5"/>
  <c r="AK261" i="5"/>
  <c r="AK262" i="5"/>
  <c r="AK263" i="5"/>
  <c r="AK264" i="5"/>
  <c r="AK265" i="5"/>
  <c r="AK266" i="5"/>
  <c r="AK267" i="5"/>
  <c r="AK268" i="5"/>
  <c r="AK269" i="5"/>
  <c r="AK270" i="5"/>
  <c r="AK271" i="5"/>
  <c r="AK272" i="5"/>
  <c r="AK273" i="5"/>
  <c r="AK274" i="5"/>
  <c r="AK275" i="5"/>
  <c r="AK276" i="5"/>
  <c r="AK277" i="5"/>
  <c r="AK278" i="5"/>
  <c r="AK279" i="5"/>
  <c r="AK280" i="5"/>
  <c r="AK281" i="5"/>
  <c r="AK282" i="5"/>
  <c r="AK283" i="5"/>
  <c r="AK284" i="5"/>
  <c r="AK285" i="5"/>
  <c r="AK286" i="5"/>
  <c r="AK287" i="5"/>
  <c r="AK288" i="5"/>
  <c r="AK289" i="5"/>
  <c r="AK290" i="5"/>
  <c r="AK291" i="5"/>
  <c r="AK292" i="5"/>
  <c r="AK293" i="5"/>
  <c r="AK294" i="5"/>
  <c r="AK295" i="5"/>
  <c r="AK296" i="5"/>
  <c r="AK297" i="5"/>
  <c r="AK298" i="5"/>
  <c r="AK299" i="5"/>
  <c r="AK300" i="5"/>
  <c r="AK301" i="5"/>
  <c r="AK302" i="5"/>
  <c r="AK303" i="5"/>
  <c r="AK304" i="5"/>
  <c r="AK305" i="5"/>
  <c r="AK306" i="5"/>
  <c r="AK307" i="5"/>
  <c r="AK308" i="5"/>
  <c r="AK309" i="5"/>
  <c r="AK310" i="5"/>
  <c r="AK311" i="5"/>
  <c r="AK312" i="5"/>
  <c r="AK313" i="5"/>
  <c r="AK314" i="5"/>
  <c r="AK315" i="5"/>
  <c r="AK316" i="5"/>
  <c r="AK317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A7" i="5"/>
  <c r="AU8" i="5"/>
  <c r="AU7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0" i="5"/>
  <c r="AU101" i="5"/>
  <c r="AU102" i="5"/>
  <c r="AU103" i="5"/>
  <c r="AU104" i="5"/>
  <c r="AU105" i="5"/>
  <c r="AU106" i="5"/>
  <c r="AU107" i="5"/>
  <c r="AU108" i="5"/>
  <c r="AU109" i="5"/>
  <c r="AU110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2" i="5"/>
  <c r="AU133" i="5"/>
  <c r="AU134" i="5"/>
  <c r="AU135" i="5"/>
  <c r="AU136" i="5"/>
  <c r="AU137" i="5"/>
  <c r="AU138" i="5"/>
  <c r="AU139" i="5"/>
  <c r="AU140" i="5"/>
  <c r="AU141" i="5"/>
  <c r="AU142" i="5"/>
  <c r="AU143" i="5"/>
  <c r="AU144" i="5"/>
  <c r="AU145" i="5"/>
  <c r="AU146" i="5"/>
  <c r="AU147" i="5"/>
  <c r="AU148" i="5"/>
  <c r="AU149" i="5"/>
  <c r="AU150" i="5"/>
  <c r="AU151" i="5"/>
  <c r="AU152" i="5"/>
  <c r="AU153" i="5"/>
  <c r="AU154" i="5"/>
  <c r="AU155" i="5"/>
  <c r="AU156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8" i="5"/>
  <c r="AU229" i="5"/>
  <c r="AU230" i="5"/>
  <c r="AU231" i="5"/>
  <c r="AU232" i="5"/>
  <c r="AU233" i="5"/>
  <c r="AU234" i="5"/>
  <c r="AU235" i="5"/>
  <c r="AU236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4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S7" i="5" l="1" a="1"/>
  <c r="AS7" i="5" s="1"/>
  <c r="AS8" i="5" a="1"/>
  <c r="AS8" i="5" s="1"/>
  <c r="AS9" i="5" a="1"/>
  <c r="AS9" i="5" s="1"/>
  <c r="AS10" i="5" a="1"/>
  <c r="AS10" i="5" s="1"/>
  <c r="AS11" i="5" a="1"/>
  <c r="AS11" i="5" s="1"/>
  <c r="AS12" i="5" a="1"/>
  <c r="AS12" i="5" s="1"/>
  <c r="AS13" i="5" a="1"/>
  <c r="AS13" i="5" s="1"/>
  <c r="AS14" i="5" a="1"/>
  <c r="AS14" i="5" s="1"/>
  <c r="AS15" i="5" a="1"/>
  <c r="AS15" i="5" s="1"/>
  <c r="AS16" i="5" a="1"/>
  <c r="AS16" i="5" s="1"/>
  <c r="AS17" i="5" a="1"/>
  <c r="AS17" i="5" s="1"/>
  <c r="AS18" i="5" a="1"/>
  <c r="AS18" i="5" s="1"/>
  <c r="AS19" i="5" a="1"/>
  <c r="AS19" i="5" s="1"/>
  <c r="AS20" i="5" a="1"/>
  <c r="AS20" i="5" s="1"/>
  <c r="AS21" i="5" a="1"/>
  <c r="AS21" i="5" s="1"/>
  <c r="AS22" i="5" a="1"/>
  <c r="AS22" i="5" s="1"/>
  <c r="AS23" i="5" a="1"/>
  <c r="AS23" i="5" s="1"/>
  <c r="AS24" i="5" a="1"/>
  <c r="AS24" i="5" s="1"/>
  <c r="AS25" i="5" a="1"/>
  <c r="AS25" i="5" s="1"/>
  <c r="AS26" i="5" a="1"/>
  <c r="AS26" i="5" s="1"/>
  <c r="AS27" i="5" a="1"/>
  <c r="AS27" i="5" s="1"/>
  <c r="AS28" i="5" a="1"/>
  <c r="AS28" i="5" s="1"/>
  <c r="AS29" i="5" a="1"/>
  <c r="AS29" i="5" s="1"/>
  <c r="AS30" i="5" a="1"/>
  <c r="AS30" i="5" s="1"/>
  <c r="AS31" i="5" a="1"/>
  <c r="AS31" i="5" s="1"/>
  <c r="AS32" i="5" a="1"/>
  <c r="AS32" i="5" s="1"/>
  <c r="AS33" i="5" a="1"/>
  <c r="AS33" i="5" s="1"/>
  <c r="AS34" i="5" a="1"/>
  <c r="AS34" i="5" s="1"/>
  <c r="AS35" i="5" a="1"/>
  <c r="AS35" i="5" s="1"/>
  <c r="AS36" i="5" a="1"/>
  <c r="AS36" i="5" s="1"/>
  <c r="AS37" i="5" a="1"/>
  <c r="AS37" i="5" s="1"/>
  <c r="AS38" i="5" a="1"/>
  <c r="AS38" i="5" s="1"/>
  <c r="AS39" i="5" a="1"/>
  <c r="AS39" i="5" s="1"/>
  <c r="AS40" i="5" a="1"/>
  <c r="AS40" i="5" s="1"/>
  <c r="AS41" i="5" a="1"/>
  <c r="AS41" i="5" s="1"/>
  <c r="AS42" i="5" a="1"/>
  <c r="AS42" i="5" s="1"/>
  <c r="AS43" i="5" a="1"/>
  <c r="AS43" i="5" s="1"/>
  <c r="AS44" i="5" a="1"/>
  <c r="AS44" i="5" s="1"/>
  <c r="AS45" i="5" a="1"/>
  <c r="AS45" i="5" s="1"/>
  <c r="AS46" i="5" a="1"/>
  <c r="AS46" i="5" s="1"/>
  <c r="AS47" i="5" a="1"/>
  <c r="AS47" i="5" s="1"/>
  <c r="AS48" i="5" a="1"/>
  <c r="AS48" i="5" s="1"/>
  <c r="AS49" i="5" a="1"/>
  <c r="AS49" i="5" s="1"/>
  <c r="AS50" i="5" a="1"/>
  <c r="AS50" i="5" s="1"/>
  <c r="AS51" i="5" a="1"/>
  <c r="AS51" i="5" s="1"/>
  <c r="AS52" i="5" a="1"/>
  <c r="AS52" i="5" s="1"/>
  <c r="AS53" i="5" a="1"/>
  <c r="AS53" i="5" s="1"/>
  <c r="AS54" i="5" a="1"/>
  <c r="AS54" i="5" s="1"/>
  <c r="AS55" i="5" a="1"/>
  <c r="AS55" i="5" s="1"/>
  <c r="AS56" i="5" a="1"/>
  <c r="AS56" i="5" s="1"/>
  <c r="AS57" i="5" a="1"/>
  <c r="AS57" i="5" s="1"/>
  <c r="AS58" i="5" a="1"/>
  <c r="AS58" i="5" s="1"/>
  <c r="AS59" i="5" a="1"/>
  <c r="AS59" i="5" s="1"/>
  <c r="AS60" i="5" a="1"/>
  <c r="AS60" i="5" s="1"/>
  <c r="AS61" i="5" a="1"/>
  <c r="AS61" i="5" s="1"/>
  <c r="AS62" i="5" a="1"/>
  <c r="AS62" i="5" s="1"/>
  <c r="AS63" i="5" a="1"/>
  <c r="AS63" i="5" s="1"/>
  <c r="AS64" i="5" a="1"/>
  <c r="AS64" i="5" s="1"/>
  <c r="AS65" i="5" a="1"/>
  <c r="AS65" i="5" s="1"/>
  <c r="AS66" i="5" a="1"/>
  <c r="AS66" i="5" s="1"/>
  <c r="AS67" i="5" a="1"/>
  <c r="AS67" i="5" s="1"/>
  <c r="AS68" i="5" a="1"/>
  <c r="AS68" i="5" s="1"/>
  <c r="AS69" i="5" a="1"/>
  <c r="AS69" i="5" s="1"/>
  <c r="AS70" i="5" a="1"/>
  <c r="AS70" i="5" s="1"/>
  <c r="AS71" i="5" a="1"/>
  <c r="AS71" i="5" s="1"/>
  <c r="AS72" i="5" a="1"/>
  <c r="AS72" i="5" s="1"/>
  <c r="AS73" i="5" a="1"/>
  <c r="AS73" i="5" s="1"/>
  <c r="AS74" i="5" a="1"/>
  <c r="AS74" i="5" s="1"/>
  <c r="AS75" i="5" a="1"/>
  <c r="AS75" i="5" s="1"/>
  <c r="AS76" i="5" a="1"/>
  <c r="AS76" i="5" s="1"/>
  <c r="AS77" i="5" a="1"/>
  <c r="AS77" i="5" s="1"/>
  <c r="AS78" i="5" a="1"/>
  <c r="AS78" i="5" s="1"/>
  <c r="AS79" i="5" a="1"/>
  <c r="AS79" i="5" s="1"/>
  <c r="AS80" i="5" a="1"/>
  <c r="AS80" i="5" s="1"/>
  <c r="AS81" i="5" a="1"/>
  <c r="AS81" i="5" s="1"/>
  <c r="AS82" i="5" a="1"/>
  <c r="AS82" i="5" s="1"/>
  <c r="AS83" i="5" a="1"/>
  <c r="AS83" i="5" s="1"/>
  <c r="AS84" i="5" a="1"/>
  <c r="AS84" i="5" s="1"/>
  <c r="AS85" i="5" a="1"/>
  <c r="AS85" i="5" s="1"/>
  <c r="AS86" i="5" a="1"/>
  <c r="AS86" i="5" s="1"/>
  <c r="AS87" i="5" a="1"/>
  <c r="AS87" i="5" s="1"/>
  <c r="AS88" i="5" a="1"/>
  <c r="AS88" i="5" s="1"/>
  <c r="AS89" i="5" a="1"/>
  <c r="AS89" i="5" s="1"/>
  <c r="AS90" i="5" a="1"/>
  <c r="AS90" i="5" s="1"/>
  <c r="AS91" i="5" a="1"/>
  <c r="AS91" i="5" s="1"/>
  <c r="AS92" i="5" a="1"/>
  <c r="AS92" i="5" s="1"/>
  <c r="AS93" i="5" a="1"/>
  <c r="AS93" i="5" s="1"/>
  <c r="AS94" i="5" a="1"/>
  <c r="AS94" i="5" s="1"/>
  <c r="AS95" i="5" a="1"/>
  <c r="AS95" i="5" s="1"/>
  <c r="AS96" i="5" a="1"/>
  <c r="AS96" i="5" s="1"/>
  <c r="AS97" i="5" a="1"/>
  <c r="AS97" i="5" s="1"/>
  <c r="AS98" i="5" a="1"/>
  <c r="AS98" i="5" s="1"/>
  <c r="AS99" i="5" a="1"/>
  <c r="AS99" i="5" s="1"/>
  <c r="AS100" i="5" a="1"/>
  <c r="AS100" i="5" s="1"/>
  <c r="AS101" i="5" a="1"/>
  <c r="AS101" i="5" s="1"/>
  <c r="AS102" i="5" a="1"/>
  <c r="AS102" i="5" s="1"/>
  <c r="AS103" i="5" a="1"/>
  <c r="AS103" i="5" s="1"/>
  <c r="AS104" i="5" a="1"/>
  <c r="AS104" i="5" s="1"/>
  <c r="AS105" i="5" a="1"/>
  <c r="AS105" i="5" s="1"/>
  <c r="AS106" i="5" a="1"/>
  <c r="AS106" i="5" s="1"/>
  <c r="AS107" i="5" a="1"/>
  <c r="AS107" i="5" s="1"/>
  <c r="AS108" i="5" a="1"/>
  <c r="AS108" i="5" s="1"/>
  <c r="AS109" i="5" a="1"/>
  <c r="AS109" i="5" s="1"/>
  <c r="AS110" i="5" a="1"/>
  <c r="AS110" i="5" s="1"/>
  <c r="AS111" i="5" a="1"/>
  <c r="AS111" i="5" s="1"/>
  <c r="AS112" i="5" a="1"/>
  <c r="AS112" i="5" s="1"/>
  <c r="AS113" i="5" a="1"/>
  <c r="AS113" i="5" s="1"/>
  <c r="AS114" i="5" a="1"/>
  <c r="AS114" i="5" s="1"/>
  <c r="AS115" i="5" a="1"/>
  <c r="AS115" i="5" s="1"/>
  <c r="AS116" i="5" a="1"/>
  <c r="AS116" i="5" s="1"/>
  <c r="AS117" i="5" a="1"/>
  <c r="AS117" i="5" s="1"/>
  <c r="AS118" i="5" a="1"/>
  <c r="AS118" i="5" s="1"/>
  <c r="AS119" i="5" a="1"/>
  <c r="AS119" i="5" s="1"/>
  <c r="AS120" i="5" a="1"/>
  <c r="AS120" i="5" s="1"/>
  <c r="AS121" i="5" a="1"/>
  <c r="AS121" i="5" s="1"/>
  <c r="AS122" i="5" a="1"/>
  <c r="AS122" i="5" s="1"/>
  <c r="AS123" i="5" a="1"/>
  <c r="AS123" i="5" s="1"/>
  <c r="AS124" i="5" a="1"/>
  <c r="AS124" i="5" s="1"/>
  <c r="AS125" i="5" a="1"/>
  <c r="AS125" i="5" s="1"/>
  <c r="AS126" i="5" a="1"/>
  <c r="AS126" i="5" s="1"/>
  <c r="AS127" i="5" a="1"/>
  <c r="AS127" i="5" s="1"/>
  <c r="AS128" i="5" a="1"/>
  <c r="AS128" i="5" s="1"/>
  <c r="AS129" i="5" a="1"/>
  <c r="AS129" i="5" s="1"/>
  <c r="AS130" i="5" a="1"/>
  <c r="AS130" i="5" s="1"/>
  <c r="AS131" i="5" a="1"/>
  <c r="AS131" i="5" s="1"/>
  <c r="AS132" i="5" a="1"/>
  <c r="AS132" i="5" s="1"/>
  <c r="AS133" i="5" a="1"/>
  <c r="AS133" i="5" s="1"/>
  <c r="AS134" i="5" a="1"/>
  <c r="AS134" i="5" s="1"/>
  <c r="AS135" i="5" a="1"/>
  <c r="AS135" i="5" s="1"/>
  <c r="AS136" i="5" a="1"/>
  <c r="AS136" i="5" s="1"/>
  <c r="AS137" i="5" a="1"/>
  <c r="AS137" i="5" s="1"/>
  <c r="AS138" i="5" a="1"/>
  <c r="AS138" i="5" s="1"/>
  <c r="AS139" i="5" a="1"/>
  <c r="AS139" i="5" s="1"/>
  <c r="AS140" i="5" a="1"/>
  <c r="AS140" i="5" s="1"/>
  <c r="AS141" i="5" a="1"/>
  <c r="AS141" i="5" s="1"/>
  <c r="AS142" i="5" a="1"/>
  <c r="AS142" i="5" s="1"/>
  <c r="AS143" i="5" a="1"/>
  <c r="AS143" i="5" s="1"/>
  <c r="AS144" i="5" a="1"/>
  <c r="AS144" i="5" s="1"/>
  <c r="AS145" i="5" a="1"/>
  <c r="AS145" i="5" s="1"/>
  <c r="AS146" i="5" a="1"/>
  <c r="AS146" i="5" s="1"/>
  <c r="AS147" i="5" a="1"/>
  <c r="AS147" i="5" s="1"/>
  <c r="AS148" i="5" a="1"/>
  <c r="AS148" i="5" s="1"/>
  <c r="AS149" i="5" a="1"/>
  <c r="AS149" i="5" s="1"/>
  <c r="AS150" i="5" a="1"/>
  <c r="AS150" i="5" s="1"/>
  <c r="AS151" i="5" a="1"/>
  <c r="AS151" i="5" s="1"/>
  <c r="AS152" i="5" a="1"/>
  <c r="AS152" i="5" s="1"/>
  <c r="AS153" i="5" a="1"/>
  <c r="AS153" i="5" s="1"/>
  <c r="AS154" i="5" a="1"/>
  <c r="AS154" i="5" s="1"/>
  <c r="AS155" i="5" a="1"/>
  <c r="AS155" i="5" s="1"/>
  <c r="AS156" i="5" a="1"/>
  <c r="AS156" i="5" s="1"/>
  <c r="AS157" i="5" a="1"/>
  <c r="AS157" i="5" s="1"/>
  <c r="AS158" i="5" a="1"/>
  <c r="AS158" i="5" s="1"/>
  <c r="AS159" i="5" a="1"/>
  <c r="AS159" i="5" s="1"/>
  <c r="AS160" i="5" a="1"/>
  <c r="AS160" i="5" s="1"/>
  <c r="AS161" i="5" a="1"/>
  <c r="AS161" i="5" s="1"/>
  <c r="AS162" i="5" a="1"/>
  <c r="AS162" i="5" s="1"/>
  <c r="AS163" i="5" a="1"/>
  <c r="AS163" i="5" s="1"/>
  <c r="AS164" i="5" a="1"/>
  <c r="AS164" i="5" s="1"/>
  <c r="AS165" i="5" a="1"/>
  <c r="AS165" i="5" s="1"/>
  <c r="AS166" i="5" a="1"/>
  <c r="AS166" i="5" s="1"/>
  <c r="AS167" i="5" a="1"/>
  <c r="AS167" i="5" s="1"/>
  <c r="AS168" i="5" a="1"/>
  <c r="AS168" i="5" s="1"/>
  <c r="AS169" i="5" a="1"/>
  <c r="AS169" i="5" s="1"/>
  <c r="AS170" i="5" a="1"/>
  <c r="AS170" i="5" s="1"/>
  <c r="AS171" i="5" a="1"/>
  <c r="AS171" i="5" s="1"/>
  <c r="AS172" i="5" a="1"/>
  <c r="AS172" i="5" s="1"/>
  <c r="AS173" i="5" a="1"/>
  <c r="AS173" i="5" s="1"/>
  <c r="AS174" i="5" a="1"/>
  <c r="AS174" i="5" s="1"/>
  <c r="AS175" i="5" a="1"/>
  <c r="AS175" i="5" s="1"/>
  <c r="AS176" i="5" a="1"/>
  <c r="AS176" i="5" s="1"/>
  <c r="AS177" i="5" a="1"/>
  <c r="AS177" i="5" s="1"/>
  <c r="AS178" i="5" a="1"/>
  <c r="AS178" i="5" s="1"/>
  <c r="AS179" i="5" a="1"/>
  <c r="AS179" i="5" s="1"/>
  <c r="AS180" i="5" a="1"/>
  <c r="AS180" i="5" s="1"/>
  <c r="AS181" i="5" a="1"/>
  <c r="AS181" i="5" s="1"/>
  <c r="AS182" i="5" a="1"/>
  <c r="AS182" i="5" s="1"/>
  <c r="AS183" i="5" a="1"/>
  <c r="AS183" i="5" s="1"/>
  <c r="AS184" i="5" a="1"/>
  <c r="AS184" i="5" s="1"/>
  <c r="AS185" i="5" a="1"/>
  <c r="AS185" i="5" s="1"/>
  <c r="AS186" i="5" a="1"/>
  <c r="AS186" i="5" s="1"/>
  <c r="AS187" i="5" a="1"/>
  <c r="AS187" i="5" s="1"/>
  <c r="AS188" i="5" a="1"/>
  <c r="AS188" i="5" s="1"/>
  <c r="AS189" i="5" a="1"/>
  <c r="AS189" i="5" s="1"/>
  <c r="AS190" i="5" a="1"/>
  <c r="AS190" i="5" s="1"/>
  <c r="AS191" i="5" a="1"/>
  <c r="AS191" i="5" s="1"/>
  <c r="AS192" i="5" a="1"/>
  <c r="AS192" i="5" s="1"/>
  <c r="AS193" i="5" a="1"/>
  <c r="AS193" i="5" s="1"/>
  <c r="AS194" i="5" a="1"/>
  <c r="AS194" i="5" s="1"/>
  <c r="AS195" i="5" a="1"/>
  <c r="AS195" i="5" s="1"/>
  <c r="AS196" i="5" a="1"/>
  <c r="AS196" i="5" s="1"/>
  <c r="AS197" i="5" a="1"/>
  <c r="AS197" i="5" s="1"/>
  <c r="AS198" i="5" a="1"/>
  <c r="AS198" i="5" s="1"/>
  <c r="AS199" i="5" a="1"/>
  <c r="AS199" i="5" s="1"/>
  <c r="AS200" i="5" a="1"/>
  <c r="AS200" i="5" s="1"/>
  <c r="AS201" i="5" a="1"/>
  <c r="AS201" i="5" s="1"/>
  <c r="AS202" i="5" a="1"/>
  <c r="AS202" i="5" s="1"/>
  <c r="AS203" i="5" a="1"/>
  <c r="AS203" i="5" s="1"/>
  <c r="AS204" i="5" a="1"/>
  <c r="AS204" i="5" s="1"/>
  <c r="AS205" i="5" a="1"/>
  <c r="AS205" i="5" s="1"/>
  <c r="AS206" i="5" a="1"/>
  <c r="AS206" i="5" s="1"/>
  <c r="AS207" i="5" a="1"/>
  <c r="AS207" i="5" s="1"/>
  <c r="AS208" i="5" a="1"/>
  <c r="AS208" i="5" s="1"/>
  <c r="AS209" i="5" a="1"/>
  <c r="AS209" i="5" s="1"/>
  <c r="AS210" i="5" a="1"/>
  <c r="AS210" i="5" s="1"/>
  <c r="AS211" i="5" a="1"/>
  <c r="AS211" i="5" s="1"/>
  <c r="AS212" i="5" a="1"/>
  <c r="AS212" i="5" s="1"/>
  <c r="AS213" i="5" a="1"/>
  <c r="AS213" i="5" s="1"/>
  <c r="AS214" i="5" a="1"/>
  <c r="AS214" i="5" s="1"/>
  <c r="AS215" i="5" a="1"/>
  <c r="AS215" i="5" s="1"/>
  <c r="AS216" i="5" a="1"/>
  <c r="AS216" i="5" s="1"/>
  <c r="AS217" i="5" a="1"/>
  <c r="AS217" i="5" s="1"/>
  <c r="AS218" i="5" a="1"/>
  <c r="AS218" i="5" s="1"/>
  <c r="AS219" i="5" a="1"/>
  <c r="AS219" i="5" s="1"/>
  <c r="AS220" i="5" a="1"/>
  <c r="AS220" i="5" s="1"/>
  <c r="AS221" i="5" a="1"/>
  <c r="AS221" i="5" s="1"/>
  <c r="AS222" i="5" a="1"/>
  <c r="AS222" i="5" s="1"/>
  <c r="AS223" i="5" a="1"/>
  <c r="AS223" i="5" s="1"/>
  <c r="AS224" i="5" a="1"/>
  <c r="AS224" i="5" s="1"/>
  <c r="AS225" i="5" a="1"/>
  <c r="AS225" i="5" s="1"/>
  <c r="AS226" i="5" a="1"/>
  <c r="AS226" i="5" s="1"/>
  <c r="AS227" i="5" a="1"/>
  <c r="AS227" i="5" s="1"/>
  <c r="AS228" i="5" a="1"/>
  <c r="AS228" i="5" s="1"/>
  <c r="AS229" i="5" a="1"/>
  <c r="AS229" i="5" s="1"/>
  <c r="AS230" i="5" a="1"/>
  <c r="AS230" i="5" s="1"/>
  <c r="AS231" i="5" a="1"/>
  <c r="AS231" i="5" s="1"/>
  <c r="AS232" i="5" a="1"/>
  <c r="AS232" i="5" s="1"/>
  <c r="AS233" i="5" a="1"/>
  <c r="AS233" i="5" s="1"/>
  <c r="AS234" i="5" a="1"/>
  <c r="AS234" i="5" s="1"/>
  <c r="AS235" i="5" a="1"/>
  <c r="AS235" i="5" s="1"/>
  <c r="AS236" i="5" a="1"/>
  <c r="AS236" i="5" s="1"/>
  <c r="AS237" i="5" a="1"/>
  <c r="AS237" i="5" s="1"/>
  <c r="AS238" i="5" a="1"/>
  <c r="AS238" i="5" s="1"/>
  <c r="AS239" i="5" a="1"/>
  <c r="AS239" i="5" s="1"/>
  <c r="AS240" i="5" a="1"/>
  <c r="AS240" i="5" s="1"/>
  <c r="AS241" i="5" a="1"/>
  <c r="AS241" i="5" s="1"/>
  <c r="AS242" i="5" a="1"/>
  <c r="AS242" i="5" s="1"/>
  <c r="AS243" i="5" a="1"/>
  <c r="AS243" i="5" s="1"/>
  <c r="AS244" i="5" a="1"/>
  <c r="AS244" i="5" s="1"/>
  <c r="AS245" i="5" a="1"/>
  <c r="AS245" i="5" s="1"/>
  <c r="AS246" i="5" a="1"/>
  <c r="AS246" i="5" s="1"/>
  <c r="AS247" i="5" a="1"/>
  <c r="AS247" i="5" s="1"/>
  <c r="AS248" i="5" a="1"/>
  <c r="AS248" i="5" s="1"/>
  <c r="AS249" i="5" a="1"/>
  <c r="AS249" i="5" s="1"/>
  <c r="AS250" i="5" a="1"/>
  <c r="AS250" i="5" s="1"/>
  <c r="AS251" i="5" a="1"/>
  <c r="AS251" i="5" s="1"/>
  <c r="AS252" i="5" a="1"/>
  <c r="AS252" i="5" s="1"/>
  <c r="AS253" i="5" a="1"/>
  <c r="AS253" i="5" s="1"/>
  <c r="AS254" i="5" a="1"/>
  <c r="AS254" i="5" s="1"/>
  <c r="AS255" i="5" a="1"/>
  <c r="AS255" i="5" s="1"/>
  <c r="AS256" i="5" a="1"/>
  <c r="AS256" i="5" s="1"/>
  <c r="AS257" i="5" a="1"/>
  <c r="AS257" i="5" s="1"/>
  <c r="AS258" i="5" a="1"/>
  <c r="AS258" i="5" s="1"/>
  <c r="AS259" i="5" a="1"/>
  <c r="AS259" i="5" s="1"/>
  <c r="AS260" i="5" a="1"/>
  <c r="AS260" i="5" s="1"/>
  <c r="AS261" i="5" a="1"/>
  <c r="AS261" i="5" s="1"/>
  <c r="AS262" i="5" a="1"/>
  <c r="AS262" i="5" s="1"/>
  <c r="AS263" i="5" a="1"/>
  <c r="AS263" i="5" s="1"/>
  <c r="AS264" i="5" a="1"/>
  <c r="AS264" i="5" s="1"/>
  <c r="AS265" i="5" a="1"/>
  <c r="AS265" i="5" s="1"/>
  <c r="AS266" i="5" a="1"/>
  <c r="AS266" i="5" s="1"/>
  <c r="AS267" i="5" a="1"/>
  <c r="AS267" i="5" s="1"/>
  <c r="AS268" i="5" a="1"/>
  <c r="AS268" i="5" s="1"/>
  <c r="AS269" i="5" a="1"/>
  <c r="AS269" i="5" s="1"/>
  <c r="AS270" i="5" a="1"/>
  <c r="AS270" i="5" s="1"/>
  <c r="AS271" i="5" a="1"/>
  <c r="AS271" i="5" s="1"/>
  <c r="AS272" i="5" a="1"/>
  <c r="AS272" i="5" s="1"/>
  <c r="AS273" i="5" a="1"/>
  <c r="AS273" i="5" s="1"/>
  <c r="AS274" i="5" a="1"/>
  <c r="AS274" i="5" s="1"/>
  <c r="AS275" i="5" a="1"/>
  <c r="AS275" i="5" s="1"/>
  <c r="AS276" i="5" a="1"/>
  <c r="AS276" i="5" s="1"/>
  <c r="AS277" i="5" a="1"/>
  <c r="AS277" i="5" s="1"/>
  <c r="AS278" i="5" a="1"/>
  <c r="AS278" i="5" s="1"/>
  <c r="AS279" i="5" a="1"/>
  <c r="AS279" i="5" s="1"/>
  <c r="AS280" i="5" a="1"/>
  <c r="AS280" i="5" s="1"/>
  <c r="AS281" i="5" a="1"/>
  <c r="AS281" i="5" s="1"/>
  <c r="AS282" i="5" a="1"/>
  <c r="AS282" i="5" s="1"/>
  <c r="AS283" i="5" a="1"/>
  <c r="AS283" i="5" s="1"/>
  <c r="AS284" i="5" a="1"/>
  <c r="AS284" i="5" s="1"/>
  <c r="AS285" i="5" a="1"/>
  <c r="AS285" i="5" s="1"/>
  <c r="AS286" i="5" a="1"/>
  <c r="AS286" i="5" s="1"/>
  <c r="AS287" i="5" a="1"/>
  <c r="AS287" i="5" s="1"/>
  <c r="AS288" i="5" a="1"/>
  <c r="AS288" i="5" s="1"/>
  <c r="AS289" i="5" a="1"/>
  <c r="AS289" i="5" s="1"/>
  <c r="AS290" i="5" a="1"/>
  <c r="AS290" i="5" s="1"/>
  <c r="AS291" i="5" a="1"/>
  <c r="AS291" i="5" s="1"/>
  <c r="AS292" i="5" a="1"/>
  <c r="AS292" i="5" s="1"/>
  <c r="AS293" i="5" a="1"/>
  <c r="AS293" i="5" s="1"/>
  <c r="AS294" i="5" a="1"/>
  <c r="AS294" i="5" s="1"/>
  <c r="AS295" i="5" a="1"/>
  <c r="AS295" i="5" s="1"/>
  <c r="AS296" i="5" a="1"/>
  <c r="AS296" i="5" s="1"/>
  <c r="AS297" i="5" a="1"/>
  <c r="AS297" i="5" s="1"/>
  <c r="AS298" i="5" a="1"/>
  <c r="AS298" i="5" s="1"/>
  <c r="AS299" i="5" a="1"/>
  <c r="AS299" i="5" s="1"/>
  <c r="AS300" i="5" a="1"/>
  <c r="AS300" i="5" s="1"/>
  <c r="AS301" i="5" a="1"/>
  <c r="AS301" i="5" s="1"/>
  <c r="AS302" i="5" a="1"/>
  <c r="AS302" i="5" s="1"/>
  <c r="AS303" i="5" a="1"/>
  <c r="AS303" i="5" s="1"/>
  <c r="AS304" i="5" a="1"/>
  <c r="AS304" i="5" s="1"/>
  <c r="AS305" i="5" a="1"/>
  <c r="AS305" i="5" s="1"/>
  <c r="AS306" i="5" a="1"/>
  <c r="AS306" i="5" s="1"/>
  <c r="AS307" i="5" a="1"/>
  <c r="AS307" i="5" s="1"/>
  <c r="AS308" i="5" a="1"/>
  <c r="AS308" i="5" s="1"/>
  <c r="AS309" i="5" a="1"/>
  <c r="AS309" i="5" s="1"/>
  <c r="AS310" i="5" a="1"/>
  <c r="AS310" i="5" s="1"/>
  <c r="AS311" i="5" a="1"/>
  <c r="AS311" i="5" s="1"/>
  <c r="AS312" i="5" a="1"/>
  <c r="AS312" i="5" s="1"/>
  <c r="AS313" i="5" a="1"/>
  <c r="AS313" i="5" s="1"/>
  <c r="AS314" i="5" a="1"/>
  <c r="AS314" i="5" s="1"/>
  <c r="AS315" i="5" a="1"/>
  <c r="AS315" i="5" s="1"/>
  <c r="AS316" i="5" a="1"/>
  <c r="AS316" i="5" s="1"/>
  <c r="AS317" i="5" a="1"/>
  <c r="AS317" i="5" s="1"/>
  <c r="AQ7" i="5" a="1"/>
  <c r="AQ7" i="5" s="1"/>
  <c r="AR7" i="5" s="1"/>
  <c r="AQ8" i="5" a="1"/>
  <c r="AQ8" i="5" s="1"/>
  <c r="AR8" i="5" s="1"/>
  <c r="AQ9" i="5" a="1"/>
  <c r="AQ9" i="5" s="1"/>
  <c r="AR9" i="5" s="1"/>
  <c r="AQ10" i="5" a="1"/>
  <c r="AQ10" i="5" s="1"/>
  <c r="AR10" i="5" s="1"/>
  <c r="AQ11" i="5" a="1"/>
  <c r="AQ11" i="5" s="1"/>
  <c r="AR11" i="5" s="1"/>
  <c r="AQ12" i="5" a="1"/>
  <c r="AQ12" i="5" s="1"/>
  <c r="AR12" i="5" s="1"/>
  <c r="AQ13" i="5" a="1"/>
  <c r="AQ13" i="5" s="1"/>
  <c r="AR13" i="5" s="1"/>
  <c r="AQ14" i="5" a="1"/>
  <c r="AQ14" i="5" s="1"/>
  <c r="AR14" i="5" s="1"/>
  <c r="AQ15" i="5" a="1"/>
  <c r="AQ15" i="5" s="1"/>
  <c r="AR15" i="5" s="1"/>
  <c r="AQ16" i="5" a="1"/>
  <c r="AQ16" i="5" s="1"/>
  <c r="AR16" i="5" s="1"/>
  <c r="AQ17" i="5" a="1"/>
  <c r="AQ17" i="5" s="1"/>
  <c r="AR17" i="5" s="1"/>
  <c r="AQ18" i="5" a="1"/>
  <c r="AQ18" i="5" s="1"/>
  <c r="AR18" i="5" s="1"/>
  <c r="AQ19" i="5" a="1"/>
  <c r="AQ19" i="5" s="1"/>
  <c r="AR19" i="5" s="1"/>
  <c r="AQ20" i="5" a="1"/>
  <c r="AQ20" i="5" s="1"/>
  <c r="AR20" i="5" s="1"/>
  <c r="AQ21" i="5" a="1"/>
  <c r="AQ21" i="5" s="1"/>
  <c r="AR21" i="5" s="1"/>
  <c r="AQ22" i="5" a="1"/>
  <c r="AQ22" i="5" s="1"/>
  <c r="AR22" i="5" s="1"/>
  <c r="AQ23" i="5" a="1"/>
  <c r="AQ23" i="5" s="1"/>
  <c r="AR23" i="5" s="1"/>
  <c r="AQ24" i="5" a="1"/>
  <c r="AQ24" i="5" s="1"/>
  <c r="AR24" i="5" s="1"/>
  <c r="AQ25" i="5" a="1"/>
  <c r="AQ25" i="5" s="1"/>
  <c r="AR25" i="5" s="1"/>
  <c r="AQ26" i="5" a="1"/>
  <c r="AQ26" i="5" s="1"/>
  <c r="AR26" i="5" s="1"/>
  <c r="AQ27" i="5" a="1"/>
  <c r="AQ27" i="5" s="1"/>
  <c r="AR27" i="5" s="1"/>
  <c r="AQ28" i="5" a="1"/>
  <c r="AQ28" i="5" s="1"/>
  <c r="AR28" i="5" s="1"/>
  <c r="AQ29" i="5" a="1"/>
  <c r="AQ29" i="5" s="1"/>
  <c r="AR29" i="5" s="1"/>
  <c r="AQ30" i="5" a="1"/>
  <c r="AQ30" i="5" s="1"/>
  <c r="AR30" i="5" s="1"/>
  <c r="AQ31" i="5" a="1"/>
  <c r="AQ31" i="5" s="1"/>
  <c r="AR31" i="5" s="1"/>
  <c r="AQ32" i="5" a="1"/>
  <c r="AQ32" i="5" s="1"/>
  <c r="AR32" i="5" s="1"/>
  <c r="AQ33" i="5" a="1"/>
  <c r="AQ33" i="5" s="1"/>
  <c r="AR33" i="5" s="1"/>
  <c r="AQ34" i="5" a="1"/>
  <c r="AQ34" i="5" s="1"/>
  <c r="AR34" i="5" s="1"/>
  <c r="AQ35" i="5" a="1"/>
  <c r="AQ35" i="5" s="1"/>
  <c r="AR35" i="5" s="1"/>
  <c r="AQ36" i="5" a="1"/>
  <c r="AQ36" i="5" s="1"/>
  <c r="AR36" i="5" s="1"/>
  <c r="AQ37" i="5" a="1"/>
  <c r="AQ37" i="5" s="1"/>
  <c r="AR37" i="5" s="1"/>
  <c r="AQ38" i="5" a="1"/>
  <c r="AQ38" i="5" s="1"/>
  <c r="AR38" i="5" s="1"/>
  <c r="AQ39" i="5" a="1"/>
  <c r="AQ39" i="5" s="1"/>
  <c r="AR39" i="5" s="1"/>
  <c r="AQ40" i="5" a="1"/>
  <c r="AQ40" i="5" s="1"/>
  <c r="AR40" i="5" s="1"/>
  <c r="AQ41" i="5" a="1"/>
  <c r="AQ41" i="5" s="1"/>
  <c r="AR41" i="5" s="1"/>
  <c r="AQ42" i="5" a="1"/>
  <c r="AQ42" i="5" s="1"/>
  <c r="AR42" i="5" s="1"/>
  <c r="AQ43" i="5" a="1"/>
  <c r="AQ43" i="5" s="1"/>
  <c r="AR43" i="5" s="1"/>
  <c r="AQ44" i="5" a="1"/>
  <c r="AQ44" i="5" s="1"/>
  <c r="AR44" i="5" s="1"/>
  <c r="AQ45" i="5" a="1"/>
  <c r="AQ45" i="5" s="1"/>
  <c r="AR45" i="5" s="1"/>
  <c r="AQ46" i="5" a="1"/>
  <c r="AQ46" i="5" s="1"/>
  <c r="AR46" i="5" s="1"/>
  <c r="AQ47" i="5" a="1"/>
  <c r="AQ47" i="5" s="1"/>
  <c r="AR47" i="5" s="1"/>
  <c r="AQ48" i="5" a="1"/>
  <c r="AQ48" i="5" s="1"/>
  <c r="AR48" i="5" s="1"/>
  <c r="AQ49" i="5" a="1"/>
  <c r="AQ49" i="5" s="1"/>
  <c r="AR49" i="5" s="1"/>
  <c r="AQ50" i="5" a="1"/>
  <c r="AQ50" i="5" s="1"/>
  <c r="AR50" i="5" s="1"/>
  <c r="AQ51" i="5" a="1"/>
  <c r="AQ51" i="5" s="1"/>
  <c r="AR51" i="5" s="1"/>
  <c r="AQ52" i="5" a="1"/>
  <c r="AQ52" i="5" s="1"/>
  <c r="AR52" i="5" s="1"/>
  <c r="AQ53" i="5" a="1"/>
  <c r="AQ53" i="5" s="1"/>
  <c r="AR53" i="5" s="1"/>
  <c r="AQ54" i="5" a="1"/>
  <c r="AQ54" i="5" s="1"/>
  <c r="AR54" i="5" s="1"/>
  <c r="AQ55" i="5" a="1"/>
  <c r="AQ55" i="5" s="1"/>
  <c r="AR55" i="5" s="1"/>
  <c r="AQ56" i="5" a="1"/>
  <c r="AQ56" i="5" s="1"/>
  <c r="AR56" i="5" s="1"/>
  <c r="AQ57" i="5" a="1"/>
  <c r="AQ57" i="5" s="1"/>
  <c r="AR57" i="5" s="1"/>
  <c r="AQ58" i="5" a="1"/>
  <c r="AQ58" i="5" s="1"/>
  <c r="AR58" i="5" s="1"/>
  <c r="AQ59" i="5" a="1"/>
  <c r="AQ59" i="5" s="1"/>
  <c r="AR59" i="5" s="1"/>
  <c r="AQ60" i="5" a="1"/>
  <c r="AQ60" i="5" s="1"/>
  <c r="AR60" i="5" s="1"/>
  <c r="AQ61" i="5" a="1"/>
  <c r="AQ61" i="5" s="1"/>
  <c r="AR61" i="5" s="1"/>
  <c r="AQ62" i="5" a="1"/>
  <c r="AQ62" i="5" s="1"/>
  <c r="AR62" i="5" s="1"/>
  <c r="AQ63" i="5" a="1"/>
  <c r="AQ63" i="5" s="1"/>
  <c r="AR63" i="5" s="1"/>
  <c r="AQ64" i="5" a="1"/>
  <c r="AQ64" i="5" s="1"/>
  <c r="AR64" i="5" s="1"/>
  <c r="AQ65" i="5" a="1"/>
  <c r="AQ65" i="5" s="1"/>
  <c r="AR65" i="5" s="1"/>
  <c r="AQ66" i="5" a="1"/>
  <c r="AQ66" i="5" s="1"/>
  <c r="AR66" i="5" s="1"/>
  <c r="AQ67" i="5" a="1"/>
  <c r="AQ67" i="5" s="1"/>
  <c r="AR67" i="5" s="1"/>
  <c r="AQ68" i="5" a="1"/>
  <c r="AQ68" i="5" s="1"/>
  <c r="AR68" i="5" s="1"/>
  <c r="AQ69" i="5" a="1"/>
  <c r="AQ69" i="5" s="1"/>
  <c r="AR69" i="5" s="1"/>
  <c r="AQ70" i="5" a="1"/>
  <c r="AQ70" i="5" s="1"/>
  <c r="AR70" i="5" s="1"/>
  <c r="AQ71" i="5" a="1"/>
  <c r="AQ71" i="5" s="1"/>
  <c r="AR71" i="5" s="1"/>
  <c r="AQ72" i="5" a="1"/>
  <c r="AQ72" i="5" s="1"/>
  <c r="AR72" i="5" s="1"/>
  <c r="AQ73" i="5" a="1"/>
  <c r="AQ73" i="5" s="1"/>
  <c r="AR73" i="5" s="1"/>
  <c r="AQ74" i="5" a="1"/>
  <c r="AQ74" i="5" s="1"/>
  <c r="AR74" i="5" s="1"/>
  <c r="AQ75" i="5" a="1"/>
  <c r="AQ75" i="5" s="1"/>
  <c r="AR75" i="5" s="1"/>
  <c r="AQ76" i="5" a="1"/>
  <c r="AQ76" i="5" s="1"/>
  <c r="AR76" i="5" s="1"/>
  <c r="AQ77" i="5" a="1"/>
  <c r="AQ77" i="5" s="1"/>
  <c r="AR77" i="5" s="1"/>
  <c r="AQ78" i="5" a="1"/>
  <c r="AQ78" i="5" s="1"/>
  <c r="AR78" i="5" s="1"/>
  <c r="AQ79" i="5" a="1"/>
  <c r="AQ79" i="5" s="1"/>
  <c r="AR79" i="5" s="1"/>
  <c r="AQ80" i="5" a="1"/>
  <c r="AQ80" i="5" s="1"/>
  <c r="AR80" i="5" s="1"/>
  <c r="AQ81" i="5" a="1"/>
  <c r="AQ81" i="5" s="1"/>
  <c r="AR81" i="5" s="1"/>
  <c r="AQ82" i="5" a="1"/>
  <c r="AQ82" i="5" s="1"/>
  <c r="AR82" i="5" s="1"/>
  <c r="AQ83" i="5" a="1"/>
  <c r="AQ83" i="5" s="1"/>
  <c r="AR83" i="5" s="1"/>
  <c r="AQ84" i="5" a="1"/>
  <c r="AQ84" i="5" s="1"/>
  <c r="AR84" i="5" s="1"/>
  <c r="AQ85" i="5" a="1"/>
  <c r="AQ85" i="5" s="1"/>
  <c r="AR85" i="5" s="1"/>
  <c r="AQ86" i="5" a="1"/>
  <c r="AQ86" i="5" s="1"/>
  <c r="AR86" i="5" s="1"/>
  <c r="AQ87" i="5" a="1"/>
  <c r="AQ87" i="5" s="1"/>
  <c r="AR87" i="5" s="1"/>
  <c r="AQ88" i="5" a="1"/>
  <c r="AQ88" i="5" s="1"/>
  <c r="AR88" i="5" s="1"/>
  <c r="AQ89" i="5" a="1"/>
  <c r="AQ89" i="5" s="1"/>
  <c r="AR89" i="5" s="1"/>
  <c r="AQ90" i="5" a="1"/>
  <c r="AQ90" i="5" s="1"/>
  <c r="AR90" i="5" s="1"/>
  <c r="AQ91" i="5" a="1"/>
  <c r="AQ91" i="5" s="1"/>
  <c r="AR91" i="5" s="1"/>
  <c r="AQ92" i="5" a="1"/>
  <c r="AQ92" i="5" s="1"/>
  <c r="AR92" i="5" s="1"/>
  <c r="AQ93" i="5" a="1"/>
  <c r="AQ93" i="5" s="1"/>
  <c r="AR93" i="5" s="1"/>
  <c r="AQ94" i="5" a="1"/>
  <c r="AQ94" i="5" s="1"/>
  <c r="AR94" i="5" s="1"/>
  <c r="AQ95" i="5" a="1"/>
  <c r="AQ95" i="5" s="1"/>
  <c r="AR95" i="5" s="1"/>
  <c r="AQ96" i="5" a="1"/>
  <c r="AQ96" i="5" s="1"/>
  <c r="AR96" i="5" s="1"/>
  <c r="AQ97" i="5" a="1"/>
  <c r="AQ97" i="5" s="1"/>
  <c r="AR97" i="5" s="1"/>
  <c r="AQ98" i="5" a="1"/>
  <c r="AQ98" i="5" s="1"/>
  <c r="AR98" i="5" s="1"/>
  <c r="AQ99" i="5" a="1"/>
  <c r="AQ99" i="5" s="1"/>
  <c r="AR99" i="5" s="1"/>
  <c r="AQ100" i="5" a="1"/>
  <c r="AQ100" i="5" s="1"/>
  <c r="AR100" i="5" s="1"/>
  <c r="AQ101" i="5" a="1"/>
  <c r="AQ101" i="5" s="1"/>
  <c r="AR101" i="5" s="1"/>
  <c r="AQ102" i="5" a="1"/>
  <c r="AQ102" i="5" s="1"/>
  <c r="AR102" i="5" s="1"/>
  <c r="AQ103" i="5" a="1"/>
  <c r="AQ103" i="5" s="1"/>
  <c r="AR103" i="5" s="1"/>
  <c r="AQ104" i="5" a="1"/>
  <c r="AQ104" i="5" s="1"/>
  <c r="AR104" i="5" s="1"/>
  <c r="AQ105" i="5" a="1"/>
  <c r="AQ105" i="5" s="1"/>
  <c r="AR105" i="5" s="1"/>
  <c r="AQ106" i="5" a="1"/>
  <c r="AQ106" i="5" s="1"/>
  <c r="AR106" i="5" s="1"/>
  <c r="AQ107" i="5" a="1"/>
  <c r="AQ107" i="5" s="1"/>
  <c r="AR107" i="5" s="1"/>
  <c r="AQ108" i="5" a="1"/>
  <c r="AQ108" i="5" s="1"/>
  <c r="AR108" i="5" s="1"/>
  <c r="AQ109" i="5" a="1"/>
  <c r="AQ109" i="5" s="1"/>
  <c r="AR109" i="5" s="1"/>
  <c r="AQ110" i="5" a="1"/>
  <c r="AQ110" i="5" s="1"/>
  <c r="AR110" i="5" s="1"/>
  <c r="AQ111" i="5" a="1"/>
  <c r="AQ111" i="5" s="1"/>
  <c r="AR111" i="5" s="1"/>
  <c r="AQ112" i="5" a="1"/>
  <c r="AQ112" i="5" s="1"/>
  <c r="AR112" i="5" s="1"/>
  <c r="AQ113" i="5" a="1"/>
  <c r="AQ113" i="5" s="1"/>
  <c r="AR113" i="5" s="1"/>
  <c r="AQ114" i="5" a="1"/>
  <c r="AQ114" i="5" s="1"/>
  <c r="AR114" i="5" s="1"/>
  <c r="AQ115" i="5" a="1"/>
  <c r="AQ115" i="5" s="1"/>
  <c r="AR115" i="5" s="1"/>
  <c r="AQ116" i="5" a="1"/>
  <c r="AQ116" i="5" s="1"/>
  <c r="AR116" i="5" s="1"/>
  <c r="AQ117" i="5" a="1"/>
  <c r="AQ117" i="5" s="1"/>
  <c r="AR117" i="5" s="1"/>
  <c r="AQ118" i="5" a="1"/>
  <c r="AQ118" i="5" s="1"/>
  <c r="AR118" i="5" s="1"/>
  <c r="AQ119" i="5" a="1"/>
  <c r="AQ119" i="5" s="1"/>
  <c r="AR119" i="5" s="1"/>
  <c r="AQ120" i="5" a="1"/>
  <c r="AQ120" i="5" s="1"/>
  <c r="AR120" i="5" s="1"/>
  <c r="AQ121" i="5" a="1"/>
  <c r="AQ121" i="5" s="1"/>
  <c r="AR121" i="5" s="1"/>
  <c r="AQ122" i="5" a="1"/>
  <c r="AQ122" i="5" s="1"/>
  <c r="AR122" i="5" s="1"/>
  <c r="AQ123" i="5" a="1"/>
  <c r="AQ123" i="5" s="1"/>
  <c r="AR123" i="5" s="1"/>
  <c r="AQ124" i="5" a="1"/>
  <c r="AQ124" i="5" s="1"/>
  <c r="AR124" i="5" s="1"/>
  <c r="AQ125" i="5" a="1"/>
  <c r="AQ125" i="5" s="1"/>
  <c r="AR125" i="5" s="1"/>
  <c r="AQ126" i="5" a="1"/>
  <c r="AQ126" i="5" s="1"/>
  <c r="AR126" i="5" s="1"/>
  <c r="AQ127" i="5" a="1"/>
  <c r="AQ127" i="5" s="1"/>
  <c r="AR127" i="5" s="1"/>
  <c r="AQ128" i="5" a="1"/>
  <c r="AQ128" i="5" s="1"/>
  <c r="AR128" i="5" s="1"/>
  <c r="AQ129" i="5" a="1"/>
  <c r="AQ129" i="5" s="1"/>
  <c r="AR129" i="5" s="1"/>
  <c r="AQ130" i="5" a="1"/>
  <c r="AQ130" i="5" s="1"/>
  <c r="AR130" i="5" s="1"/>
  <c r="AQ131" i="5" a="1"/>
  <c r="AQ131" i="5" s="1"/>
  <c r="AR131" i="5" s="1"/>
  <c r="AQ132" i="5" a="1"/>
  <c r="AQ132" i="5" s="1"/>
  <c r="AR132" i="5" s="1"/>
  <c r="AQ133" i="5" a="1"/>
  <c r="AQ133" i="5" s="1"/>
  <c r="AR133" i="5" s="1"/>
  <c r="AQ134" i="5" a="1"/>
  <c r="AQ134" i="5" s="1"/>
  <c r="AR134" i="5" s="1"/>
  <c r="AQ135" i="5" a="1"/>
  <c r="AQ135" i="5" s="1"/>
  <c r="AR135" i="5" s="1"/>
  <c r="AQ136" i="5" a="1"/>
  <c r="AQ136" i="5" s="1"/>
  <c r="AR136" i="5" s="1"/>
  <c r="AQ137" i="5" a="1"/>
  <c r="AQ137" i="5" s="1"/>
  <c r="AR137" i="5" s="1"/>
  <c r="AQ138" i="5" a="1"/>
  <c r="AQ138" i="5" s="1"/>
  <c r="AR138" i="5" s="1"/>
  <c r="AQ139" i="5" a="1"/>
  <c r="AQ139" i="5" s="1"/>
  <c r="AR139" i="5" s="1"/>
  <c r="AQ140" i="5" a="1"/>
  <c r="AQ140" i="5" s="1"/>
  <c r="AR140" i="5" s="1"/>
  <c r="AQ141" i="5" a="1"/>
  <c r="AQ141" i="5" s="1"/>
  <c r="AR141" i="5" s="1"/>
  <c r="AQ142" i="5" a="1"/>
  <c r="AQ142" i="5" s="1"/>
  <c r="AR142" i="5" s="1"/>
  <c r="AQ143" i="5" a="1"/>
  <c r="AQ143" i="5" s="1"/>
  <c r="AR143" i="5" s="1"/>
  <c r="AQ144" i="5" a="1"/>
  <c r="AQ144" i="5" s="1"/>
  <c r="AR144" i="5" s="1"/>
  <c r="AQ145" i="5" a="1"/>
  <c r="AQ145" i="5" s="1"/>
  <c r="AR145" i="5" s="1"/>
  <c r="AQ146" i="5" a="1"/>
  <c r="AQ146" i="5" s="1"/>
  <c r="AR146" i="5" s="1"/>
  <c r="AQ147" i="5" a="1"/>
  <c r="AQ147" i="5" s="1"/>
  <c r="AR147" i="5" s="1"/>
  <c r="AQ148" i="5" a="1"/>
  <c r="AQ148" i="5" s="1"/>
  <c r="AR148" i="5" s="1"/>
  <c r="AQ149" i="5" a="1"/>
  <c r="AQ149" i="5" s="1"/>
  <c r="AR149" i="5" s="1"/>
  <c r="AQ150" i="5" a="1"/>
  <c r="AQ150" i="5" s="1"/>
  <c r="AR150" i="5" s="1"/>
  <c r="AQ151" i="5" a="1"/>
  <c r="AQ151" i="5" s="1"/>
  <c r="AR151" i="5" s="1"/>
  <c r="AQ152" i="5" a="1"/>
  <c r="AQ152" i="5" s="1"/>
  <c r="AR152" i="5" s="1"/>
  <c r="AQ153" i="5" a="1"/>
  <c r="AQ153" i="5" s="1"/>
  <c r="AR153" i="5" s="1"/>
  <c r="AQ154" i="5" a="1"/>
  <c r="AQ154" i="5" s="1"/>
  <c r="AR154" i="5" s="1"/>
  <c r="AQ155" i="5" a="1"/>
  <c r="AQ155" i="5" s="1"/>
  <c r="AR155" i="5" s="1"/>
  <c r="AQ156" i="5" a="1"/>
  <c r="AQ156" i="5" s="1"/>
  <c r="AR156" i="5" s="1"/>
  <c r="AQ157" i="5" a="1"/>
  <c r="AQ157" i="5" s="1"/>
  <c r="AR157" i="5" s="1"/>
  <c r="AQ158" i="5" a="1"/>
  <c r="AQ158" i="5" s="1"/>
  <c r="AR158" i="5" s="1"/>
  <c r="AQ159" i="5" a="1"/>
  <c r="AQ159" i="5" s="1"/>
  <c r="AR159" i="5" s="1"/>
  <c r="AQ160" i="5" a="1"/>
  <c r="AQ160" i="5" s="1"/>
  <c r="AR160" i="5" s="1"/>
  <c r="AQ161" i="5" a="1"/>
  <c r="AQ161" i="5" s="1"/>
  <c r="AR161" i="5" s="1"/>
  <c r="AQ162" i="5" a="1"/>
  <c r="AQ162" i="5" s="1"/>
  <c r="AR162" i="5" s="1"/>
  <c r="AQ163" i="5" a="1"/>
  <c r="AQ163" i="5" s="1"/>
  <c r="AR163" i="5" s="1"/>
  <c r="AQ164" i="5" a="1"/>
  <c r="AQ164" i="5" s="1"/>
  <c r="AR164" i="5" s="1"/>
  <c r="AQ165" i="5" a="1"/>
  <c r="AQ165" i="5" s="1"/>
  <c r="AR165" i="5" s="1"/>
  <c r="AQ166" i="5" a="1"/>
  <c r="AQ166" i="5" s="1"/>
  <c r="AR166" i="5" s="1"/>
  <c r="AQ167" i="5" a="1"/>
  <c r="AQ167" i="5" s="1"/>
  <c r="AR167" i="5" s="1"/>
  <c r="AQ168" i="5" a="1"/>
  <c r="AQ168" i="5" s="1"/>
  <c r="AR168" i="5" s="1"/>
  <c r="AQ169" i="5" a="1"/>
  <c r="AQ169" i="5" s="1"/>
  <c r="AR169" i="5" s="1"/>
  <c r="AQ170" i="5" a="1"/>
  <c r="AQ170" i="5" s="1"/>
  <c r="AR170" i="5" s="1"/>
  <c r="AQ171" i="5" a="1"/>
  <c r="AQ171" i="5" s="1"/>
  <c r="AR171" i="5" s="1"/>
  <c r="AQ172" i="5" a="1"/>
  <c r="AQ172" i="5" s="1"/>
  <c r="AR172" i="5" s="1"/>
  <c r="AQ173" i="5" a="1"/>
  <c r="AQ173" i="5" s="1"/>
  <c r="AR173" i="5" s="1"/>
  <c r="AQ174" i="5" a="1"/>
  <c r="AQ174" i="5" s="1"/>
  <c r="AR174" i="5" s="1"/>
  <c r="AQ175" i="5" a="1"/>
  <c r="AQ175" i="5" s="1"/>
  <c r="AR175" i="5" s="1"/>
  <c r="AQ176" i="5" a="1"/>
  <c r="AQ176" i="5" s="1"/>
  <c r="AR176" i="5" s="1"/>
  <c r="AQ177" i="5" a="1"/>
  <c r="AQ177" i="5" s="1"/>
  <c r="AR177" i="5" s="1"/>
  <c r="AQ178" i="5" a="1"/>
  <c r="AQ178" i="5" s="1"/>
  <c r="AR178" i="5" s="1"/>
  <c r="AQ179" i="5" a="1"/>
  <c r="AQ179" i="5" s="1"/>
  <c r="AR179" i="5" s="1"/>
  <c r="AQ180" i="5" a="1"/>
  <c r="AQ180" i="5" s="1"/>
  <c r="AR180" i="5" s="1"/>
  <c r="AQ181" i="5" a="1"/>
  <c r="AQ181" i="5" s="1"/>
  <c r="AR181" i="5" s="1"/>
  <c r="AQ182" i="5" a="1"/>
  <c r="AQ182" i="5" s="1"/>
  <c r="AR182" i="5" s="1"/>
  <c r="AQ183" i="5" a="1"/>
  <c r="AQ183" i="5" s="1"/>
  <c r="AR183" i="5" s="1"/>
  <c r="AQ184" i="5" a="1"/>
  <c r="AQ184" i="5" s="1"/>
  <c r="AR184" i="5" s="1"/>
  <c r="AQ185" i="5" a="1"/>
  <c r="AQ185" i="5" s="1"/>
  <c r="AR185" i="5" s="1"/>
  <c r="AQ186" i="5" a="1"/>
  <c r="AQ186" i="5" s="1"/>
  <c r="AR186" i="5" s="1"/>
  <c r="AQ187" i="5" a="1"/>
  <c r="AQ187" i="5" s="1"/>
  <c r="AR187" i="5" s="1"/>
  <c r="AQ188" i="5" a="1"/>
  <c r="AQ188" i="5" s="1"/>
  <c r="AR188" i="5" s="1"/>
  <c r="AQ189" i="5" a="1"/>
  <c r="AQ189" i="5" s="1"/>
  <c r="AR189" i="5" s="1"/>
  <c r="AQ190" i="5" a="1"/>
  <c r="AQ190" i="5" s="1"/>
  <c r="AR190" i="5" s="1"/>
  <c r="AQ191" i="5" a="1"/>
  <c r="AQ191" i="5" s="1"/>
  <c r="AR191" i="5" s="1"/>
  <c r="AQ192" i="5" a="1"/>
  <c r="AQ192" i="5" s="1"/>
  <c r="AR192" i="5" s="1"/>
  <c r="AQ193" i="5" a="1"/>
  <c r="AQ193" i="5" s="1"/>
  <c r="AR193" i="5" s="1"/>
  <c r="AQ194" i="5" a="1"/>
  <c r="AQ194" i="5" s="1"/>
  <c r="AR194" i="5" s="1"/>
  <c r="AQ195" i="5" a="1"/>
  <c r="AQ195" i="5" s="1"/>
  <c r="AR195" i="5" s="1"/>
  <c r="AQ196" i="5" a="1"/>
  <c r="AQ196" i="5" s="1"/>
  <c r="AR196" i="5" s="1"/>
  <c r="AQ197" i="5" a="1"/>
  <c r="AQ197" i="5" s="1"/>
  <c r="AR197" i="5" s="1"/>
  <c r="AQ198" i="5" a="1"/>
  <c r="AQ198" i="5" s="1"/>
  <c r="AR198" i="5" s="1"/>
  <c r="AQ199" i="5" a="1"/>
  <c r="AQ199" i="5" s="1"/>
  <c r="AR199" i="5" s="1"/>
  <c r="AQ200" i="5" a="1"/>
  <c r="AQ200" i="5" s="1"/>
  <c r="AR200" i="5" s="1"/>
  <c r="AQ201" i="5" a="1"/>
  <c r="AQ201" i="5" s="1"/>
  <c r="AR201" i="5" s="1"/>
  <c r="AQ202" i="5" a="1"/>
  <c r="AQ202" i="5" s="1"/>
  <c r="AR202" i="5" s="1"/>
  <c r="AQ203" i="5" a="1"/>
  <c r="AQ203" i="5" s="1"/>
  <c r="AR203" i="5" s="1"/>
  <c r="AQ204" i="5" a="1"/>
  <c r="AQ204" i="5" s="1"/>
  <c r="AR204" i="5" s="1"/>
  <c r="AQ205" i="5" a="1"/>
  <c r="AQ205" i="5" s="1"/>
  <c r="AR205" i="5" s="1"/>
  <c r="AQ206" i="5" a="1"/>
  <c r="AQ206" i="5" s="1"/>
  <c r="AR206" i="5" s="1"/>
  <c r="AQ207" i="5" a="1"/>
  <c r="AQ207" i="5" s="1"/>
  <c r="AR207" i="5" s="1"/>
  <c r="AQ208" i="5" a="1"/>
  <c r="AQ208" i="5" s="1"/>
  <c r="AR208" i="5" s="1"/>
  <c r="AQ209" i="5" a="1"/>
  <c r="AQ209" i="5" s="1"/>
  <c r="AR209" i="5" s="1"/>
  <c r="AQ210" i="5" a="1"/>
  <c r="AQ210" i="5" s="1"/>
  <c r="AR210" i="5" s="1"/>
  <c r="AQ211" i="5" a="1"/>
  <c r="AQ211" i="5" s="1"/>
  <c r="AR211" i="5" s="1"/>
  <c r="AQ212" i="5" a="1"/>
  <c r="AQ212" i="5" s="1"/>
  <c r="AR212" i="5" s="1"/>
  <c r="AQ213" i="5" a="1"/>
  <c r="AQ213" i="5" s="1"/>
  <c r="AR213" i="5" s="1"/>
  <c r="AQ214" i="5" a="1"/>
  <c r="AQ214" i="5" s="1"/>
  <c r="AR214" i="5" s="1"/>
  <c r="AQ215" i="5" a="1"/>
  <c r="AQ215" i="5" s="1"/>
  <c r="AR215" i="5" s="1"/>
  <c r="AQ216" i="5" a="1"/>
  <c r="AQ216" i="5" s="1"/>
  <c r="AR216" i="5" s="1"/>
  <c r="AQ217" i="5" a="1"/>
  <c r="AQ217" i="5" s="1"/>
  <c r="AR217" i="5" s="1"/>
  <c r="AQ218" i="5" a="1"/>
  <c r="AQ218" i="5" s="1"/>
  <c r="AR218" i="5" s="1"/>
  <c r="AQ219" i="5" a="1"/>
  <c r="AQ219" i="5" s="1"/>
  <c r="AR219" i="5" s="1"/>
  <c r="AQ220" i="5" a="1"/>
  <c r="AQ220" i="5" s="1"/>
  <c r="AR220" i="5" s="1"/>
  <c r="AQ221" i="5" a="1"/>
  <c r="AQ221" i="5" s="1"/>
  <c r="AR221" i="5" s="1"/>
  <c r="AQ222" i="5" a="1"/>
  <c r="AQ222" i="5" s="1"/>
  <c r="AR222" i="5" s="1"/>
  <c r="AQ223" i="5" a="1"/>
  <c r="AQ223" i="5" s="1"/>
  <c r="AR223" i="5" s="1"/>
  <c r="AQ224" i="5" a="1"/>
  <c r="AQ224" i="5" s="1"/>
  <c r="AR224" i="5" s="1"/>
  <c r="AQ225" i="5" a="1"/>
  <c r="AQ225" i="5" s="1"/>
  <c r="AR225" i="5" s="1"/>
  <c r="AQ226" i="5" a="1"/>
  <c r="AQ226" i="5" s="1"/>
  <c r="AR226" i="5" s="1"/>
  <c r="AQ227" i="5" a="1"/>
  <c r="AQ227" i="5" s="1"/>
  <c r="AR227" i="5" s="1"/>
  <c r="AQ228" i="5" a="1"/>
  <c r="AQ228" i="5" s="1"/>
  <c r="AR228" i="5" s="1"/>
  <c r="AQ229" i="5" a="1"/>
  <c r="AQ229" i="5" s="1"/>
  <c r="AR229" i="5" s="1"/>
  <c r="AQ230" i="5" a="1"/>
  <c r="AQ230" i="5" s="1"/>
  <c r="AR230" i="5" s="1"/>
  <c r="AQ231" i="5" a="1"/>
  <c r="AQ231" i="5" s="1"/>
  <c r="AR231" i="5" s="1"/>
  <c r="AQ232" i="5" a="1"/>
  <c r="AQ232" i="5" s="1"/>
  <c r="AR232" i="5" s="1"/>
  <c r="AQ233" i="5" a="1"/>
  <c r="AQ233" i="5" s="1"/>
  <c r="AR233" i="5" s="1"/>
  <c r="AQ234" i="5" a="1"/>
  <c r="AQ234" i="5" s="1"/>
  <c r="AR234" i="5" s="1"/>
  <c r="AQ235" i="5" a="1"/>
  <c r="AQ235" i="5" s="1"/>
  <c r="AR235" i="5" s="1"/>
  <c r="AQ236" i="5" a="1"/>
  <c r="AQ236" i="5" s="1"/>
  <c r="AR236" i="5" s="1"/>
  <c r="AQ237" i="5" a="1"/>
  <c r="AQ237" i="5" s="1"/>
  <c r="AR237" i="5" s="1"/>
  <c r="AQ238" i="5" a="1"/>
  <c r="AQ238" i="5" s="1"/>
  <c r="AR238" i="5" s="1"/>
  <c r="AQ239" i="5" a="1"/>
  <c r="AQ239" i="5" s="1"/>
  <c r="AR239" i="5" s="1"/>
  <c r="AQ240" i="5" a="1"/>
  <c r="AQ240" i="5" s="1"/>
  <c r="AR240" i="5" s="1"/>
  <c r="AQ241" i="5" a="1"/>
  <c r="AQ241" i="5" s="1"/>
  <c r="AR241" i="5" s="1"/>
  <c r="AQ242" i="5" a="1"/>
  <c r="AQ242" i="5" s="1"/>
  <c r="AR242" i="5" s="1"/>
  <c r="AQ243" i="5" a="1"/>
  <c r="AQ243" i="5" s="1"/>
  <c r="AR243" i="5" s="1"/>
  <c r="AQ244" i="5" a="1"/>
  <c r="AQ244" i="5" s="1"/>
  <c r="AR244" i="5" s="1"/>
  <c r="AQ245" i="5" a="1"/>
  <c r="AQ245" i="5" s="1"/>
  <c r="AR245" i="5" s="1"/>
  <c r="AQ246" i="5" a="1"/>
  <c r="AQ246" i="5" s="1"/>
  <c r="AR246" i="5" s="1"/>
  <c r="AQ247" i="5" a="1"/>
  <c r="AQ247" i="5" s="1"/>
  <c r="AR247" i="5" s="1"/>
  <c r="AQ248" i="5" a="1"/>
  <c r="AQ248" i="5" s="1"/>
  <c r="AR248" i="5" s="1"/>
  <c r="AQ249" i="5" a="1"/>
  <c r="AQ249" i="5" s="1"/>
  <c r="AR249" i="5" s="1"/>
  <c r="AQ250" i="5" a="1"/>
  <c r="AQ250" i="5" s="1"/>
  <c r="AR250" i="5" s="1"/>
  <c r="AQ251" i="5" a="1"/>
  <c r="AQ251" i="5" s="1"/>
  <c r="AR251" i="5" s="1"/>
  <c r="AQ252" i="5" a="1"/>
  <c r="AQ252" i="5" s="1"/>
  <c r="AR252" i="5" s="1"/>
  <c r="AQ253" i="5" a="1"/>
  <c r="AQ253" i="5" s="1"/>
  <c r="AR253" i="5" s="1"/>
  <c r="AQ254" i="5" a="1"/>
  <c r="AQ254" i="5" s="1"/>
  <c r="AR254" i="5" s="1"/>
  <c r="AQ255" i="5" a="1"/>
  <c r="AQ255" i="5" s="1"/>
  <c r="AR255" i="5" s="1"/>
  <c r="AQ256" i="5" a="1"/>
  <c r="AQ256" i="5" s="1"/>
  <c r="AR256" i="5" s="1"/>
  <c r="AQ257" i="5" a="1"/>
  <c r="AQ257" i="5" s="1"/>
  <c r="AR257" i="5" s="1"/>
  <c r="AQ258" i="5" a="1"/>
  <c r="AQ258" i="5" s="1"/>
  <c r="AR258" i="5" s="1"/>
  <c r="AQ259" i="5" a="1"/>
  <c r="AQ259" i="5" s="1"/>
  <c r="AR259" i="5" s="1"/>
  <c r="AQ260" i="5" a="1"/>
  <c r="AQ260" i="5" s="1"/>
  <c r="AR260" i="5" s="1"/>
  <c r="AQ261" i="5" a="1"/>
  <c r="AQ261" i="5" s="1"/>
  <c r="AR261" i="5" s="1"/>
  <c r="AQ262" i="5" a="1"/>
  <c r="AQ262" i="5" s="1"/>
  <c r="AR262" i="5" s="1"/>
  <c r="AQ263" i="5" a="1"/>
  <c r="AQ263" i="5" s="1"/>
  <c r="AR263" i="5" s="1"/>
  <c r="AQ264" i="5" a="1"/>
  <c r="AQ264" i="5" s="1"/>
  <c r="AR264" i="5" s="1"/>
  <c r="AQ265" i="5" a="1"/>
  <c r="AQ265" i="5" s="1"/>
  <c r="AR265" i="5" s="1"/>
  <c r="AQ266" i="5" a="1"/>
  <c r="AQ266" i="5" s="1"/>
  <c r="AR266" i="5" s="1"/>
  <c r="AQ267" i="5" a="1"/>
  <c r="AQ267" i="5" s="1"/>
  <c r="AR267" i="5" s="1"/>
  <c r="AQ268" i="5" a="1"/>
  <c r="AQ268" i="5" s="1"/>
  <c r="AR268" i="5" s="1"/>
  <c r="AQ269" i="5" a="1"/>
  <c r="AQ269" i="5" s="1"/>
  <c r="AR269" i="5" s="1"/>
  <c r="AQ270" i="5" a="1"/>
  <c r="AQ270" i="5" s="1"/>
  <c r="AR270" i="5" s="1"/>
  <c r="AQ271" i="5" a="1"/>
  <c r="AQ271" i="5" s="1"/>
  <c r="AR271" i="5" s="1"/>
  <c r="AQ272" i="5" a="1"/>
  <c r="AQ272" i="5" s="1"/>
  <c r="AR272" i="5" s="1"/>
  <c r="AQ273" i="5" a="1"/>
  <c r="AQ273" i="5" s="1"/>
  <c r="AR273" i="5" s="1"/>
  <c r="AQ274" i="5" a="1"/>
  <c r="AQ274" i="5" s="1"/>
  <c r="AR274" i="5" s="1"/>
  <c r="AQ275" i="5" a="1"/>
  <c r="AQ275" i="5" s="1"/>
  <c r="AR275" i="5" s="1"/>
  <c r="AQ276" i="5" a="1"/>
  <c r="AQ276" i="5" s="1"/>
  <c r="AR276" i="5" s="1"/>
  <c r="AQ277" i="5" a="1"/>
  <c r="AQ277" i="5" s="1"/>
  <c r="AR277" i="5" s="1"/>
  <c r="AQ278" i="5" a="1"/>
  <c r="AQ278" i="5" s="1"/>
  <c r="AR278" i="5" s="1"/>
  <c r="AQ279" i="5" a="1"/>
  <c r="AQ279" i="5" s="1"/>
  <c r="AR279" i="5" s="1"/>
  <c r="AQ280" i="5" a="1"/>
  <c r="AQ280" i="5" s="1"/>
  <c r="AR280" i="5" s="1"/>
  <c r="AQ281" i="5" a="1"/>
  <c r="AQ281" i="5" s="1"/>
  <c r="AR281" i="5" s="1"/>
  <c r="AQ282" i="5" a="1"/>
  <c r="AQ282" i="5" s="1"/>
  <c r="AR282" i="5" s="1"/>
  <c r="AQ283" i="5" a="1"/>
  <c r="AQ283" i="5" s="1"/>
  <c r="AR283" i="5" s="1"/>
  <c r="AQ284" i="5" a="1"/>
  <c r="AQ284" i="5" s="1"/>
  <c r="AR284" i="5" s="1"/>
  <c r="AQ285" i="5" a="1"/>
  <c r="AQ285" i="5" s="1"/>
  <c r="AR285" i="5" s="1"/>
  <c r="AQ286" i="5" a="1"/>
  <c r="AQ286" i="5" s="1"/>
  <c r="AR286" i="5" s="1"/>
  <c r="AQ287" i="5" a="1"/>
  <c r="AQ287" i="5" s="1"/>
  <c r="AR287" i="5" s="1"/>
  <c r="AQ288" i="5" a="1"/>
  <c r="AQ288" i="5" s="1"/>
  <c r="AR288" i="5" s="1"/>
  <c r="AQ289" i="5" a="1"/>
  <c r="AQ289" i="5" s="1"/>
  <c r="AR289" i="5" s="1"/>
  <c r="AQ290" i="5" a="1"/>
  <c r="AQ290" i="5" s="1"/>
  <c r="AR290" i="5" s="1"/>
  <c r="AQ291" i="5" a="1"/>
  <c r="AQ291" i="5" s="1"/>
  <c r="AR291" i="5" s="1"/>
  <c r="AQ292" i="5" a="1"/>
  <c r="AQ292" i="5" s="1"/>
  <c r="AR292" i="5" s="1"/>
  <c r="AQ293" i="5" a="1"/>
  <c r="AQ293" i="5" s="1"/>
  <c r="AR293" i="5" s="1"/>
  <c r="AQ294" i="5" a="1"/>
  <c r="AQ294" i="5" s="1"/>
  <c r="AR294" i="5" s="1"/>
  <c r="AQ295" i="5" a="1"/>
  <c r="AQ295" i="5" s="1"/>
  <c r="AR295" i="5" s="1"/>
  <c r="AQ296" i="5" a="1"/>
  <c r="AQ296" i="5" s="1"/>
  <c r="AR296" i="5" s="1"/>
  <c r="AQ297" i="5" a="1"/>
  <c r="AQ297" i="5" s="1"/>
  <c r="AR297" i="5" s="1"/>
  <c r="AQ298" i="5" a="1"/>
  <c r="AQ298" i="5" s="1"/>
  <c r="AR298" i="5" s="1"/>
  <c r="AQ299" i="5" a="1"/>
  <c r="AQ299" i="5" s="1"/>
  <c r="AR299" i="5" s="1"/>
  <c r="AQ300" i="5" a="1"/>
  <c r="AQ300" i="5" s="1"/>
  <c r="AR300" i="5" s="1"/>
  <c r="AQ301" i="5" a="1"/>
  <c r="AQ301" i="5" s="1"/>
  <c r="AR301" i="5" s="1"/>
  <c r="AQ302" i="5" a="1"/>
  <c r="AQ302" i="5" s="1"/>
  <c r="AR302" i="5" s="1"/>
  <c r="AQ303" i="5" a="1"/>
  <c r="AQ303" i="5" s="1"/>
  <c r="AR303" i="5" s="1"/>
  <c r="AQ304" i="5" a="1"/>
  <c r="AQ304" i="5" s="1"/>
  <c r="AR304" i="5" s="1"/>
  <c r="AQ305" i="5" a="1"/>
  <c r="AQ305" i="5" s="1"/>
  <c r="AR305" i="5" s="1"/>
  <c r="AQ306" i="5" a="1"/>
  <c r="AQ306" i="5" s="1"/>
  <c r="AR306" i="5" s="1"/>
  <c r="AQ307" i="5" a="1"/>
  <c r="AQ307" i="5" s="1"/>
  <c r="AR307" i="5" s="1"/>
  <c r="AQ308" i="5" a="1"/>
  <c r="AQ308" i="5" s="1"/>
  <c r="AR308" i="5" s="1"/>
  <c r="AQ309" i="5" a="1"/>
  <c r="AQ309" i="5" s="1"/>
  <c r="AR309" i="5" s="1"/>
  <c r="AQ310" i="5" a="1"/>
  <c r="AQ310" i="5" s="1"/>
  <c r="AR310" i="5" s="1"/>
  <c r="AQ311" i="5" a="1"/>
  <c r="AQ311" i="5" s="1"/>
  <c r="AR311" i="5" s="1"/>
  <c r="AQ312" i="5" a="1"/>
  <c r="AQ312" i="5" s="1"/>
  <c r="AR312" i="5" s="1"/>
  <c r="AQ313" i="5" a="1"/>
  <c r="AQ313" i="5" s="1"/>
  <c r="AR313" i="5" s="1"/>
  <c r="AQ314" i="5" a="1"/>
  <c r="AQ314" i="5" s="1"/>
  <c r="AR314" i="5" s="1"/>
  <c r="AQ315" i="5" a="1"/>
  <c r="AQ315" i="5" s="1"/>
  <c r="AR315" i="5" s="1"/>
  <c r="AQ316" i="5" a="1"/>
  <c r="AQ316" i="5" s="1"/>
  <c r="AR316" i="5" s="1"/>
  <c r="AQ317" i="5" a="1"/>
  <c r="AQ317" i="5" s="1"/>
  <c r="AR317" i="5" s="1"/>
  <c r="AN7" i="5" a="1"/>
  <c r="AN7" i="5" s="1"/>
  <c r="AN8" i="5" a="1"/>
  <c r="AN8" i="5" s="1"/>
  <c r="AN9" i="5" a="1"/>
  <c r="AN9" i="5" s="1"/>
  <c r="AN10" i="5" a="1"/>
  <c r="AN10" i="5" s="1"/>
  <c r="AN11" i="5" a="1"/>
  <c r="AN11" i="5" s="1"/>
  <c r="AN12" i="5" a="1"/>
  <c r="AN12" i="5" s="1"/>
  <c r="AN13" i="5" a="1"/>
  <c r="AN13" i="5" s="1"/>
  <c r="AN14" i="5" a="1"/>
  <c r="AN14" i="5" s="1"/>
  <c r="AN15" i="5" a="1"/>
  <c r="AN15" i="5" s="1"/>
  <c r="AN16" i="5" a="1"/>
  <c r="AN16" i="5" s="1"/>
  <c r="AN17" i="5" a="1"/>
  <c r="AN17" i="5" s="1"/>
  <c r="AN18" i="5" a="1"/>
  <c r="AN18" i="5" s="1"/>
  <c r="AN19" i="5" a="1"/>
  <c r="AN19" i="5" s="1"/>
  <c r="AN20" i="5" a="1"/>
  <c r="AN20" i="5" s="1"/>
  <c r="AN21" i="5" a="1"/>
  <c r="AN21" i="5" s="1"/>
  <c r="AN22" i="5" a="1"/>
  <c r="AN22" i="5" s="1"/>
  <c r="AN23" i="5" a="1"/>
  <c r="AN23" i="5" s="1"/>
  <c r="AN24" i="5" a="1"/>
  <c r="AN24" i="5" s="1"/>
  <c r="AN25" i="5" a="1"/>
  <c r="AN25" i="5" s="1"/>
  <c r="AN26" i="5" a="1"/>
  <c r="AN26" i="5" s="1"/>
  <c r="AN27" i="5" a="1"/>
  <c r="AN27" i="5" s="1"/>
  <c r="AN28" i="5" a="1"/>
  <c r="AN28" i="5" s="1"/>
  <c r="AN29" i="5" a="1"/>
  <c r="AN29" i="5" s="1"/>
  <c r="AN30" i="5" a="1"/>
  <c r="AN30" i="5" s="1"/>
  <c r="AN31" i="5" a="1"/>
  <c r="AN31" i="5" s="1"/>
  <c r="AN32" i="5" a="1"/>
  <c r="AN32" i="5" s="1"/>
  <c r="AN33" i="5" a="1"/>
  <c r="AN33" i="5" s="1"/>
  <c r="AN34" i="5" a="1"/>
  <c r="AN34" i="5" s="1"/>
  <c r="AN35" i="5" a="1"/>
  <c r="AN35" i="5" s="1"/>
  <c r="AN36" i="5" a="1"/>
  <c r="AN36" i="5" s="1"/>
  <c r="AN37" i="5" a="1"/>
  <c r="AN37" i="5" s="1"/>
  <c r="AN38" i="5" a="1"/>
  <c r="AN38" i="5" s="1"/>
  <c r="AN39" i="5" a="1"/>
  <c r="AN39" i="5" s="1"/>
  <c r="AN40" i="5" a="1"/>
  <c r="AN40" i="5" s="1"/>
  <c r="AN41" i="5" a="1"/>
  <c r="AN41" i="5" s="1"/>
  <c r="AN42" i="5" a="1"/>
  <c r="AN42" i="5" s="1"/>
  <c r="AN43" i="5" a="1"/>
  <c r="AN43" i="5" s="1"/>
  <c r="AN44" i="5" a="1"/>
  <c r="AN44" i="5" s="1"/>
  <c r="AN45" i="5" a="1"/>
  <c r="AN45" i="5" s="1"/>
  <c r="AN46" i="5" a="1"/>
  <c r="AN46" i="5" s="1"/>
  <c r="AN47" i="5" a="1"/>
  <c r="AN47" i="5" s="1"/>
  <c r="AN48" i="5" a="1"/>
  <c r="AN48" i="5" s="1"/>
  <c r="AN49" i="5" a="1"/>
  <c r="AN49" i="5" s="1"/>
  <c r="AN50" i="5" a="1"/>
  <c r="AN50" i="5" s="1"/>
  <c r="AN51" i="5" a="1"/>
  <c r="AN51" i="5" s="1"/>
  <c r="AN52" i="5" a="1"/>
  <c r="AN52" i="5" s="1"/>
  <c r="AN53" i="5" a="1"/>
  <c r="AN53" i="5" s="1"/>
  <c r="AN54" i="5" a="1"/>
  <c r="AN54" i="5" s="1"/>
  <c r="AN55" i="5" a="1"/>
  <c r="AN55" i="5" s="1"/>
  <c r="AN56" i="5" a="1"/>
  <c r="AN56" i="5" s="1"/>
  <c r="AN57" i="5" a="1"/>
  <c r="AN57" i="5" s="1"/>
  <c r="AN58" i="5" a="1"/>
  <c r="AN58" i="5" s="1"/>
  <c r="AN59" i="5" a="1"/>
  <c r="AN59" i="5" s="1"/>
  <c r="AN60" i="5" a="1"/>
  <c r="AN60" i="5" s="1"/>
  <c r="AN61" i="5" a="1"/>
  <c r="AN61" i="5" s="1"/>
  <c r="AN62" i="5" a="1"/>
  <c r="AN62" i="5" s="1"/>
  <c r="AN63" i="5" a="1"/>
  <c r="AN63" i="5" s="1"/>
  <c r="AN64" i="5" a="1"/>
  <c r="AN64" i="5" s="1"/>
  <c r="AN65" i="5" a="1"/>
  <c r="AN65" i="5" s="1"/>
  <c r="AN66" i="5" a="1"/>
  <c r="AN66" i="5" s="1"/>
  <c r="AN67" i="5" a="1"/>
  <c r="AN67" i="5" s="1"/>
  <c r="AN68" i="5" a="1"/>
  <c r="AN68" i="5" s="1"/>
  <c r="AN69" i="5" a="1"/>
  <c r="AN69" i="5" s="1"/>
  <c r="AN70" i="5" a="1"/>
  <c r="AN70" i="5" s="1"/>
  <c r="AN71" i="5" a="1"/>
  <c r="AN71" i="5" s="1"/>
  <c r="AN72" i="5" a="1"/>
  <c r="AN72" i="5" s="1"/>
  <c r="AN73" i="5" a="1"/>
  <c r="AN73" i="5" s="1"/>
  <c r="AN74" i="5" a="1"/>
  <c r="AN74" i="5" s="1"/>
  <c r="AN75" i="5" a="1"/>
  <c r="AN75" i="5" s="1"/>
  <c r="AN76" i="5" a="1"/>
  <c r="AN76" i="5" s="1"/>
  <c r="AN77" i="5" a="1"/>
  <c r="AN77" i="5" s="1"/>
  <c r="AN78" i="5" a="1"/>
  <c r="AN78" i="5" s="1"/>
  <c r="AN79" i="5" a="1"/>
  <c r="AN79" i="5" s="1"/>
  <c r="AN80" i="5" a="1"/>
  <c r="AN80" i="5" s="1"/>
  <c r="AN81" i="5" a="1"/>
  <c r="AN81" i="5" s="1"/>
  <c r="AN82" i="5" a="1"/>
  <c r="AN82" i="5" s="1"/>
  <c r="AN83" i="5" a="1"/>
  <c r="AN83" i="5" s="1"/>
  <c r="AN84" i="5" a="1"/>
  <c r="AN84" i="5" s="1"/>
  <c r="AN85" i="5" a="1"/>
  <c r="AN85" i="5" s="1"/>
  <c r="AN86" i="5" a="1"/>
  <c r="AN86" i="5" s="1"/>
  <c r="AN87" i="5" a="1"/>
  <c r="AN87" i="5" s="1"/>
  <c r="AN88" i="5" a="1"/>
  <c r="AN88" i="5" s="1"/>
  <c r="AN89" i="5" a="1"/>
  <c r="AN89" i="5" s="1"/>
  <c r="AN90" i="5" a="1"/>
  <c r="AN90" i="5" s="1"/>
  <c r="AN91" i="5" a="1"/>
  <c r="AN91" i="5" s="1"/>
  <c r="AN92" i="5" a="1"/>
  <c r="AN92" i="5" s="1"/>
  <c r="AN93" i="5" a="1"/>
  <c r="AN93" i="5" s="1"/>
  <c r="AN94" i="5" a="1"/>
  <c r="AN94" i="5" s="1"/>
  <c r="AN95" i="5" a="1"/>
  <c r="AN95" i="5" s="1"/>
  <c r="AN96" i="5" a="1"/>
  <c r="AN96" i="5" s="1"/>
  <c r="AN97" i="5" a="1"/>
  <c r="AN97" i="5" s="1"/>
  <c r="AN98" i="5" a="1"/>
  <c r="AN98" i="5" s="1"/>
  <c r="AN99" i="5" a="1"/>
  <c r="AN99" i="5" s="1"/>
  <c r="AN100" i="5" a="1"/>
  <c r="AN100" i="5" s="1"/>
  <c r="AN101" i="5" a="1"/>
  <c r="AN101" i="5" s="1"/>
  <c r="AN102" i="5" a="1"/>
  <c r="AN102" i="5" s="1"/>
  <c r="AN103" i="5" a="1"/>
  <c r="AN103" i="5" s="1"/>
  <c r="AN104" i="5" a="1"/>
  <c r="AN104" i="5" s="1"/>
  <c r="AN105" i="5" a="1"/>
  <c r="AN105" i="5" s="1"/>
  <c r="AN106" i="5" a="1"/>
  <c r="AN106" i="5" s="1"/>
  <c r="AN107" i="5" a="1"/>
  <c r="AN107" i="5" s="1"/>
  <c r="AN108" i="5" a="1"/>
  <c r="AN108" i="5" s="1"/>
  <c r="AN109" i="5" a="1"/>
  <c r="AN109" i="5" s="1"/>
  <c r="AN110" i="5" a="1"/>
  <c r="AN110" i="5" s="1"/>
  <c r="AN111" i="5" a="1"/>
  <c r="AN111" i="5" s="1"/>
  <c r="AN112" i="5" a="1"/>
  <c r="AN112" i="5" s="1"/>
  <c r="AN113" i="5" a="1"/>
  <c r="AN113" i="5" s="1"/>
  <c r="AN114" i="5" a="1"/>
  <c r="AN114" i="5" s="1"/>
  <c r="AN115" i="5" a="1"/>
  <c r="AN115" i="5" s="1"/>
  <c r="AN116" i="5" a="1"/>
  <c r="AN116" i="5" s="1"/>
  <c r="AN117" i="5" a="1"/>
  <c r="AN117" i="5" s="1"/>
  <c r="AN118" i="5" a="1"/>
  <c r="AN118" i="5" s="1"/>
  <c r="AN119" i="5" a="1"/>
  <c r="AN119" i="5" s="1"/>
  <c r="AN120" i="5" a="1"/>
  <c r="AN120" i="5" s="1"/>
  <c r="AN121" i="5" a="1"/>
  <c r="AN121" i="5" s="1"/>
  <c r="AN122" i="5" a="1"/>
  <c r="AN122" i="5" s="1"/>
  <c r="AN123" i="5" a="1"/>
  <c r="AN123" i="5" s="1"/>
  <c r="AN124" i="5" a="1"/>
  <c r="AN124" i="5" s="1"/>
  <c r="AN125" i="5" a="1"/>
  <c r="AN125" i="5" s="1"/>
  <c r="AN126" i="5" a="1"/>
  <c r="AN126" i="5" s="1"/>
  <c r="AN127" i="5" a="1"/>
  <c r="AN127" i="5" s="1"/>
  <c r="AN128" i="5" a="1"/>
  <c r="AN128" i="5" s="1"/>
  <c r="AN129" i="5" a="1"/>
  <c r="AN129" i="5" s="1"/>
  <c r="AN130" i="5" a="1"/>
  <c r="AN130" i="5" s="1"/>
  <c r="AN131" i="5" a="1"/>
  <c r="AN131" i="5" s="1"/>
  <c r="AN132" i="5" a="1"/>
  <c r="AN132" i="5" s="1"/>
  <c r="AN133" i="5" a="1"/>
  <c r="AN133" i="5" s="1"/>
  <c r="AN134" i="5" a="1"/>
  <c r="AN134" i="5" s="1"/>
  <c r="AN135" i="5" a="1"/>
  <c r="AN135" i="5" s="1"/>
  <c r="AN136" i="5" a="1"/>
  <c r="AN136" i="5" s="1"/>
  <c r="AN137" i="5" a="1"/>
  <c r="AN137" i="5" s="1"/>
  <c r="AN138" i="5" a="1"/>
  <c r="AN138" i="5" s="1"/>
  <c r="AN139" i="5" a="1"/>
  <c r="AN139" i="5" s="1"/>
  <c r="AN140" i="5" a="1"/>
  <c r="AN140" i="5" s="1"/>
  <c r="AN141" i="5" a="1"/>
  <c r="AN141" i="5" s="1"/>
  <c r="AN142" i="5" a="1"/>
  <c r="AN142" i="5" s="1"/>
  <c r="AN143" i="5" a="1"/>
  <c r="AN143" i="5" s="1"/>
  <c r="AN144" i="5" a="1"/>
  <c r="AN144" i="5" s="1"/>
  <c r="AN145" i="5" a="1"/>
  <c r="AN145" i="5" s="1"/>
  <c r="AN146" i="5" a="1"/>
  <c r="AN146" i="5" s="1"/>
  <c r="AN147" i="5" a="1"/>
  <c r="AN147" i="5" s="1"/>
  <c r="AN148" i="5" a="1"/>
  <c r="AN148" i="5" s="1"/>
  <c r="AN149" i="5" a="1"/>
  <c r="AN149" i="5" s="1"/>
  <c r="AN150" i="5" a="1"/>
  <c r="AN150" i="5" s="1"/>
  <c r="AN151" i="5" a="1"/>
  <c r="AN151" i="5" s="1"/>
  <c r="AN152" i="5" a="1"/>
  <c r="AN152" i="5" s="1"/>
  <c r="AN153" i="5" a="1"/>
  <c r="AN153" i="5" s="1"/>
  <c r="AN154" i="5" a="1"/>
  <c r="AN154" i="5" s="1"/>
  <c r="AN155" i="5" a="1"/>
  <c r="AN155" i="5" s="1"/>
  <c r="AN156" i="5" a="1"/>
  <c r="AN156" i="5" s="1"/>
  <c r="AN157" i="5" a="1"/>
  <c r="AN157" i="5" s="1"/>
  <c r="AN158" i="5" a="1"/>
  <c r="AN158" i="5" s="1"/>
  <c r="AN159" i="5" a="1"/>
  <c r="AN159" i="5" s="1"/>
  <c r="AN160" i="5" a="1"/>
  <c r="AN160" i="5" s="1"/>
  <c r="AN161" i="5" a="1"/>
  <c r="AN161" i="5" s="1"/>
  <c r="AN162" i="5" a="1"/>
  <c r="AN162" i="5" s="1"/>
  <c r="AN163" i="5" a="1"/>
  <c r="AN163" i="5" s="1"/>
  <c r="AN164" i="5" a="1"/>
  <c r="AN164" i="5" s="1"/>
  <c r="AN165" i="5" a="1"/>
  <c r="AN165" i="5" s="1"/>
  <c r="AN166" i="5" a="1"/>
  <c r="AN166" i="5" s="1"/>
  <c r="AN167" i="5" a="1"/>
  <c r="AN167" i="5" s="1"/>
  <c r="AN168" i="5" a="1"/>
  <c r="AN168" i="5" s="1"/>
  <c r="AN169" i="5" a="1"/>
  <c r="AN169" i="5" s="1"/>
  <c r="AN170" i="5" a="1"/>
  <c r="AN170" i="5" s="1"/>
  <c r="AN171" i="5" a="1"/>
  <c r="AN171" i="5" s="1"/>
  <c r="AN172" i="5" a="1"/>
  <c r="AN172" i="5" s="1"/>
  <c r="AN173" i="5" a="1"/>
  <c r="AN173" i="5" s="1"/>
  <c r="AN174" i="5" a="1"/>
  <c r="AN174" i="5" s="1"/>
  <c r="AN175" i="5" a="1"/>
  <c r="AN175" i="5" s="1"/>
  <c r="AN176" i="5" a="1"/>
  <c r="AN176" i="5" s="1"/>
  <c r="AN177" i="5" a="1"/>
  <c r="AN177" i="5" s="1"/>
  <c r="AN178" i="5" a="1"/>
  <c r="AN178" i="5" s="1"/>
  <c r="AN179" i="5" a="1"/>
  <c r="AN179" i="5" s="1"/>
  <c r="AN180" i="5" a="1"/>
  <c r="AN180" i="5" s="1"/>
  <c r="AN181" i="5" a="1"/>
  <c r="AN181" i="5" s="1"/>
  <c r="AN182" i="5" a="1"/>
  <c r="AN182" i="5" s="1"/>
  <c r="AN183" i="5" a="1"/>
  <c r="AN183" i="5" s="1"/>
  <c r="AN184" i="5" a="1"/>
  <c r="AN184" i="5" s="1"/>
  <c r="AN185" i="5" a="1"/>
  <c r="AN185" i="5" s="1"/>
  <c r="AN186" i="5" a="1"/>
  <c r="AN186" i="5" s="1"/>
  <c r="AN187" i="5" a="1"/>
  <c r="AN187" i="5" s="1"/>
  <c r="AN188" i="5" a="1"/>
  <c r="AN188" i="5" s="1"/>
  <c r="AN189" i="5" a="1"/>
  <c r="AN189" i="5" s="1"/>
  <c r="AN190" i="5" a="1"/>
  <c r="AN190" i="5" s="1"/>
  <c r="AN191" i="5" a="1"/>
  <c r="AN191" i="5" s="1"/>
  <c r="AN192" i="5" a="1"/>
  <c r="AN192" i="5" s="1"/>
  <c r="AN193" i="5" a="1"/>
  <c r="AN193" i="5" s="1"/>
  <c r="AN194" i="5" a="1"/>
  <c r="AN194" i="5" s="1"/>
  <c r="AN195" i="5" a="1"/>
  <c r="AN195" i="5" s="1"/>
  <c r="AN196" i="5" a="1"/>
  <c r="AN196" i="5" s="1"/>
  <c r="AN197" i="5" a="1"/>
  <c r="AN197" i="5" s="1"/>
  <c r="AN198" i="5" a="1"/>
  <c r="AN198" i="5" s="1"/>
  <c r="AN199" i="5" a="1"/>
  <c r="AN199" i="5" s="1"/>
  <c r="AN200" i="5" a="1"/>
  <c r="AN200" i="5" s="1"/>
  <c r="AN201" i="5" a="1"/>
  <c r="AN201" i="5" s="1"/>
  <c r="AN202" i="5" a="1"/>
  <c r="AN202" i="5" s="1"/>
  <c r="AN203" i="5" a="1"/>
  <c r="AN203" i="5" s="1"/>
  <c r="AN204" i="5" a="1"/>
  <c r="AN204" i="5" s="1"/>
  <c r="AN205" i="5" a="1"/>
  <c r="AN205" i="5" s="1"/>
  <c r="AN206" i="5" a="1"/>
  <c r="AN206" i="5" s="1"/>
  <c r="AN207" i="5" a="1"/>
  <c r="AN207" i="5" s="1"/>
  <c r="AN208" i="5" a="1"/>
  <c r="AN208" i="5" s="1"/>
  <c r="AN209" i="5" a="1"/>
  <c r="AN209" i="5" s="1"/>
  <c r="AN210" i="5" a="1"/>
  <c r="AN210" i="5" s="1"/>
  <c r="AN211" i="5" a="1"/>
  <c r="AN211" i="5" s="1"/>
  <c r="AN212" i="5" a="1"/>
  <c r="AN212" i="5" s="1"/>
  <c r="AN213" i="5" a="1"/>
  <c r="AN213" i="5" s="1"/>
  <c r="AN214" i="5" a="1"/>
  <c r="AN214" i="5" s="1"/>
  <c r="AN215" i="5" a="1"/>
  <c r="AN215" i="5" s="1"/>
  <c r="AN216" i="5" a="1"/>
  <c r="AN216" i="5" s="1"/>
  <c r="AN217" i="5" a="1"/>
  <c r="AN217" i="5" s="1"/>
  <c r="AN218" i="5" a="1"/>
  <c r="AN218" i="5" s="1"/>
  <c r="AN219" i="5" a="1"/>
  <c r="AN219" i="5" s="1"/>
  <c r="AN220" i="5" a="1"/>
  <c r="AN220" i="5" s="1"/>
  <c r="AN221" i="5" a="1"/>
  <c r="AN221" i="5" s="1"/>
  <c r="AN222" i="5" a="1"/>
  <c r="AN222" i="5" s="1"/>
  <c r="AN223" i="5" a="1"/>
  <c r="AN223" i="5" s="1"/>
  <c r="AN224" i="5" a="1"/>
  <c r="AN224" i="5" s="1"/>
  <c r="AN225" i="5" a="1"/>
  <c r="AN225" i="5" s="1"/>
  <c r="AN226" i="5" a="1"/>
  <c r="AN226" i="5" s="1"/>
  <c r="AN227" i="5" a="1"/>
  <c r="AN227" i="5" s="1"/>
  <c r="AN228" i="5" a="1"/>
  <c r="AN228" i="5" s="1"/>
  <c r="AN229" i="5" a="1"/>
  <c r="AN229" i="5" s="1"/>
  <c r="AN230" i="5" a="1"/>
  <c r="AN230" i="5" s="1"/>
  <c r="AN231" i="5" a="1"/>
  <c r="AN231" i="5" s="1"/>
  <c r="AN232" i="5" a="1"/>
  <c r="AN232" i="5" s="1"/>
  <c r="AN233" i="5" a="1"/>
  <c r="AN233" i="5" s="1"/>
  <c r="AN234" i="5" a="1"/>
  <c r="AN234" i="5" s="1"/>
  <c r="AN235" i="5" a="1"/>
  <c r="AN235" i="5" s="1"/>
  <c r="AN236" i="5" a="1"/>
  <c r="AN236" i="5" s="1"/>
  <c r="AN237" i="5" a="1"/>
  <c r="AN237" i="5" s="1"/>
  <c r="AN238" i="5" a="1"/>
  <c r="AN238" i="5" s="1"/>
  <c r="AN239" i="5" a="1"/>
  <c r="AN239" i="5" s="1"/>
  <c r="AN240" i="5" a="1"/>
  <c r="AN240" i="5" s="1"/>
  <c r="AN241" i="5" a="1"/>
  <c r="AN241" i="5" s="1"/>
  <c r="AN242" i="5" a="1"/>
  <c r="AN242" i="5" s="1"/>
  <c r="AN243" i="5" a="1"/>
  <c r="AN243" i="5" s="1"/>
  <c r="AN244" i="5" a="1"/>
  <c r="AN244" i="5" s="1"/>
  <c r="AN245" i="5" a="1"/>
  <c r="AN245" i="5" s="1"/>
  <c r="AN246" i="5" a="1"/>
  <c r="AN246" i="5" s="1"/>
  <c r="AN247" i="5" a="1"/>
  <c r="AN247" i="5" s="1"/>
  <c r="AN248" i="5" a="1"/>
  <c r="AN248" i="5" s="1"/>
  <c r="AN249" i="5" a="1"/>
  <c r="AN249" i="5" s="1"/>
  <c r="AN250" i="5" a="1"/>
  <c r="AN250" i="5" s="1"/>
  <c r="AN251" i="5" a="1"/>
  <c r="AN251" i="5" s="1"/>
  <c r="AN252" i="5" a="1"/>
  <c r="AN252" i="5" s="1"/>
  <c r="AN253" i="5" a="1"/>
  <c r="AN253" i="5" s="1"/>
  <c r="AN254" i="5" a="1"/>
  <c r="AN254" i="5" s="1"/>
  <c r="AN255" i="5" a="1"/>
  <c r="AN255" i="5" s="1"/>
  <c r="AN256" i="5" a="1"/>
  <c r="AN256" i="5" s="1"/>
  <c r="AN257" i="5" a="1"/>
  <c r="AN257" i="5" s="1"/>
  <c r="AN258" i="5" a="1"/>
  <c r="AN258" i="5" s="1"/>
  <c r="AN259" i="5" a="1"/>
  <c r="AN259" i="5" s="1"/>
  <c r="AN260" i="5" a="1"/>
  <c r="AN260" i="5" s="1"/>
  <c r="AN261" i="5" a="1"/>
  <c r="AN261" i="5" s="1"/>
  <c r="AN262" i="5" a="1"/>
  <c r="AN262" i="5" s="1"/>
  <c r="AN263" i="5" a="1"/>
  <c r="AN263" i="5" s="1"/>
  <c r="AN264" i="5" a="1"/>
  <c r="AN264" i="5" s="1"/>
  <c r="AN265" i="5" a="1"/>
  <c r="AN265" i="5" s="1"/>
  <c r="AN266" i="5" a="1"/>
  <c r="AN266" i="5" s="1"/>
  <c r="AN267" i="5" a="1"/>
  <c r="AN267" i="5" s="1"/>
  <c r="AN268" i="5" a="1"/>
  <c r="AN268" i="5" s="1"/>
  <c r="AN269" i="5" a="1"/>
  <c r="AN269" i="5" s="1"/>
  <c r="AN270" i="5" a="1"/>
  <c r="AN270" i="5" s="1"/>
  <c r="AN271" i="5" a="1"/>
  <c r="AN271" i="5" s="1"/>
  <c r="AN272" i="5" a="1"/>
  <c r="AN272" i="5" s="1"/>
  <c r="AN273" i="5" a="1"/>
  <c r="AN273" i="5" s="1"/>
  <c r="AN274" i="5" a="1"/>
  <c r="AN274" i="5" s="1"/>
  <c r="AN275" i="5" a="1"/>
  <c r="AN275" i="5" s="1"/>
  <c r="AN276" i="5" a="1"/>
  <c r="AN276" i="5" s="1"/>
  <c r="AN277" i="5" a="1"/>
  <c r="AN277" i="5" s="1"/>
  <c r="AN278" i="5" a="1"/>
  <c r="AN278" i="5" s="1"/>
  <c r="AN279" i="5" a="1"/>
  <c r="AN279" i="5" s="1"/>
  <c r="AN280" i="5" a="1"/>
  <c r="AN280" i="5" s="1"/>
  <c r="AN281" i="5" a="1"/>
  <c r="AN281" i="5" s="1"/>
  <c r="AN282" i="5" a="1"/>
  <c r="AN282" i="5" s="1"/>
  <c r="AN283" i="5" a="1"/>
  <c r="AN283" i="5" s="1"/>
  <c r="AN284" i="5" a="1"/>
  <c r="AN284" i="5" s="1"/>
  <c r="AN285" i="5" a="1"/>
  <c r="AN285" i="5" s="1"/>
  <c r="AN286" i="5" a="1"/>
  <c r="AN286" i="5" s="1"/>
  <c r="AN287" i="5" a="1"/>
  <c r="AN287" i="5" s="1"/>
  <c r="AN288" i="5" a="1"/>
  <c r="AN288" i="5" s="1"/>
  <c r="AN289" i="5" a="1"/>
  <c r="AN289" i="5" s="1"/>
  <c r="AN290" i="5" a="1"/>
  <c r="AN290" i="5" s="1"/>
  <c r="AN291" i="5" a="1"/>
  <c r="AN291" i="5" s="1"/>
  <c r="AN292" i="5" a="1"/>
  <c r="AN292" i="5" s="1"/>
  <c r="AN293" i="5" a="1"/>
  <c r="AN293" i="5" s="1"/>
  <c r="AN294" i="5" a="1"/>
  <c r="AN294" i="5" s="1"/>
  <c r="AN295" i="5" a="1"/>
  <c r="AN295" i="5" s="1"/>
  <c r="AN296" i="5" a="1"/>
  <c r="AN296" i="5" s="1"/>
  <c r="AN297" i="5" a="1"/>
  <c r="AN297" i="5" s="1"/>
  <c r="AN298" i="5" a="1"/>
  <c r="AN298" i="5" s="1"/>
  <c r="AN299" i="5" a="1"/>
  <c r="AN299" i="5" s="1"/>
  <c r="AN300" i="5" a="1"/>
  <c r="AN300" i="5" s="1"/>
  <c r="AN301" i="5" a="1"/>
  <c r="AN301" i="5" s="1"/>
  <c r="AN302" i="5" a="1"/>
  <c r="AN302" i="5" s="1"/>
  <c r="AN303" i="5" a="1"/>
  <c r="AN303" i="5" s="1"/>
  <c r="AN304" i="5" a="1"/>
  <c r="AN304" i="5" s="1"/>
  <c r="AN305" i="5" a="1"/>
  <c r="AN305" i="5" s="1"/>
  <c r="AN306" i="5" a="1"/>
  <c r="AN306" i="5" s="1"/>
  <c r="AN307" i="5" a="1"/>
  <c r="AN307" i="5" s="1"/>
  <c r="AN308" i="5" a="1"/>
  <c r="AN308" i="5" s="1"/>
  <c r="AN309" i="5" a="1"/>
  <c r="AN309" i="5" s="1"/>
  <c r="AN310" i="5" a="1"/>
  <c r="AN310" i="5" s="1"/>
  <c r="AN311" i="5" a="1"/>
  <c r="AN311" i="5" s="1"/>
  <c r="AN312" i="5" a="1"/>
  <c r="AN312" i="5" s="1"/>
  <c r="AN313" i="5" a="1"/>
  <c r="AN313" i="5" s="1"/>
  <c r="AN314" i="5" a="1"/>
  <c r="AN314" i="5" s="1"/>
  <c r="AN315" i="5" a="1"/>
  <c r="AN315" i="5" s="1"/>
  <c r="AN316" i="5" a="1"/>
  <c r="AN316" i="5" s="1"/>
  <c r="AN317" i="5" a="1"/>
  <c r="AN317" i="5" s="1"/>
  <c r="AO7" i="5" l="1"/>
  <c r="AM8" i="5"/>
  <c r="AO8" i="5" s="1"/>
  <c r="AM9" i="5"/>
  <c r="AO9" i="5" s="1"/>
  <c r="AM10" i="5"/>
  <c r="AO10" i="5" s="1"/>
  <c r="AM11" i="5"/>
  <c r="AO11" i="5" s="1"/>
  <c r="AM12" i="5"/>
  <c r="AO12" i="5" s="1"/>
  <c r="AM13" i="5"/>
  <c r="AO13" i="5" s="1"/>
  <c r="AM14" i="5"/>
  <c r="AO14" i="5" s="1"/>
  <c r="AM15" i="5"/>
  <c r="AO15" i="5" s="1"/>
  <c r="AM16" i="5"/>
  <c r="AO16" i="5" s="1"/>
  <c r="AM17" i="5"/>
  <c r="AO17" i="5" s="1"/>
  <c r="AM18" i="5"/>
  <c r="AO18" i="5" s="1"/>
  <c r="AM19" i="5"/>
  <c r="AO19" i="5" s="1"/>
  <c r="AM20" i="5"/>
  <c r="AO20" i="5" s="1"/>
  <c r="AM21" i="5"/>
  <c r="AO21" i="5" s="1"/>
  <c r="AM22" i="5"/>
  <c r="AO22" i="5" s="1"/>
  <c r="AM23" i="5"/>
  <c r="AO23" i="5" s="1"/>
  <c r="AM24" i="5"/>
  <c r="AO24" i="5" s="1"/>
  <c r="AM25" i="5"/>
  <c r="AO25" i="5" s="1"/>
  <c r="AM26" i="5"/>
  <c r="AO26" i="5" s="1"/>
  <c r="AM27" i="5"/>
  <c r="AO27" i="5" s="1"/>
  <c r="AM28" i="5"/>
  <c r="AO28" i="5" s="1"/>
  <c r="AM29" i="5"/>
  <c r="AO29" i="5" s="1"/>
  <c r="AM30" i="5"/>
  <c r="AO30" i="5" s="1"/>
  <c r="AM31" i="5"/>
  <c r="AO31" i="5" s="1"/>
  <c r="AM32" i="5"/>
  <c r="AO32" i="5" s="1"/>
  <c r="AM33" i="5"/>
  <c r="AO33" i="5" s="1"/>
  <c r="AM34" i="5"/>
  <c r="AO34" i="5" s="1"/>
  <c r="AM35" i="5"/>
  <c r="AO35" i="5" s="1"/>
  <c r="AM36" i="5"/>
  <c r="AO36" i="5" s="1"/>
  <c r="AM37" i="5"/>
  <c r="AO37" i="5" s="1"/>
  <c r="AM38" i="5"/>
  <c r="AO38" i="5" s="1"/>
  <c r="AM39" i="5"/>
  <c r="AO39" i="5" s="1"/>
  <c r="AM40" i="5"/>
  <c r="AO40" i="5" s="1"/>
  <c r="AM41" i="5"/>
  <c r="AO41" i="5" s="1"/>
  <c r="AM42" i="5"/>
  <c r="AO42" i="5" s="1"/>
  <c r="AM43" i="5"/>
  <c r="AO43" i="5" s="1"/>
  <c r="AM44" i="5"/>
  <c r="AO44" i="5" s="1"/>
  <c r="AM45" i="5"/>
  <c r="AO45" i="5" s="1"/>
  <c r="AM46" i="5"/>
  <c r="AO46" i="5" s="1"/>
  <c r="AM47" i="5"/>
  <c r="AO47" i="5" s="1"/>
  <c r="AM48" i="5"/>
  <c r="AO48" i="5" s="1"/>
  <c r="AM49" i="5"/>
  <c r="AO49" i="5" s="1"/>
  <c r="AM50" i="5"/>
  <c r="AO50" i="5" s="1"/>
  <c r="AM51" i="5"/>
  <c r="AO51" i="5" s="1"/>
  <c r="AM52" i="5"/>
  <c r="AO52" i="5" s="1"/>
  <c r="AM53" i="5"/>
  <c r="AO53" i="5" s="1"/>
  <c r="AM54" i="5"/>
  <c r="AO54" i="5" s="1"/>
  <c r="AM55" i="5"/>
  <c r="AO55" i="5" s="1"/>
  <c r="AM56" i="5"/>
  <c r="AO56" i="5" s="1"/>
  <c r="AM57" i="5"/>
  <c r="AO57" i="5" s="1"/>
  <c r="AM58" i="5"/>
  <c r="AO58" i="5" s="1"/>
  <c r="AM59" i="5"/>
  <c r="AO59" i="5" s="1"/>
  <c r="AM60" i="5"/>
  <c r="AO60" i="5" s="1"/>
  <c r="AM61" i="5"/>
  <c r="AO61" i="5" s="1"/>
  <c r="AM62" i="5"/>
  <c r="AO62" i="5" s="1"/>
  <c r="AM63" i="5"/>
  <c r="AO63" i="5" s="1"/>
  <c r="AM64" i="5"/>
  <c r="AO64" i="5" s="1"/>
  <c r="AM65" i="5"/>
  <c r="AO65" i="5" s="1"/>
  <c r="AM66" i="5"/>
  <c r="AO66" i="5" s="1"/>
  <c r="AM67" i="5"/>
  <c r="AO67" i="5" s="1"/>
  <c r="AM68" i="5"/>
  <c r="AO68" i="5" s="1"/>
  <c r="AM69" i="5"/>
  <c r="AO69" i="5" s="1"/>
  <c r="AM70" i="5"/>
  <c r="AO70" i="5" s="1"/>
  <c r="AM71" i="5"/>
  <c r="AO71" i="5" s="1"/>
  <c r="AM72" i="5"/>
  <c r="AO72" i="5" s="1"/>
  <c r="AM73" i="5"/>
  <c r="AO73" i="5" s="1"/>
  <c r="AM74" i="5"/>
  <c r="AO74" i="5" s="1"/>
  <c r="AM75" i="5"/>
  <c r="AO75" i="5" s="1"/>
  <c r="AM76" i="5"/>
  <c r="AO76" i="5" s="1"/>
  <c r="AM77" i="5"/>
  <c r="AO77" i="5" s="1"/>
  <c r="AM78" i="5"/>
  <c r="AO78" i="5" s="1"/>
  <c r="AM79" i="5"/>
  <c r="AO79" i="5" s="1"/>
  <c r="AM80" i="5"/>
  <c r="AO80" i="5" s="1"/>
  <c r="AM81" i="5"/>
  <c r="AO81" i="5" s="1"/>
  <c r="AM82" i="5"/>
  <c r="AO82" i="5" s="1"/>
  <c r="AM83" i="5"/>
  <c r="AO83" i="5" s="1"/>
  <c r="AM84" i="5"/>
  <c r="AO84" i="5" s="1"/>
  <c r="AM85" i="5"/>
  <c r="AO85" i="5" s="1"/>
  <c r="AM86" i="5"/>
  <c r="AO86" i="5" s="1"/>
  <c r="AM87" i="5"/>
  <c r="AO87" i="5" s="1"/>
  <c r="AM88" i="5"/>
  <c r="AO88" i="5" s="1"/>
  <c r="AM89" i="5"/>
  <c r="AO89" i="5" s="1"/>
  <c r="AM90" i="5"/>
  <c r="AO90" i="5" s="1"/>
  <c r="AM91" i="5"/>
  <c r="AO91" i="5" s="1"/>
  <c r="AM92" i="5"/>
  <c r="AO92" i="5" s="1"/>
  <c r="AM93" i="5"/>
  <c r="AO93" i="5" s="1"/>
  <c r="AM94" i="5"/>
  <c r="AO94" i="5" s="1"/>
  <c r="AM95" i="5"/>
  <c r="AO95" i="5" s="1"/>
  <c r="AM96" i="5"/>
  <c r="AO96" i="5" s="1"/>
  <c r="AM97" i="5"/>
  <c r="AO97" i="5" s="1"/>
  <c r="AM98" i="5"/>
  <c r="AO98" i="5" s="1"/>
  <c r="AM99" i="5"/>
  <c r="AO99" i="5" s="1"/>
  <c r="AM100" i="5"/>
  <c r="AO100" i="5" s="1"/>
  <c r="AM101" i="5"/>
  <c r="AO101" i="5" s="1"/>
  <c r="AM102" i="5"/>
  <c r="AO102" i="5" s="1"/>
  <c r="AM103" i="5"/>
  <c r="AO103" i="5" s="1"/>
  <c r="AM104" i="5"/>
  <c r="AO104" i="5" s="1"/>
  <c r="AM105" i="5"/>
  <c r="AO105" i="5" s="1"/>
  <c r="AM106" i="5"/>
  <c r="AO106" i="5" s="1"/>
  <c r="AM107" i="5"/>
  <c r="AO107" i="5" s="1"/>
  <c r="AM108" i="5"/>
  <c r="AO108" i="5" s="1"/>
  <c r="AM109" i="5"/>
  <c r="AO109" i="5" s="1"/>
  <c r="AM110" i="5"/>
  <c r="AO110" i="5" s="1"/>
  <c r="AM111" i="5"/>
  <c r="AO111" i="5" s="1"/>
  <c r="AM112" i="5"/>
  <c r="AO112" i="5" s="1"/>
  <c r="AM113" i="5"/>
  <c r="AO113" i="5" s="1"/>
  <c r="AM114" i="5"/>
  <c r="AO114" i="5" s="1"/>
  <c r="AM115" i="5"/>
  <c r="AO115" i="5" s="1"/>
  <c r="AM116" i="5"/>
  <c r="AO116" i="5" s="1"/>
  <c r="AM117" i="5"/>
  <c r="AO117" i="5" s="1"/>
  <c r="AM118" i="5"/>
  <c r="AO118" i="5" s="1"/>
  <c r="AM119" i="5"/>
  <c r="AO119" i="5" s="1"/>
  <c r="AM120" i="5"/>
  <c r="AO120" i="5" s="1"/>
  <c r="AM121" i="5"/>
  <c r="AO121" i="5" s="1"/>
  <c r="AM122" i="5"/>
  <c r="AO122" i="5" s="1"/>
  <c r="AM123" i="5"/>
  <c r="AO123" i="5" s="1"/>
  <c r="AM124" i="5"/>
  <c r="AO124" i="5" s="1"/>
  <c r="AM125" i="5"/>
  <c r="AO125" i="5" s="1"/>
  <c r="AM126" i="5"/>
  <c r="AO126" i="5" s="1"/>
  <c r="AM127" i="5"/>
  <c r="AO127" i="5" s="1"/>
  <c r="AM128" i="5"/>
  <c r="AO128" i="5" s="1"/>
  <c r="AM129" i="5"/>
  <c r="AO129" i="5" s="1"/>
  <c r="AM130" i="5"/>
  <c r="AO130" i="5" s="1"/>
  <c r="AM131" i="5"/>
  <c r="AO131" i="5" s="1"/>
  <c r="AM132" i="5"/>
  <c r="AO132" i="5" s="1"/>
  <c r="AM133" i="5"/>
  <c r="AO133" i="5" s="1"/>
  <c r="AM134" i="5"/>
  <c r="AO134" i="5" s="1"/>
  <c r="AM135" i="5"/>
  <c r="AO135" i="5" s="1"/>
  <c r="AM136" i="5"/>
  <c r="AO136" i="5" s="1"/>
  <c r="AM137" i="5"/>
  <c r="AO137" i="5" s="1"/>
  <c r="AM138" i="5"/>
  <c r="AO138" i="5" s="1"/>
  <c r="AM139" i="5"/>
  <c r="AO139" i="5" s="1"/>
  <c r="AM140" i="5"/>
  <c r="AO140" i="5" s="1"/>
  <c r="AM141" i="5"/>
  <c r="AO141" i="5" s="1"/>
  <c r="AM142" i="5"/>
  <c r="AO142" i="5" s="1"/>
  <c r="AM143" i="5"/>
  <c r="AO143" i="5" s="1"/>
  <c r="AM144" i="5"/>
  <c r="AO144" i="5" s="1"/>
  <c r="AM145" i="5"/>
  <c r="AO145" i="5" s="1"/>
  <c r="AM146" i="5"/>
  <c r="AO146" i="5" s="1"/>
  <c r="AM147" i="5"/>
  <c r="AO147" i="5" s="1"/>
  <c r="AM148" i="5"/>
  <c r="AO148" i="5" s="1"/>
  <c r="AM149" i="5"/>
  <c r="AO149" i="5" s="1"/>
  <c r="AM150" i="5"/>
  <c r="AO150" i="5" s="1"/>
  <c r="AM151" i="5"/>
  <c r="AO151" i="5" s="1"/>
  <c r="AM152" i="5"/>
  <c r="AO152" i="5" s="1"/>
  <c r="AM153" i="5"/>
  <c r="AO153" i="5" s="1"/>
  <c r="AM154" i="5"/>
  <c r="AO154" i="5" s="1"/>
  <c r="AM155" i="5"/>
  <c r="AO155" i="5" s="1"/>
  <c r="AM156" i="5"/>
  <c r="AO156" i="5" s="1"/>
  <c r="AM157" i="5"/>
  <c r="AO157" i="5" s="1"/>
  <c r="AM158" i="5"/>
  <c r="AO158" i="5" s="1"/>
  <c r="AM159" i="5"/>
  <c r="AO159" i="5" s="1"/>
  <c r="AM160" i="5"/>
  <c r="AO160" i="5" s="1"/>
  <c r="AM161" i="5"/>
  <c r="AO161" i="5" s="1"/>
  <c r="AM162" i="5"/>
  <c r="AO162" i="5" s="1"/>
  <c r="AM163" i="5"/>
  <c r="AO163" i="5" s="1"/>
  <c r="AM164" i="5"/>
  <c r="AO164" i="5" s="1"/>
  <c r="AM165" i="5"/>
  <c r="AO165" i="5" s="1"/>
  <c r="AM166" i="5"/>
  <c r="AO166" i="5" s="1"/>
  <c r="AM167" i="5"/>
  <c r="AO167" i="5" s="1"/>
  <c r="AM168" i="5"/>
  <c r="AO168" i="5" s="1"/>
  <c r="AM169" i="5"/>
  <c r="AO169" i="5" s="1"/>
  <c r="AM170" i="5"/>
  <c r="AO170" i="5" s="1"/>
  <c r="AM171" i="5"/>
  <c r="AO171" i="5" s="1"/>
  <c r="AM172" i="5"/>
  <c r="AO172" i="5" s="1"/>
  <c r="AM173" i="5"/>
  <c r="AO173" i="5" s="1"/>
  <c r="AM174" i="5"/>
  <c r="AO174" i="5" s="1"/>
  <c r="AM175" i="5"/>
  <c r="AO175" i="5" s="1"/>
  <c r="AM176" i="5"/>
  <c r="AO176" i="5" s="1"/>
  <c r="AM177" i="5"/>
  <c r="AO177" i="5" s="1"/>
  <c r="AM178" i="5"/>
  <c r="AO178" i="5" s="1"/>
  <c r="AM179" i="5"/>
  <c r="AO179" i="5" s="1"/>
  <c r="AM180" i="5"/>
  <c r="AO180" i="5" s="1"/>
  <c r="AM181" i="5"/>
  <c r="AO181" i="5" s="1"/>
  <c r="AM182" i="5"/>
  <c r="AO182" i="5" s="1"/>
  <c r="AM183" i="5"/>
  <c r="AO183" i="5" s="1"/>
  <c r="AM184" i="5"/>
  <c r="AO184" i="5" s="1"/>
  <c r="AM185" i="5"/>
  <c r="AO185" i="5" s="1"/>
  <c r="AM186" i="5"/>
  <c r="AO186" i="5" s="1"/>
  <c r="AM187" i="5"/>
  <c r="AO187" i="5" s="1"/>
  <c r="AM188" i="5"/>
  <c r="AO188" i="5" s="1"/>
  <c r="AM189" i="5"/>
  <c r="AO189" i="5" s="1"/>
  <c r="AM190" i="5"/>
  <c r="AO190" i="5" s="1"/>
  <c r="AM191" i="5"/>
  <c r="AO191" i="5" s="1"/>
  <c r="AM192" i="5"/>
  <c r="AO192" i="5" s="1"/>
  <c r="AM193" i="5"/>
  <c r="AO193" i="5" s="1"/>
  <c r="AM194" i="5"/>
  <c r="AO194" i="5" s="1"/>
  <c r="AM195" i="5"/>
  <c r="AO195" i="5" s="1"/>
  <c r="AM196" i="5"/>
  <c r="AO196" i="5" s="1"/>
  <c r="AM197" i="5"/>
  <c r="AO197" i="5" s="1"/>
  <c r="AM198" i="5"/>
  <c r="AO198" i="5" s="1"/>
  <c r="AM199" i="5"/>
  <c r="AO199" i="5" s="1"/>
  <c r="AM200" i="5"/>
  <c r="AO200" i="5" s="1"/>
  <c r="AM201" i="5"/>
  <c r="AO201" i="5" s="1"/>
  <c r="AM202" i="5"/>
  <c r="AO202" i="5" s="1"/>
  <c r="AM203" i="5"/>
  <c r="AO203" i="5" s="1"/>
  <c r="AM204" i="5"/>
  <c r="AO204" i="5" s="1"/>
  <c r="AM205" i="5"/>
  <c r="AO205" i="5" s="1"/>
  <c r="AM206" i="5"/>
  <c r="AO206" i="5" s="1"/>
  <c r="AM207" i="5"/>
  <c r="AO207" i="5" s="1"/>
  <c r="AM208" i="5"/>
  <c r="AO208" i="5" s="1"/>
  <c r="AM209" i="5"/>
  <c r="AO209" i="5" s="1"/>
  <c r="AM210" i="5"/>
  <c r="AO210" i="5" s="1"/>
  <c r="AM211" i="5"/>
  <c r="AO211" i="5" s="1"/>
  <c r="AM212" i="5"/>
  <c r="AO212" i="5" s="1"/>
  <c r="AM213" i="5"/>
  <c r="AO213" i="5" s="1"/>
  <c r="AM214" i="5"/>
  <c r="AO214" i="5" s="1"/>
  <c r="AM215" i="5"/>
  <c r="AO215" i="5" s="1"/>
  <c r="AM216" i="5"/>
  <c r="AO216" i="5" s="1"/>
  <c r="AM217" i="5"/>
  <c r="AO217" i="5" s="1"/>
  <c r="AM218" i="5"/>
  <c r="AO218" i="5" s="1"/>
  <c r="AM219" i="5"/>
  <c r="AO219" i="5" s="1"/>
  <c r="AM220" i="5"/>
  <c r="AO220" i="5" s="1"/>
  <c r="AM221" i="5"/>
  <c r="AO221" i="5" s="1"/>
  <c r="AM222" i="5"/>
  <c r="AO222" i="5" s="1"/>
  <c r="AM223" i="5"/>
  <c r="AO223" i="5" s="1"/>
  <c r="AM224" i="5"/>
  <c r="AO224" i="5" s="1"/>
  <c r="AM225" i="5"/>
  <c r="AO225" i="5" s="1"/>
  <c r="AM226" i="5"/>
  <c r="AO226" i="5" s="1"/>
  <c r="AM227" i="5"/>
  <c r="AO227" i="5" s="1"/>
  <c r="AM228" i="5"/>
  <c r="AO228" i="5" s="1"/>
  <c r="AM229" i="5"/>
  <c r="AO229" i="5" s="1"/>
  <c r="AM230" i="5"/>
  <c r="AO230" i="5" s="1"/>
  <c r="AM231" i="5"/>
  <c r="AO231" i="5" s="1"/>
  <c r="AM232" i="5"/>
  <c r="AO232" i="5" s="1"/>
  <c r="AM233" i="5"/>
  <c r="AO233" i="5" s="1"/>
  <c r="AM234" i="5"/>
  <c r="AO234" i="5" s="1"/>
  <c r="AM235" i="5"/>
  <c r="AO235" i="5" s="1"/>
  <c r="AM236" i="5"/>
  <c r="AO236" i="5" s="1"/>
  <c r="AM237" i="5"/>
  <c r="AO237" i="5" s="1"/>
  <c r="AM238" i="5"/>
  <c r="AO238" i="5" s="1"/>
  <c r="AM239" i="5"/>
  <c r="AO239" i="5" s="1"/>
  <c r="AM240" i="5"/>
  <c r="AO240" i="5" s="1"/>
  <c r="AM241" i="5"/>
  <c r="AO241" i="5" s="1"/>
  <c r="AM242" i="5"/>
  <c r="AO242" i="5" s="1"/>
  <c r="AM243" i="5"/>
  <c r="AO243" i="5" s="1"/>
  <c r="AM244" i="5"/>
  <c r="AO244" i="5" s="1"/>
  <c r="AM245" i="5"/>
  <c r="AO245" i="5" s="1"/>
  <c r="AM246" i="5"/>
  <c r="AO246" i="5" s="1"/>
  <c r="AM247" i="5"/>
  <c r="AO247" i="5" s="1"/>
  <c r="AM248" i="5"/>
  <c r="AO248" i="5" s="1"/>
  <c r="AM249" i="5"/>
  <c r="AO249" i="5" s="1"/>
  <c r="AM250" i="5"/>
  <c r="AO250" i="5" s="1"/>
  <c r="AM251" i="5"/>
  <c r="AO251" i="5" s="1"/>
  <c r="AM252" i="5"/>
  <c r="AO252" i="5" s="1"/>
  <c r="AM253" i="5"/>
  <c r="AO253" i="5" s="1"/>
  <c r="AM254" i="5"/>
  <c r="AO254" i="5" s="1"/>
  <c r="AM255" i="5"/>
  <c r="AO255" i="5" s="1"/>
  <c r="AM256" i="5"/>
  <c r="AO256" i="5" s="1"/>
  <c r="AM257" i="5"/>
  <c r="AO257" i="5" s="1"/>
  <c r="AM258" i="5"/>
  <c r="AO258" i="5" s="1"/>
  <c r="AM259" i="5"/>
  <c r="AO259" i="5" s="1"/>
  <c r="AM260" i="5"/>
  <c r="AO260" i="5" s="1"/>
  <c r="AM261" i="5"/>
  <c r="AO261" i="5" s="1"/>
  <c r="AM262" i="5"/>
  <c r="AO262" i="5" s="1"/>
  <c r="AM263" i="5"/>
  <c r="AO263" i="5" s="1"/>
  <c r="AM264" i="5"/>
  <c r="AO264" i="5" s="1"/>
  <c r="AM265" i="5"/>
  <c r="AO265" i="5" s="1"/>
  <c r="AM266" i="5"/>
  <c r="AO266" i="5" s="1"/>
  <c r="AM267" i="5"/>
  <c r="AO267" i="5" s="1"/>
  <c r="AM268" i="5"/>
  <c r="AO268" i="5" s="1"/>
  <c r="AM269" i="5"/>
  <c r="AO269" i="5" s="1"/>
  <c r="AM270" i="5"/>
  <c r="AO270" i="5" s="1"/>
  <c r="AM271" i="5"/>
  <c r="AO271" i="5" s="1"/>
  <c r="AM272" i="5"/>
  <c r="AO272" i="5" s="1"/>
  <c r="AM273" i="5"/>
  <c r="AO273" i="5" s="1"/>
  <c r="AM274" i="5"/>
  <c r="AO274" i="5" s="1"/>
  <c r="AM275" i="5"/>
  <c r="AO275" i="5" s="1"/>
  <c r="AM276" i="5"/>
  <c r="AO276" i="5" s="1"/>
  <c r="AM277" i="5"/>
  <c r="AO277" i="5" s="1"/>
  <c r="AM278" i="5"/>
  <c r="AO278" i="5" s="1"/>
  <c r="AM279" i="5"/>
  <c r="AO279" i="5" s="1"/>
  <c r="AM280" i="5"/>
  <c r="AO280" i="5" s="1"/>
  <c r="AM281" i="5"/>
  <c r="AO281" i="5" s="1"/>
  <c r="AM282" i="5"/>
  <c r="AO282" i="5" s="1"/>
  <c r="AM283" i="5"/>
  <c r="AO283" i="5" s="1"/>
  <c r="AM284" i="5"/>
  <c r="AO284" i="5" s="1"/>
  <c r="AM285" i="5"/>
  <c r="AO285" i="5" s="1"/>
  <c r="AM286" i="5"/>
  <c r="AO286" i="5" s="1"/>
  <c r="AM287" i="5"/>
  <c r="AO287" i="5" s="1"/>
  <c r="AM288" i="5"/>
  <c r="AO288" i="5" s="1"/>
  <c r="AM289" i="5"/>
  <c r="AO289" i="5" s="1"/>
  <c r="AM290" i="5"/>
  <c r="AO290" i="5" s="1"/>
  <c r="AM291" i="5"/>
  <c r="AO291" i="5" s="1"/>
  <c r="AM292" i="5"/>
  <c r="AO292" i="5" s="1"/>
  <c r="AM293" i="5"/>
  <c r="AO293" i="5" s="1"/>
  <c r="AM294" i="5"/>
  <c r="AO294" i="5" s="1"/>
  <c r="AM295" i="5"/>
  <c r="AO295" i="5" s="1"/>
  <c r="AM296" i="5"/>
  <c r="AO296" i="5" s="1"/>
  <c r="AM297" i="5"/>
  <c r="AO297" i="5" s="1"/>
  <c r="AM298" i="5"/>
  <c r="AO298" i="5" s="1"/>
  <c r="AM299" i="5"/>
  <c r="AO299" i="5" s="1"/>
  <c r="AM300" i="5"/>
  <c r="AO300" i="5" s="1"/>
  <c r="AM301" i="5"/>
  <c r="AO301" i="5" s="1"/>
  <c r="AM302" i="5"/>
  <c r="AO302" i="5" s="1"/>
  <c r="AM303" i="5"/>
  <c r="AO303" i="5" s="1"/>
  <c r="AM304" i="5"/>
  <c r="AO304" i="5" s="1"/>
  <c r="AM305" i="5"/>
  <c r="AO305" i="5" s="1"/>
  <c r="AM306" i="5"/>
  <c r="AO306" i="5" s="1"/>
  <c r="AM307" i="5"/>
  <c r="AO307" i="5" s="1"/>
  <c r="AM308" i="5"/>
  <c r="AO308" i="5" s="1"/>
  <c r="AM309" i="5"/>
  <c r="AO309" i="5" s="1"/>
  <c r="AM310" i="5"/>
  <c r="AO310" i="5" s="1"/>
  <c r="AM311" i="5"/>
  <c r="AO311" i="5" s="1"/>
  <c r="AM312" i="5"/>
  <c r="AO312" i="5" s="1"/>
  <c r="AM313" i="5"/>
  <c r="AO313" i="5" s="1"/>
  <c r="AM314" i="5"/>
  <c r="AO314" i="5" s="1"/>
  <c r="AM315" i="5"/>
  <c r="AO315" i="5" s="1"/>
  <c r="AM316" i="5"/>
  <c r="AO316" i="5" s="1"/>
  <c r="AM317" i="5"/>
  <c r="AO317" i="5" s="1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153" i="5"/>
  <c r="AL154" i="5"/>
  <c r="AL155" i="5"/>
  <c r="AL156" i="5"/>
  <c r="AL157" i="5"/>
  <c r="AL158" i="5"/>
  <c r="AL159" i="5"/>
  <c r="AL160" i="5"/>
  <c r="AL161" i="5"/>
  <c r="AL162" i="5"/>
  <c r="AL163" i="5"/>
  <c r="AL164" i="5"/>
  <c r="AL165" i="5"/>
  <c r="AL166" i="5"/>
  <c r="AL167" i="5"/>
  <c r="AL168" i="5"/>
  <c r="AL169" i="5"/>
  <c r="AL170" i="5"/>
  <c r="AL171" i="5"/>
  <c r="AL172" i="5"/>
  <c r="AL173" i="5"/>
  <c r="AL174" i="5"/>
  <c r="AL175" i="5"/>
  <c r="AL176" i="5"/>
  <c r="AL177" i="5"/>
  <c r="AL178" i="5"/>
  <c r="AL179" i="5"/>
  <c r="AL180" i="5"/>
  <c r="AL181" i="5"/>
  <c r="AL182" i="5"/>
  <c r="AL183" i="5"/>
  <c r="AL184" i="5"/>
  <c r="AL185" i="5"/>
  <c r="AL186" i="5"/>
  <c r="AL187" i="5"/>
  <c r="AL188" i="5"/>
  <c r="AL189" i="5"/>
  <c r="AL190" i="5"/>
  <c r="AL191" i="5"/>
  <c r="AL192" i="5"/>
  <c r="AL193" i="5"/>
  <c r="AL194" i="5"/>
  <c r="AL195" i="5"/>
  <c r="AL196" i="5"/>
  <c r="AL197" i="5"/>
  <c r="AL198" i="5"/>
  <c r="AL199" i="5"/>
  <c r="AL200" i="5"/>
  <c r="AL201" i="5"/>
  <c r="AL202" i="5"/>
  <c r="AL203" i="5"/>
  <c r="AL204" i="5"/>
  <c r="AL205" i="5"/>
  <c r="AL206" i="5"/>
  <c r="AL207" i="5"/>
  <c r="AL208" i="5"/>
  <c r="AL209" i="5"/>
  <c r="AL210" i="5"/>
  <c r="AL211" i="5"/>
  <c r="AL212" i="5"/>
  <c r="AL213" i="5"/>
  <c r="AL214" i="5"/>
  <c r="AL215" i="5"/>
  <c r="AL216" i="5"/>
  <c r="AL217" i="5"/>
  <c r="AL218" i="5"/>
  <c r="AL219" i="5"/>
  <c r="AL220" i="5"/>
  <c r="AL221" i="5"/>
  <c r="AL222" i="5"/>
  <c r="AL223" i="5"/>
  <c r="AL224" i="5"/>
  <c r="AL225" i="5"/>
  <c r="AL226" i="5"/>
  <c r="AL227" i="5"/>
  <c r="AL228" i="5"/>
  <c r="AL229" i="5"/>
  <c r="AL230" i="5"/>
  <c r="AL231" i="5"/>
  <c r="AL232" i="5"/>
  <c r="AL233" i="5"/>
  <c r="AL234" i="5"/>
  <c r="AL235" i="5"/>
  <c r="AL236" i="5"/>
  <c r="AL237" i="5"/>
  <c r="AL238" i="5"/>
  <c r="AL239" i="5"/>
  <c r="AL240" i="5"/>
  <c r="AL241" i="5"/>
  <c r="AL242" i="5"/>
  <c r="AL243" i="5"/>
  <c r="AL244" i="5"/>
  <c r="AL245" i="5"/>
  <c r="AL246" i="5"/>
  <c r="AL247" i="5"/>
  <c r="AL248" i="5"/>
  <c r="AL249" i="5"/>
  <c r="AL250" i="5"/>
  <c r="AL251" i="5"/>
  <c r="AL252" i="5"/>
  <c r="AL253" i="5"/>
  <c r="AL254" i="5"/>
  <c r="AL255" i="5"/>
  <c r="AL256" i="5"/>
  <c r="AL257" i="5"/>
  <c r="AL258" i="5"/>
  <c r="AL259" i="5"/>
  <c r="AL260" i="5"/>
  <c r="AL261" i="5"/>
  <c r="AL262" i="5"/>
  <c r="AL263" i="5"/>
  <c r="AL264" i="5"/>
  <c r="AL265" i="5"/>
  <c r="AL266" i="5"/>
  <c r="AL267" i="5"/>
  <c r="AL268" i="5"/>
  <c r="AL269" i="5"/>
  <c r="AL270" i="5"/>
  <c r="AL271" i="5"/>
  <c r="AL272" i="5"/>
  <c r="AL273" i="5"/>
  <c r="AL274" i="5"/>
  <c r="AL275" i="5"/>
  <c r="AL276" i="5"/>
  <c r="AL277" i="5"/>
  <c r="AL278" i="5"/>
  <c r="AL279" i="5"/>
  <c r="AL280" i="5"/>
  <c r="AL281" i="5"/>
  <c r="AL282" i="5"/>
  <c r="AL283" i="5"/>
  <c r="AL284" i="5"/>
  <c r="AL285" i="5"/>
  <c r="AL286" i="5"/>
  <c r="AL287" i="5"/>
  <c r="AL288" i="5"/>
  <c r="AL289" i="5"/>
  <c r="AL290" i="5"/>
  <c r="AL291" i="5"/>
  <c r="AL292" i="5"/>
  <c r="AL293" i="5"/>
  <c r="AL294" i="5"/>
  <c r="AL295" i="5"/>
  <c r="AL296" i="5"/>
  <c r="AL297" i="5"/>
  <c r="AL298" i="5"/>
  <c r="AL299" i="5"/>
  <c r="AL300" i="5"/>
  <c r="AL301" i="5"/>
  <c r="AL302" i="5"/>
  <c r="AL303" i="5"/>
  <c r="AL304" i="5"/>
  <c r="AL305" i="5"/>
  <c r="AL306" i="5"/>
  <c r="AL307" i="5"/>
  <c r="AL308" i="5"/>
  <c r="AL309" i="5"/>
  <c r="AL310" i="5"/>
  <c r="AL311" i="5"/>
  <c r="AL312" i="5"/>
  <c r="AL313" i="5"/>
  <c r="AL314" i="5"/>
  <c r="AL315" i="5"/>
  <c r="AL316" i="5"/>
  <c r="AL317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AJ236" i="5"/>
  <c r="AJ237" i="5"/>
  <c r="AJ238" i="5"/>
  <c r="AJ239" i="5"/>
  <c r="AJ240" i="5"/>
  <c r="AJ241" i="5"/>
  <c r="AJ242" i="5"/>
  <c r="AJ243" i="5"/>
  <c r="AJ244" i="5"/>
  <c r="AJ245" i="5"/>
  <c r="AJ246" i="5"/>
  <c r="AJ247" i="5"/>
  <c r="AJ248" i="5"/>
  <c r="AJ249" i="5"/>
  <c r="AJ250" i="5"/>
  <c r="AJ251" i="5"/>
  <c r="AJ252" i="5"/>
  <c r="AJ253" i="5"/>
  <c r="AJ254" i="5"/>
  <c r="AJ255" i="5"/>
  <c r="AJ256" i="5"/>
  <c r="AJ257" i="5"/>
  <c r="AJ258" i="5"/>
  <c r="AJ259" i="5"/>
  <c r="AJ260" i="5"/>
  <c r="AJ261" i="5"/>
  <c r="AJ262" i="5"/>
  <c r="AJ263" i="5"/>
  <c r="AJ264" i="5"/>
  <c r="AJ265" i="5"/>
  <c r="AJ266" i="5"/>
  <c r="AJ267" i="5"/>
  <c r="AJ268" i="5"/>
  <c r="AJ269" i="5"/>
  <c r="AJ270" i="5"/>
  <c r="AJ271" i="5"/>
  <c r="AJ272" i="5"/>
  <c r="AJ273" i="5"/>
  <c r="AJ274" i="5"/>
  <c r="AJ275" i="5"/>
  <c r="AJ276" i="5"/>
  <c r="AJ277" i="5"/>
  <c r="AJ278" i="5"/>
  <c r="AJ279" i="5"/>
  <c r="AJ280" i="5"/>
  <c r="AJ281" i="5"/>
  <c r="AJ282" i="5"/>
  <c r="AJ283" i="5"/>
  <c r="AJ284" i="5"/>
  <c r="AJ285" i="5"/>
  <c r="AJ286" i="5"/>
  <c r="AJ287" i="5"/>
  <c r="AJ288" i="5"/>
  <c r="AJ289" i="5"/>
  <c r="AJ290" i="5"/>
  <c r="AJ291" i="5"/>
  <c r="AJ292" i="5"/>
  <c r="AJ293" i="5"/>
  <c r="AJ294" i="5"/>
  <c r="AJ295" i="5"/>
  <c r="AJ296" i="5"/>
  <c r="AJ297" i="5"/>
  <c r="AJ298" i="5"/>
  <c r="AJ299" i="5"/>
  <c r="AJ300" i="5"/>
  <c r="AJ301" i="5"/>
  <c r="AJ302" i="5"/>
  <c r="AJ303" i="5"/>
  <c r="AJ304" i="5"/>
  <c r="AJ305" i="5"/>
  <c r="AJ306" i="5"/>
  <c r="AJ307" i="5"/>
  <c r="AJ308" i="5"/>
  <c r="AJ309" i="5"/>
  <c r="AJ310" i="5"/>
  <c r="AJ311" i="5"/>
  <c r="AJ312" i="5"/>
  <c r="AJ313" i="5"/>
  <c r="AJ314" i="5"/>
  <c r="AJ315" i="5"/>
  <c r="AJ316" i="5"/>
  <c r="AJ317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D7" i="5"/>
  <c r="AG7" i="5" s="1"/>
  <c r="AD8" i="5"/>
  <c r="AG8" i="5" s="1"/>
  <c r="AD9" i="5"/>
  <c r="AG9" i="5" s="1"/>
  <c r="AD10" i="5"/>
  <c r="AG10" i="5" s="1"/>
  <c r="AD11" i="5"/>
  <c r="AG11" i="5" s="1"/>
  <c r="AD12" i="5"/>
  <c r="AG12" i="5" s="1"/>
  <c r="AD13" i="5"/>
  <c r="AG13" i="5" s="1"/>
  <c r="AD14" i="5"/>
  <c r="AG14" i="5" s="1"/>
  <c r="AD15" i="5"/>
  <c r="AG15" i="5" s="1"/>
  <c r="AD16" i="5"/>
  <c r="AG16" i="5" s="1"/>
  <c r="AD17" i="5"/>
  <c r="AG17" i="5" s="1"/>
  <c r="AD18" i="5"/>
  <c r="AG18" i="5" s="1"/>
  <c r="AD19" i="5"/>
  <c r="AG19" i="5" s="1"/>
  <c r="AD20" i="5"/>
  <c r="AG20" i="5" s="1"/>
  <c r="AD21" i="5"/>
  <c r="AG21" i="5" s="1"/>
  <c r="AD22" i="5"/>
  <c r="AG22" i="5" s="1"/>
  <c r="AD23" i="5"/>
  <c r="AG23" i="5" s="1"/>
  <c r="AD24" i="5"/>
  <c r="AG24" i="5" s="1"/>
  <c r="AD25" i="5"/>
  <c r="AG25" i="5" s="1"/>
  <c r="AD26" i="5"/>
  <c r="AG26" i="5" s="1"/>
  <c r="AD27" i="5"/>
  <c r="AG27" i="5" s="1"/>
  <c r="AD28" i="5"/>
  <c r="AG28" i="5" s="1"/>
  <c r="AD29" i="5"/>
  <c r="AG29" i="5" s="1"/>
  <c r="AD30" i="5"/>
  <c r="AG30" i="5" s="1"/>
  <c r="AD31" i="5"/>
  <c r="AG31" i="5" s="1"/>
  <c r="AD32" i="5"/>
  <c r="AG32" i="5" s="1"/>
  <c r="AD33" i="5"/>
  <c r="AG33" i="5" s="1"/>
  <c r="AD34" i="5"/>
  <c r="AG34" i="5" s="1"/>
  <c r="AD35" i="5"/>
  <c r="AG35" i="5" s="1"/>
  <c r="AD36" i="5"/>
  <c r="AG36" i="5" s="1"/>
  <c r="AD37" i="5"/>
  <c r="AG37" i="5" s="1"/>
  <c r="AD38" i="5"/>
  <c r="AG38" i="5" s="1"/>
  <c r="AD39" i="5"/>
  <c r="AG39" i="5" s="1"/>
  <c r="AD40" i="5"/>
  <c r="AG40" i="5" s="1"/>
  <c r="AD41" i="5"/>
  <c r="AG41" i="5" s="1"/>
  <c r="AD42" i="5"/>
  <c r="AG42" i="5" s="1"/>
  <c r="AD43" i="5"/>
  <c r="AG43" i="5" s="1"/>
  <c r="AD44" i="5"/>
  <c r="AG44" i="5" s="1"/>
  <c r="AD45" i="5"/>
  <c r="AG45" i="5" s="1"/>
  <c r="AD46" i="5"/>
  <c r="AG46" i="5" s="1"/>
  <c r="AD47" i="5"/>
  <c r="AG47" i="5" s="1"/>
  <c r="AD48" i="5"/>
  <c r="AG48" i="5" s="1"/>
  <c r="AD49" i="5"/>
  <c r="AG49" i="5" s="1"/>
  <c r="AD50" i="5"/>
  <c r="AG50" i="5" s="1"/>
  <c r="AD51" i="5"/>
  <c r="AG51" i="5" s="1"/>
  <c r="AD52" i="5"/>
  <c r="AG52" i="5" s="1"/>
  <c r="AD53" i="5"/>
  <c r="AG53" i="5" s="1"/>
  <c r="AD54" i="5"/>
  <c r="AG54" i="5" s="1"/>
  <c r="AD55" i="5"/>
  <c r="AG55" i="5" s="1"/>
  <c r="AD56" i="5"/>
  <c r="AG56" i="5" s="1"/>
  <c r="AD57" i="5"/>
  <c r="AG57" i="5" s="1"/>
  <c r="AD58" i="5"/>
  <c r="AG58" i="5" s="1"/>
  <c r="AD59" i="5"/>
  <c r="AG59" i="5" s="1"/>
  <c r="AD60" i="5"/>
  <c r="AG60" i="5" s="1"/>
  <c r="AD61" i="5"/>
  <c r="AG61" i="5" s="1"/>
  <c r="AD62" i="5"/>
  <c r="AG62" i="5" s="1"/>
  <c r="AD63" i="5"/>
  <c r="AG63" i="5" s="1"/>
  <c r="AD64" i="5"/>
  <c r="AG64" i="5" s="1"/>
  <c r="AD65" i="5"/>
  <c r="AG65" i="5" s="1"/>
  <c r="AD66" i="5"/>
  <c r="AG66" i="5" s="1"/>
  <c r="AD67" i="5"/>
  <c r="AG67" i="5" s="1"/>
  <c r="AD68" i="5"/>
  <c r="AG68" i="5" s="1"/>
  <c r="AD69" i="5"/>
  <c r="AG69" i="5" s="1"/>
  <c r="AD70" i="5"/>
  <c r="AG70" i="5" s="1"/>
  <c r="AD71" i="5"/>
  <c r="AG71" i="5" s="1"/>
  <c r="AD72" i="5"/>
  <c r="AG72" i="5" s="1"/>
  <c r="AD73" i="5"/>
  <c r="AG73" i="5" s="1"/>
  <c r="AD74" i="5"/>
  <c r="AG74" i="5" s="1"/>
  <c r="AD75" i="5"/>
  <c r="AG75" i="5" s="1"/>
  <c r="AD76" i="5"/>
  <c r="AG76" i="5" s="1"/>
  <c r="AD77" i="5"/>
  <c r="AG77" i="5" s="1"/>
  <c r="AD78" i="5"/>
  <c r="AG78" i="5" s="1"/>
  <c r="AD79" i="5"/>
  <c r="AG79" i="5" s="1"/>
  <c r="AD80" i="5"/>
  <c r="AG80" i="5" s="1"/>
  <c r="AD81" i="5"/>
  <c r="AG81" i="5" s="1"/>
  <c r="AD82" i="5"/>
  <c r="AG82" i="5" s="1"/>
  <c r="AD83" i="5"/>
  <c r="AG83" i="5" s="1"/>
  <c r="AD84" i="5"/>
  <c r="AG84" i="5" s="1"/>
  <c r="AD85" i="5"/>
  <c r="AG85" i="5" s="1"/>
  <c r="AD86" i="5"/>
  <c r="AG86" i="5" s="1"/>
  <c r="AD87" i="5"/>
  <c r="AG87" i="5" s="1"/>
  <c r="AD88" i="5"/>
  <c r="AG88" i="5" s="1"/>
  <c r="AD89" i="5"/>
  <c r="AG89" i="5" s="1"/>
  <c r="AD90" i="5"/>
  <c r="AG90" i="5" s="1"/>
  <c r="AD91" i="5"/>
  <c r="AG91" i="5" s="1"/>
  <c r="AD92" i="5"/>
  <c r="AG92" i="5" s="1"/>
  <c r="AD93" i="5"/>
  <c r="AG93" i="5" s="1"/>
  <c r="AD94" i="5"/>
  <c r="AG94" i="5" s="1"/>
  <c r="AD95" i="5"/>
  <c r="AG95" i="5" s="1"/>
  <c r="AD96" i="5"/>
  <c r="AG96" i="5" s="1"/>
  <c r="AD97" i="5"/>
  <c r="AG97" i="5" s="1"/>
  <c r="AD98" i="5"/>
  <c r="AG98" i="5" s="1"/>
  <c r="AD99" i="5"/>
  <c r="AG99" i="5" s="1"/>
  <c r="AD100" i="5"/>
  <c r="AG100" i="5" s="1"/>
  <c r="AD101" i="5"/>
  <c r="AG101" i="5" s="1"/>
  <c r="AD102" i="5"/>
  <c r="AG102" i="5" s="1"/>
  <c r="AD103" i="5"/>
  <c r="AG103" i="5" s="1"/>
  <c r="AD104" i="5"/>
  <c r="AG104" i="5" s="1"/>
  <c r="AD105" i="5"/>
  <c r="AG105" i="5" s="1"/>
  <c r="AD106" i="5"/>
  <c r="AG106" i="5" s="1"/>
  <c r="AD107" i="5"/>
  <c r="AG107" i="5" s="1"/>
  <c r="AD108" i="5"/>
  <c r="AG108" i="5" s="1"/>
  <c r="AD109" i="5"/>
  <c r="AG109" i="5" s="1"/>
  <c r="AD110" i="5"/>
  <c r="AG110" i="5" s="1"/>
  <c r="AD111" i="5"/>
  <c r="AG111" i="5" s="1"/>
  <c r="AD112" i="5"/>
  <c r="AG112" i="5" s="1"/>
  <c r="AD113" i="5"/>
  <c r="AG113" i="5" s="1"/>
  <c r="AD114" i="5"/>
  <c r="AG114" i="5" s="1"/>
  <c r="AD115" i="5"/>
  <c r="AG115" i="5" s="1"/>
  <c r="AD116" i="5"/>
  <c r="AG116" i="5" s="1"/>
  <c r="AD117" i="5"/>
  <c r="AG117" i="5" s="1"/>
  <c r="AD118" i="5"/>
  <c r="AG118" i="5" s="1"/>
  <c r="AD119" i="5"/>
  <c r="AG119" i="5" s="1"/>
  <c r="AD120" i="5"/>
  <c r="AG120" i="5" s="1"/>
  <c r="AD121" i="5"/>
  <c r="AG121" i="5" s="1"/>
  <c r="AD122" i="5"/>
  <c r="AG122" i="5" s="1"/>
  <c r="AD123" i="5"/>
  <c r="AG123" i="5" s="1"/>
  <c r="AD124" i="5"/>
  <c r="AG124" i="5" s="1"/>
  <c r="AD125" i="5"/>
  <c r="AG125" i="5" s="1"/>
  <c r="AD126" i="5"/>
  <c r="AG126" i="5" s="1"/>
  <c r="AD127" i="5"/>
  <c r="AG127" i="5" s="1"/>
  <c r="AD128" i="5"/>
  <c r="AG128" i="5" s="1"/>
  <c r="AD129" i="5"/>
  <c r="AG129" i="5" s="1"/>
  <c r="AD130" i="5"/>
  <c r="AG130" i="5" s="1"/>
  <c r="AD131" i="5"/>
  <c r="AG131" i="5" s="1"/>
  <c r="AD132" i="5"/>
  <c r="AG132" i="5" s="1"/>
  <c r="AD133" i="5"/>
  <c r="AG133" i="5" s="1"/>
  <c r="AD134" i="5"/>
  <c r="AG134" i="5" s="1"/>
  <c r="AD135" i="5"/>
  <c r="AG135" i="5" s="1"/>
  <c r="AD136" i="5"/>
  <c r="AG136" i="5" s="1"/>
  <c r="AD137" i="5"/>
  <c r="AG137" i="5" s="1"/>
  <c r="AD138" i="5"/>
  <c r="AG138" i="5" s="1"/>
  <c r="AD139" i="5"/>
  <c r="AG139" i="5" s="1"/>
  <c r="AD140" i="5"/>
  <c r="AG140" i="5" s="1"/>
  <c r="AD141" i="5"/>
  <c r="AG141" i="5" s="1"/>
  <c r="AD142" i="5"/>
  <c r="AG142" i="5" s="1"/>
  <c r="AD143" i="5"/>
  <c r="AG143" i="5" s="1"/>
  <c r="AD144" i="5"/>
  <c r="AG144" i="5" s="1"/>
  <c r="AD145" i="5"/>
  <c r="AG145" i="5" s="1"/>
  <c r="AD146" i="5"/>
  <c r="AG146" i="5" s="1"/>
  <c r="AD147" i="5"/>
  <c r="AG147" i="5" s="1"/>
  <c r="AD148" i="5"/>
  <c r="AG148" i="5" s="1"/>
  <c r="AD149" i="5"/>
  <c r="AG149" i="5" s="1"/>
  <c r="AD150" i="5"/>
  <c r="AG150" i="5" s="1"/>
  <c r="AD151" i="5"/>
  <c r="AG151" i="5" s="1"/>
  <c r="AD152" i="5"/>
  <c r="AG152" i="5" s="1"/>
  <c r="AD153" i="5"/>
  <c r="AG153" i="5" s="1"/>
  <c r="AD154" i="5"/>
  <c r="AG154" i="5" s="1"/>
  <c r="AD155" i="5"/>
  <c r="AG155" i="5" s="1"/>
  <c r="AD156" i="5"/>
  <c r="AG156" i="5" s="1"/>
  <c r="AD157" i="5"/>
  <c r="AG157" i="5" s="1"/>
  <c r="AD158" i="5"/>
  <c r="AG158" i="5" s="1"/>
  <c r="AD159" i="5"/>
  <c r="AG159" i="5" s="1"/>
  <c r="AD160" i="5"/>
  <c r="AG160" i="5" s="1"/>
  <c r="AD161" i="5"/>
  <c r="AG161" i="5" s="1"/>
  <c r="AD162" i="5"/>
  <c r="AG162" i="5" s="1"/>
  <c r="AD163" i="5"/>
  <c r="AG163" i="5" s="1"/>
  <c r="AD164" i="5"/>
  <c r="AG164" i="5" s="1"/>
  <c r="AD165" i="5"/>
  <c r="AG165" i="5" s="1"/>
  <c r="AD166" i="5"/>
  <c r="AG166" i="5" s="1"/>
  <c r="AD167" i="5"/>
  <c r="AG167" i="5" s="1"/>
  <c r="AD168" i="5"/>
  <c r="AG168" i="5" s="1"/>
  <c r="AD169" i="5"/>
  <c r="AG169" i="5" s="1"/>
  <c r="AD170" i="5"/>
  <c r="AG170" i="5" s="1"/>
  <c r="AD171" i="5"/>
  <c r="AG171" i="5" s="1"/>
  <c r="AD172" i="5"/>
  <c r="AG172" i="5" s="1"/>
  <c r="AD173" i="5"/>
  <c r="AG173" i="5" s="1"/>
  <c r="AD174" i="5"/>
  <c r="AG174" i="5" s="1"/>
  <c r="AD175" i="5"/>
  <c r="AG175" i="5" s="1"/>
  <c r="AD176" i="5"/>
  <c r="AG176" i="5" s="1"/>
  <c r="AD177" i="5"/>
  <c r="AG177" i="5" s="1"/>
  <c r="AD178" i="5"/>
  <c r="AG178" i="5" s="1"/>
  <c r="AD179" i="5"/>
  <c r="AG179" i="5" s="1"/>
  <c r="AD180" i="5"/>
  <c r="AG180" i="5" s="1"/>
  <c r="AD181" i="5"/>
  <c r="AG181" i="5" s="1"/>
  <c r="AD182" i="5"/>
  <c r="AG182" i="5" s="1"/>
  <c r="AD183" i="5"/>
  <c r="AG183" i="5" s="1"/>
  <c r="AD184" i="5"/>
  <c r="AG184" i="5" s="1"/>
  <c r="AD185" i="5"/>
  <c r="AG185" i="5" s="1"/>
  <c r="AD186" i="5"/>
  <c r="AG186" i="5" s="1"/>
  <c r="AD187" i="5"/>
  <c r="AG187" i="5" s="1"/>
  <c r="AD188" i="5"/>
  <c r="AG188" i="5" s="1"/>
  <c r="AD189" i="5"/>
  <c r="AG189" i="5" s="1"/>
  <c r="AD190" i="5"/>
  <c r="AG190" i="5" s="1"/>
  <c r="AD191" i="5"/>
  <c r="AG191" i="5" s="1"/>
  <c r="AD192" i="5"/>
  <c r="AG192" i="5" s="1"/>
  <c r="AD193" i="5"/>
  <c r="AG193" i="5" s="1"/>
  <c r="AD194" i="5"/>
  <c r="AG194" i="5" s="1"/>
  <c r="AD195" i="5"/>
  <c r="AG195" i="5" s="1"/>
  <c r="AD196" i="5"/>
  <c r="AG196" i="5" s="1"/>
  <c r="AD197" i="5"/>
  <c r="AG197" i="5" s="1"/>
  <c r="AD198" i="5"/>
  <c r="AG198" i="5" s="1"/>
  <c r="AD199" i="5"/>
  <c r="AG199" i="5" s="1"/>
  <c r="AD200" i="5"/>
  <c r="AG200" i="5" s="1"/>
  <c r="AD201" i="5"/>
  <c r="AG201" i="5" s="1"/>
  <c r="AD202" i="5"/>
  <c r="AG202" i="5" s="1"/>
  <c r="AD203" i="5"/>
  <c r="AG203" i="5" s="1"/>
  <c r="AD204" i="5"/>
  <c r="AG204" i="5" s="1"/>
  <c r="AD205" i="5"/>
  <c r="AG205" i="5" s="1"/>
  <c r="AD206" i="5"/>
  <c r="AG206" i="5" s="1"/>
  <c r="AD207" i="5"/>
  <c r="AG207" i="5" s="1"/>
  <c r="AD208" i="5"/>
  <c r="AG208" i="5" s="1"/>
  <c r="AD209" i="5"/>
  <c r="AG209" i="5" s="1"/>
  <c r="AD210" i="5"/>
  <c r="AG210" i="5" s="1"/>
  <c r="AD211" i="5"/>
  <c r="AG211" i="5" s="1"/>
  <c r="AD212" i="5"/>
  <c r="AG212" i="5" s="1"/>
  <c r="AD213" i="5"/>
  <c r="AG213" i="5" s="1"/>
  <c r="AD214" i="5"/>
  <c r="AG214" i="5" s="1"/>
  <c r="AD215" i="5"/>
  <c r="AG215" i="5" s="1"/>
  <c r="AD216" i="5"/>
  <c r="AG216" i="5" s="1"/>
  <c r="AD217" i="5"/>
  <c r="AG217" i="5" s="1"/>
  <c r="AD218" i="5"/>
  <c r="AG218" i="5" s="1"/>
  <c r="AD219" i="5"/>
  <c r="AG219" i="5" s="1"/>
  <c r="AD220" i="5"/>
  <c r="AG220" i="5" s="1"/>
  <c r="AD221" i="5"/>
  <c r="AG221" i="5" s="1"/>
  <c r="AD222" i="5"/>
  <c r="AG222" i="5" s="1"/>
  <c r="AD223" i="5"/>
  <c r="AG223" i="5" s="1"/>
  <c r="AD224" i="5"/>
  <c r="AG224" i="5" s="1"/>
  <c r="AD225" i="5"/>
  <c r="AG225" i="5" s="1"/>
  <c r="AD226" i="5"/>
  <c r="AG226" i="5" s="1"/>
  <c r="AD227" i="5"/>
  <c r="AG227" i="5" s="1"/>
  <c r="AD228" i="5"/>
  <c r="AG228" i="5" s="1"/>
  <c r="AD229" i="5"/>
  <c r="AG229" i="5" s="1"/>
  <c r="AD230" i="5"/>
  <c r="AG230" i="5" s="1"/>
  <c r="AD231" i="5"/>
  <c r="AG231" i="5" s="1"/>
  <c r="AD232" i="5"/>
  <c r="AG232" i="5" s="1"/>
  <c r="AD233" i="5"/>
  <c r="AG233" i="5" s="1"/>
  <c r="AD234" i="5"/>
  <c r="AG234" i="5" s="1"/>
  <c r="AD235" i="5"/>
  <c r="AG235" i="5" s="1"/>
  <c r="AD236" i="5"/>
  <c r="AG236" i="5" s="1"/>
  <c r="AD237" i="5"/>
  <c r="AG237" i="5" s="1"/>
  <c r="AD238" i="5"/>
  <c r="AG238" i="5" s="1"/>
  <c r="AD239" i="5"/>
  <c r="AG239" i="5" s="1"/>
  <c r="AD240" i="5"/>
  <c r="AG240" i="5" s="1"/>
  <c r="AD241" i="5"/>
  <c r="AG241" i="5" s="1"/>
  <c r="AD242" i="5"/>
  <c r="AG242" i="5" s="1"/>
  <c r="AD243" i="5"/>
  <c r="AG243" i="5" s="1"/>
  <c r="AD244" i="5"/>
  <c r="AG244" i="5" s="1"/>
  <c r="AD245" i="5"/>
  <c r="AG245" i="5" s="1"/>
  <c r="AD246" i="5"/>
  <c r="AG246" i="5" s="1"/>
  <c r="AD247" i="5"/>
  <c r="AG247" i="5" s="1"/>
  <c r="AD248" i="5"/>
  <c r="AG248" i="5" s="1"/>
  <c r="AD249" i="5"/>
  <c r="AG249" i="5" s="1"/>
  <c r="AD250" i="5"/>
  <c r="AG250" i="5" s="1"/>
  <c r="AD251" i="5"/>
  <c r="AG251" i="5" s="1"/>
  <c r="AD252" i="5"/>
  <c r="AG252" i="5" s="1"/>
  <c r="AD253" i="5"/>
  <c r="AG253" i="5" s="1"/>
  <c r="AD254" i="5"/>
  <c r="AG254" i="5" s="1"/>
  <c r="AD255" i="5"/>
  <c r="AG255" i="5" s="1"/>
  <c r="AD256" i="5"/>
  <c r="AG256" i="5" s="1"/>
  <c r="AD257" i="5"/>
  <c r="AG257" i="5" s="1"/>
  <c r="AD258" i="5"/>
  <c r="AG258" i="5" s="1"/>
  <c r="AD259" i="5"/>
  <c r="AG259" i="5" s="1"/>
  <c r="AD260" i="5"/>
  <c r="AG260" i="5" s="1"/>
  <c r="AD261" i="5"/>
  <c r="AG261" i="5" s="1"/>
  <c r="AD262" i="5"/>
  <c r="AG262" i="5" s="1"/>
  <c r="AD263" i="5"/>
  <c r="AG263" i="5" s="1"/>
  <c r="AD264" i="5"/>
  <c r="AG264" i="5" s="1"/>
  <c r="AD265" i="5"/>
  <c r="AG265" i="5" s="1"/>
  <c r="AD266" i="5"/>
  <c r="AG266" i="5" s="1"/>
  <c r="AD267" i="5"/>
  <c r="AG267" i="5" s="1"/>
  <c r="AD268" i="5"/>
  <c r="AG268" i="5" s="1"/>
  <c r="AD269" i="5"/>
  <c r="AG269" i="5" s="1"/>
  <c r="AD270" i="5"/>
  <c r="AG270" i="5" s="1"/>
  <c r="AD271" i="5"/>
  <c r="AG271" i="5" s="1"/>
  <c r="AD272" i="5"/>
  <c r="AG272" i="5" s="1"/>
  <c r="AD273" i="5"/>
  <c r="AG273" i="5" s="1"/>
  <c r="AD274" i="5"/>
  <c r="AG274" i="5" s="1"/>
  <c r="AD275" i="5"/>
  <c r="AG275" i="5" s="1"/>
  <c r="AD276" i="5"/>
  <c r="AG276" i="5" s="1"/>
  <c r="AD277" i="5"/>
  <c r="AG277" i="5" s="1"/>
  <c r="AD278" i="5"/>
  <c r="AG278" i="5" s="1"/>
  <c r="AD279" i="5"/>
  <c r="AG279" i="5" s="1"/>
  <c r="AD280" i="5"/>
  <c r="AG280" i="5" s="1"/>
  <c r="AD281" i="5"/>
  <c r="AG281" i="5" s="1"/>
  <c r="AD282" i="5"/>
  <c r="AG282" i="5" s="1"/>
  <c r="AD283" i="5"/>
  <c r="AG283" i="5" s="1"/>
  <c r="AD284" i="5"/>
  <c r="AG284" i="5" s="1"/>
  <c r="AD285" i="5"/>
  <c r="AG285" i="5" s="1"/>
  <c r="AD286" i="5"/>
  <c r="AG286" i="5" s="1"/>
  <c r="AD287" i="5"/>
  <c r="AG287" i="5" s="1"/>
  <c r="AD288" i="5"/>
  <c r="AG288" i="5" s="1"/>
  <c r="AD289" i="5"/>
  <c r="AG289" i="5" s="1"/>
  <c r="AD290" i="5"/>
  <c r="AG290" i="5" s="1"/>
  <c r="AD291" i="5"/>
  <c r="AG291" i="5" s="1"/>
  <c r="AD292" i="5"/>
  <c r="AG292" i="5" s="1"/>
  <c r="AD293" i="5"/>
  <c r="AG293" i="5" s="1"/>
  <c r="AD294" i="5"/>
  <c r="AG294" i="5" s="1"/>
  <c r="AD295" i="5"/>
  <c r="AG295" i="5" s="1"/>
  <c r="AD296" i="5"/>
  <c r="AG296" i="5" s="1"/>
  <c r="AD297" i="5"/>
  <c r="AG297" i="5" s="1"/>
  <c r="AD298" i="5"/>
  <c r="AG298" i="5" s="1"/>
  <c r="AD299" i="5"/>
  <c r="AG299" i="5" s="1"/>
  <c r="AD300" i="5"/>
  <c r="AG300" i="5" s="1"/>
  <c r="AD301" i="5"/>
  <c r="AG301" i="5" s="1"/>
  <c r="AD302" i="5"/>
  <c r="AG302" i="5" s="1"/>
  <c r="AD303" i="5"/>
  <c r="AG303" i="5" s="1"/>
  <c r="AD304" i="5"/>
  <c r="AG304" i="5" s="1"/>
  <c r="AD305" i="5"/>
  <c r="AG305" i="5" s="1"/>
  <c r="AD306" i="5"/>
  <c r="AG306" i="5" s="1"/>
  <c r="AD307" i="5"/>
  <c r="AG307" i="5" s="1"/>
  <c r="AD308" i="5"/>
  <c r="AG308" i="5" s="1"/>
  <c r="AD309" i="5"/>
  <c r="AG309" i="5" s="1"/>
  <c r="AD310" i="5"/>
  <c r="AG310" i="5" s="1"/>
  <c r="AD311" i="5"/>
  <c r="AG311" i="5" s="1"/>
  <c r="AD312" i="5"/>
  <c r="AG312" i="5" s="1"/>
  <c r="AD313" i="5"/>
  <c r="AG313" i="5" s="1"/>
  <c r="AD314" i="5"/>
  <c r="AG314" i="5" s="1"/>
  <c r="AD315" i="5"/>
  <c r="AG315" i="5" s="1"/>
  <c r="AD316" i="5"/>
  <c r="AG316" i="5" s="1"/>
  <c r="AD317" i="5"/>
  <c r="AG317" i="5" s="1"/>
  <c r="AC8" i="5" l="1"/>
  <c r="AC11" i="5"/>
  <c r="AC24" i="5"/>
  <c r="AC32" i="5"/>
  <c r="AC48" i="5"/>
  <c r="AC62" i="5"/>
  <c r="AC74" i="5"/>
  <c r="AC84" i="5"/>
  <c r="AC105" i="5"/>
  <c r="AC122" i="5"/>
  <c r="AC142" i="5"/>
  <c r="AC160" i="5"/>
  <c r="AC181" i="5"/>
  <c r="AC199" i="5"/>
  <c r="AC223" i="5"/>
  <c r="AC265" i="5"/>
  <c r="AC304" i="5"/>
  <c r="AB8" i="5"/>
  <c r="AB11" i="5"/>
  <c r="AB24" i="5"/>
  <c r="AB32" i="5"/>
  <c r="AB48" i="5"/>
  <c r="AB62" i="5"/>
  <c r="AB74" i="5"/>
  <c r="AB84" i="5"/>
  <c r="AB105" i="5"/>
  <c r="AB122" i="5"/>
  <c r="AB142" i="5"/>
  <c r="AB160" i="5"/>
  <c r="AB181" i="5"/>
  <c r="AB199" i="5"/>
  <c r="AB223" i="5"/>
  <c r="AB265" i="5"/>
  <c r="AB304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Z8" i="5"/>
  <c r="Z11" i="5"/>
  <c r="Z24" i="5"/>
  <c r="Z32" i="5"/>
  <c r="Z48" i="5"/>
  <c r="Z62" i="5"/>
  <c r="Z74" i="5"/>
  <c r="Z84" i="5"/>
  <c r="Z105" i="5"/>
  <c r="Z122" i="5"/>
  <c r="Z142" i="5"/>
  <c r="Z160" i="5"/>
  <c r="Z181" i="5"/>
  <c r="Z199" i="5"/>
  <c r="Z223" i="5"/>
  <c r="Z265" i="5"/>
  <c r="Z304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B14" i="5" l="1"/>
  <c r="AC14" i="5" s="1"/>
  <c r="B314" i="5"/>
  <c r="AC314" i="5" s="1"/>
  <c r="B300" i="5"/>
  <c r="AC300" i="5" s="1"/>
  <c r="B259" i="5"/>
  <c r="AC259" i="5" s="1"/>
  <c r="B196" i="5"/>
  <c r="AC196" i="5" s="1"/>
  <c r="B147" i="5"/>
  <c r="AC147" i="5" s="1"/>
  <c r="B116" i="5"/>
  <c r="AC116" i="5" s="1"/>
  <c r="B90" i="5"/>
  <c r="AC90" i="5" s="1"/>
  <c r="B69" i="5"/>
  <c r="AC69" i="5" s="1"/>
  <c r="B50" i="5"/>
  <c r="AC50" i="5" s="1"/>
  <c r="B19" i="5"/>
  <c r="AC19" i="5" s="1"/>
  <c r="Z69" i="5" l="1"/>
  <c r="AB69" i="5"/>
  <c r="Z90" i="5"/>
  <c r="AB90" i="5"/>
  <c r="Z19" i="5"/>
  <c r="AB19" i="5"/>
  <c r="Z116" i="5"/>
  <c r="AB116" i="5"/>
  <c r="Z50" i="5"/>
  <c r="AB50" i="5"/>
  <c r="Z147" i="5"/>
  <c r="AB147" i="5"/>
  <c r="Z196" i="5"/>
  <c r="AB196" i="5"/>
  <c r="Z259" i="5"/>
  <c r="AB259" i="5"/>
  <c r="Z300" i="5"/>
  <c r="AB300" i="5"/>
  <c r="Z314" i="5"/>
  <c r="AB314" i="5"/>
  <c r="Z14" i="5"/>
  <c r="AB14" i="5"/>
  <c r="B7" i="5"/>
  <c r="AC7" i="5" s="1"/>
  <c r="B9" i="5"/>
  <c r="AC9" i="5" s="1"/>
  <c r="B10" i="5"/>
  <c r="AC10" i="5" s="1"/>
  <c r="B12" i="5"/>
  <c r="AC12" i="5" s="1"/>
  <c r="B13" i="5"/>
  <c r="AC13" i="5" s="1"/>
  <c r="B15" i="5"/>
  <c r="AC15" i="5" s="1"/>
  <c r="B16" i="5"/>
  <c r="AC16" i="5" s="1"/>
  <c r="B17" i="5"/>
  <c r="AC17" i="5" s="1"/>
  <c r="B18" i="5"/>
  <c r="AC18" i="5" s="1"/>
  <c r="B20" i="5"/>
  <c r="AC20" i="5" s="1"/>
  <c r="B21" i="5"/>
  <c r="AC21" i="5" s="1"/>
  <c r="B22" i="5"/>
  <c r="AC22" i="5" s="1"/>
  <c r="B23" i="5"/>
  <c r="AC23" i="5" s="1"/>
  <c r="B25" i="5"/>
  <c r="AC25" i="5" s="1"/>
  <c r="B26" i="5"/>
  <c r="AC26" i="5" s="1"/>
  <c r="B27" i="5"/>
  <c r="AC27" i="5" s="1"/>
  <c r="B28" i="5"/>
  <c r="AC28" i="5" s="1"/>
  <c r="B29" i="5"/>
  <c r="AC29" i="5" s="1"/>
  <c r="B30" i="5"/>
  <c r="AC30" i="5" s="1"/>
  <c r="B31" i="5"/>
  <c r="AC31" i="5" s="1"/>
  <c r="B33" i="5"/>
  <c r="AC33" i="5" s="1"/>
  <c r="B34" i="5"/>
  <c r="AC34" i="5" s="1"/>
  <c r="B35" i="5"/>
  <c r="AC35" i="5" s="1"/>
  <c r="B36" i="5"/>
  <c r="AC36" i="5" s="1"/>
  <c r="B37" i="5"/>
  <c r="AC37" i="5" s="1"/>
  <c r="B38" i="5"/>
  <c r="AC38" i="5" s="1"/>
  <c r="B39" i="5"/>
  <c r="AC39" i="5" s="1"/>
  <c r="B40" i="5"/>
  <c r="AC40" i="5" s="1"/>
  <c r="B41" i="5"/>
  <c r="AC41" i="5" s="1"/>
  <c r="B42" i="5"/>
  <c r="AC42" i="5" s="1"/>
  <c r="B43" i="5"/>
  <c r="AC43" i="5" s="1"/>
  <c r="B44" i="5"/>
  <c r="AC44" i="5" s="1"/>
  <c r="B45" i="5"/>
  <c r="AC45" i="5" s="1"/>
  <c r="B46" i="5"/>
  <c r="AC46" i="5" s="1"/>
  <c r="B47" i="5"/>
  <c r="AC47" i="5" s="1"/>
  <c r="B49" i="5"/>
  <c r="AC49" i="5" s="1"/>
  <c r="B51" i="5"/>
  <c r="AC51" i="5" s="1"/>
  <c r="B52" i="5"/>
  <c r="AC52" i="5" s="1"/>
  <c r="B53" i="5"/>
  <c r="AC53" i="5" s="1"/>
  <c r="B54" i="5"/>
  <c r="AC54" i="5" s="1"/>
  <c r="B55" i="5"/>
  <c r="AC55" i="5" s="1"/>
  <c r="B56" i="5"/>
  <c r="AC56" i="5" s="1"/>
  <c r="B57" i="5"/>
  <c r="AC57" i="5" s="1"/>
  <c r="B58" i="5"/>
  <c r="AC58" i="5" s="1"/>
  <c r="B59" i="5"/>
  <c r="AC59" i="5" s="1"/>
  <c r="B60" i="5"/>
  <c r="AC60" i="5" s="1"/>
  <c r="B61" i="5"/>
  <c r="AC61" i="5" s="1"/>
  <c r="B63" i="5"/>
  <c r="AC63" i="5" s="1"/>
  <c r="B64" i="5"/>
  <c r="AC64" i="5" s="1"/>
  <c r="B65" i="5"/>
  <c r="AC65" i="5" s="1"/>
  <c r="B66" i="5"/>
  <c r="AC66" i="5" s="1"/>
  <c r="B67" i="5"/>
  <c r="AC67" i="5" s="1"/>
  <c r="B68" i="5"/>
  <c r="AC68" i="5" s="1"/>
  <c r="B70" i="5"/>
  <c r="AC70" i="5" s="1"/>
  <c r="B71" i="5"/>
  <c r="AC71" i="5" s="1"/>
  <c r="B72" i="5"/>
  <c r="AC72" i="5" s="1"/>
  <c r="B73" i="5"/>
  <c r="AC73" i="5" s="1"/>
  <c r="B75" i="5"/>
  <c r="AC75" i="5" s="1"/>
  <c r="B76" i="5"/>
  <c r="AC76" i="5" s="1"/>
  <c r="B77" i="5"/>
  <c r="AC77" i="5" s="1"/>
  <c r="B78" i="5"/>
  <c r="AC78" i="5" s="1"/>
  <c r="B79" i="5"/>
  <c r="AC79" i="5" s="1"/>
  <c r="B80" i="5"/>
  <c r="AC80" i="5" s="1"/>
  <c r="B81" i="5"/>
  <c r="AC81" i="5" s="1"/>
  <c r="B82" i="5"/>
  <c r="AC82" i="5" s="1"/>
  <c r="B83" i="5"/>
  <c r="AC83" i="5" s="1"/>
  <c r="B85" i="5"/>
  <c r="AC85" i="5" s="1"/>
  <c r="B86" i="5"/>
  <c r="AC86" i="5" s="1"/>
  <c r="B87" i="5"/>
  <c r="AC87" i="5" s="1"/>
  <c r="B88" i="5"/>
  <c r="AC88" i="5" s="1"/>
  <c r="B89" i="5"/>
  <c r="AC89" i="5" s="1"/>
  <c r="B91" i="5"/>
  <c r="AC91" i="5" s="1"/>
  <c r="B92" i="5"/>
  <c r="AC92" i="5" s="1"/>
  <c r="B93" i="5"/>
  <c r="AC93" i="5" s="1"/>
  <c r="B94" i="5"/>
  <c r="AC94" i="5" s="1"/>
  <c r="B95" i="5"/>
  <c r="AC95" i="5" s="1"/>
  <c r="B96" i="5"/>
  <c r="AC96" i="5" s="1"/>
  <c r="B97" i="5"/>
  <c r="AC97" i="5" s="1"/>
  <c r="B98" i="5"/>
  <c r="AC98" i="5" s="1"/>
  <c r="B99" i="5"/>
  <c r="AC99" i="5" s="1"/>
  <c r="B100" i="5"/>
  <c r="AC100" i="5" s="1"/>
  <c r="B101" i="5"/>
  <c r="AC101" i="5" s="1"/>
  <c r="B102" i="5"/>
  <c r="AC102" i="5" s="1"/>
  <c r="B103" i="5"/>
  <c r="AC103" i="5" s="1"/>
  <c r="B104" i="5"/>
  <c r="AC104" i="5" s="1"/>
  <c r="B106" i="5"/>
  <c r="AC106" i="5" s="1"/>
  <c r="B107" i="5"/>
  <c r="AC107" i="5" s="1"/>
  <c r="B108" i="5"/>
  <c r="AC108" i="5" s="1"/>
  <c r="B109" i="5"/>
  <c r="AC109" i="5" s="1"/>
  <c r="B110" i="5"/>
  <c r="AC110" i="5" s="1"/>
  <c r="B111" i="5"/>
  <c r="AC111" i="5" s="1"/>
  <c r="B112" i="5"/>
  <c r="AC112" i="5" s="1"/>
  <c r="B113" i="5"/>
  <c r="AC113" i="5" s="1"/>
  <c r="B114" i="5"/>
  <c r="AC114" i="5" s="1"/>
  <c r="B115" i="5"/>
  <c r="AC115" i="5" s="1"/>
  <c r="B117" i="5"/>
  <c r="AC117" i="5" s="1"/>
  <c r="B118" i="5"/>
  <c r="AC118" i="5" s="1"/>
  <c r="B119" i="5"/>
  <c r="AC119" i="5" s="1"/>
  <c r="B120" i="5"/>
  <c r="AC120" i="5" s="1"/>
  <c r="B121" i="5"/>
  <c r="AC121" i="5" s="1"/>
  <c r="B123" i="5"/>
  <c r="AC123" i="5" s="1"/>
  <c r="B124" i="5"/>
  <c r="AC124" i="5" s="1"/>
  <c r="B125" i="5"/>
  <c r="AC125" i="5" s="1"/>
  <c r="B126" i="5"/>
  <c r="AC126" i="5" s="1"/>
  <c r="B127" i="5"/>
  <c r="AC127" i="5" s="1"/>
  <c r="B128" i="5"/>
  <c r="AC128" i="5" s="1"/>
  <c r="B129" i="5"/>
  <c r="AC129" i="5" s="1"/>
  <c r="B130" i="5"/>
  <c r="AC130" i="5" s="1"/>
  <c r="B131" i="5"/>
  <c r="AC131" i="5" s="1"/>
  <c r="B132" i="5"/>
  <c r="AC132" i="5" s="1"/>
  <c r="B133" i="5"/>
  <c r="AC133" i="5" s="1"/>
  <c r="B134" i="5"/>
  <c r="AC134" i="5" s="1"/>
  <c r="B135" i="5"/>
  <c r="AC135" i="5" s="1"/>
  <c r="B136" i="5"/>
  <c r="AC136" i="5" s="1"/>
  <c r="B137" i="5"/>
  <c r="AC137" i="5" s="1"/>
  <c r="B138" i="5"/>
  <c r="AC138" i="5" s="1"/>
  <c r="B139" i="5"/>
  <c r="AC139" i="5" s="1"/>
  <c r="B140" i="5"/>
  <c r="AC140" i="5" s="1"/>
  <c r="B141" i="5"/>
  <c r="AC141" i="5" s="1"/>
  <c r="B143" i="5"/>
  <c r="AC143" i="5" s="1"/>
  <c r="B144" i="5"/>
  <c r="AC144" i="5" s="1"/>
  <c r="B145" i="5"/>
  <c r="AC145" i="5" s="1"/>
  <c r="B146" i="5"/>
  <c r="AC146" i="5" s="1"/>
  <c r="B148" i="5"/>
  <c r="AC148" i="5" s="1"/>
  <c r="B149" i="5"/>
  <c r="AC149" i="5" s="1"/>
  <c r="B150" i="5"/>
  <c r="AC150" i="5" s="1"/>
  <c r="B151" i="5"/>
  <c r="AC151" i="5" s="1"/>
  <c r="B152" i="5"/>
  <c r="AC152" i="5" s="1"/>
  <c r="B153" i="5"/>
  <c r="AC153" i="5" s="1"/>
  <c r="B154" i="5"/>
  <c r="AC154" i="5" s="1"/>
  <c r="B155" i="5"/>
  <c r="AC155" i="5" s="1"/>
  <c r="B156" i="5"/>
  <c r="AC156" i="5" s="1"/>
  <c r="B157" i="5"/>
  <c r="AC157" i="5" s="1"/>
  <c r="B158" i="5"/>
  <c r="AC158" i="5" s="1"/>
  <c r="B159" i="5"/>
  <c r="AC159" i="5" s="1"/>
  <c r="B161" i="5"/>
  <c r="AC161" i="5" s="1"/>
  <c r="B162" i="5"/>
  <c r="AC162" i="5" s="1"/>
  <c r="B163" i="5"/>
  <c r="AC163" i="5" s="1"/>
  <c r="B164" i="5"/>
  <c r="AC164" i="5" s="1"/>
  <c r="B165" i="5"/>
  <c r="AC165" i="5" s="1"/>
  <c r="B166" i="5"/>
  <c r="AC166" i="5" s="1"/>
  <c r="B167" i="5"/>
  <c r="AC167" i="5" s="1"/>
  <c r="B168" i="5"/>
  <c r="AC168" i="5" s="1"/>
  <c r="B169" i="5"/>
  <c r="AC169" i="5" s="1"/>
  <c r="B170" i="5"/>
  <c r="AC170" i="5" s="1"/>
  <c r="B171" i="5"/>
  <c r="AC171" i="5" s="1"/>
  <c r="B172" i="5"/>
  <c r="AC172" i="5" s="1"/>
  <c r="B173" i="5"/>
  <c r="AC173" i="5" s="1"/>
  <c r="B174" i="5"/>
  <c r="AC174" i="5" s="1"/>
  <c r="B175" i="5"/>
  <c r="AC175" i="5" s="1"/>
  <c r="B176" i="5"/>
  <c r="AC176" i="5" s="1"/>
  <c r="B177" i="5"/>
  <c r="AC177" i="5" s="1"/>
  <c r="B178" i="5"/>
  <c r="AC178" i="5" s="1"/>
  <c r="B179" i="5"/>
  <c r="AC179" i="5" s="1"/>
  <c r="B180" i="5"/>
  <c r="AC180" i="5" s="1"/>
  <c r="B182" i="5"/>
  <c r="AC182" i="5" s="1"/>
  <c r="B183" i="5"/>
  <c r="AC183" i="5" s="1"/>
  <c r="B184" i="5"/>
  <c r="AC184" i="5" s="1"/>
  <c r="B185" i="5"/>
  <c r="AC185" i="5" s="1"/>
  <c r="B186" i="5"/>
  <c r="AC186" i="5" s="1"/>
  <c r="B187" i="5"/>
  <c r="AC187" i="5" s="1"/>
  <c r="B188" i="5"/>
  <c r="AC188" i="5" s="1"/>
  <c r="B189" i="5"/>
  <c r="AC189" i="5" s="1"/>
  <c r="B190" i="5"/>
  <c r="AC190" i="5" s="1"/>
  <c r="B191" i="5"/>
  <c r="AC191" i="5" s="1"/>
  <c r="B192" i="5"/>
  <c r="AC192" i="5" s="1"/>
  <c r="B193" i="5"/>
  <c r="AC193" i="5" s="1"/>
  <c r="B194" i="5"/>
  <c r="AC194" i="5" s="1"/>
  <c r="B195" i="5"/>
  <c r="AC195" i="5" s="1"/>
  <c r="B197" i="5"/>
  <c r="AC197" i="5" s="1"/>
  <c r="B198" i="5"/>
  <c r="AC198" i="5" s="1"/>
  <c r="B200" i="5"/>
  <c r="AC200" i="5" s="1"/>
  <c r="B201" i="5"/>
  <c r="AC201" i="5" s="1"/>
  <c r="B202" i="5"/>
  <c r="AC202" i="5" s="1"/>
  <c r="B203" i="5"/>
  <c r="AC203" i="5" s="1"/>
  <c r="B204" i="5"/>
  <c r="AC204" i="5" s="1"/>
  <c r="B205" i="5"/>
  <c r="AC205" i="5" s="1"/>
  <c r="B206" i="5"/>
  <c r="AC206" i="5" s="1"/>
  <c r="B207" i="5"/>
  <c r="AC207" i="5" s="1"/>
  <c r="B208" i="5"/>
  <c r="AC208" i="5" s="1"/>
  <c r="B209" i="5"/>
  <c r="AC209" i="5" s="1"/>
  <c r="B210" i="5"/>
  <c r="AC210" i="5" s="1"/>
  <c r="B211" i="5"/>
  <c r="AC211" i="5" s="1"/>
  <c r="B212" i="5"/>
  <c r="AC212" i="5" s="1"/>
  <c r="B213" i="5"/>
  <c r="AC213" i="5" s="1"/>
  <c r="B214" i="5"/>
  <c r="AC214" i="5" s="1"/>
  <c r="B215" i="5"/>
  <c r="AC215" i="5" s="1"/>
  <c r="B216" i="5"/>
  <c r="AC216" i="5" s="1"/>
  <c r="B217" i="5"/>
  <c r="AC217" i="5" s="1"/>
  <c r="B218" i="5"/>
  <c r="AC218" i="5" s="1"/>
  <c r="B219" i="5"/>
  <c r="AC219" i="5" s="1"/>
  <c r="B220" i="5"/>
  <c r="AC220" i="5" s="1"/>
  <c r="B221" i="5"/>
  <c r="AC221" i="5" s="1"/>
  <c r="B222" i="5"/>
  <c r="AC222" i="5" s="1"/>
  <c r="B224" i="5"/>
  <c r="AC224" i="5" s="1"/>
  <c r="B225" i="5"/>
  <c r="AC225" i="5" s="1"/>
  <c r="B226" i="5"/>
  <c r="AC226" i="5" s="1"/>
  <c r="B227" i="5"/>
  <c r="AC227" i="5" s="1"/>
  <c r="B228" i="5"/>
  <c r="AC228" i="5" s="1"/>
  <c r="B229" i="5"/>
  <c r="AC229" i="5" s="1"/>
  <c r="B230" i="5"/>
  <c r="AC230" i="5" s="1"/>
  <c r="B231" i="5"/>
  <c r="AC231" i="5" s="1"/>
  <c r="B232" i="5"/>
  <c r="AC232" i="5" s="1"/>
  <c r="B233" i="5"/>
  <c r="AC233" i="5" s="1"/>
  <c r="B234" i="5"/>
  <c r="AC234" i="5" s="1"/>
  <c r="B235" i="5"/>
  <c r="AC235" i="5" s="1"/>
  <c r="B236" i="5"/>
  <c r="AC236" i="5" s="1"/>
  <c r="B237" i="5"/>
  <c r="AC237" i="5" s="1"/>
  <c r="B238" i="5"/>
  <c r="AC238" i="5" s="1"/>
  <c r="B239" i="5"/>
  <c r="AC239" i="5" s="1"/>
  <c r="B240" i="5"/>
  <c r="AC240" i="5" s="1"/>
  <c r="B241" i="5"/>
  <c r="AC241" i="5" s="1"/>
  <c r="B242" i="5"/>
  <c r="AC242" i="5" s="1"/>
  <c r="B243" i="5"/>
  <c r="AC243" i="5" s="1"/>
  <c r="B244" i="5"/>
  <c r="AC244" i="5" s="1"/>
  <c r="B245" i="5"/>
  <c r="AC245" i="5" s="1"/>
  <c r="B246" i="5"/>
  <c r="AC246" i="5" s="1"/>
  <c r="B247" i="5"/>
  <c r="AC247" i="5" s="1"/>
  <c r="B248" i="5"/>
  <c r="AC248" i="5" s="1"/>
  <c r="B249" i="5"/>
  <c r="AC249" i="5" s="1"/>
  <c r="B250" i="5"/>
  <c r="AC250" i="5" s="1"/>
  <c r="B251" i="5"/>
  <c r="AC251" i="5" s="1"/>
  <c r="B252" i="5"/>
  <c r="AC252" i="5" s="1"/>
  <c r="B253" i="5"/>
  <c r="AC253" i="5" s="1"/>
  <c r="B254" i="5"/>
  <c r="AC254" i="5" s="1"/>
  <c r="B255" i="5"/>
  <c r="AC255" i="5" s="1"/>
  <c r="B256" i="5"/>
  <c r="AC256" i="5" s="1"/>
  <c r="B257" i="5"/>
  <c r="AC257" i="5" s="1"/>
  <c r="B258" i="5"/>
  <c r="AC258" i="5" s="1"/>
  <c r="B260" i="5"/>
  <c r="AC260" i="5" s="1"/>
  <c r="B261" i="5"/>
  <c r="AC261" i="5" s="1"/>
  <c r="B262" i="5"/>
  <c r="AC262" i="5" s="1"/>
  <c r="B263" i="5"/>
  <c r="AC263" i="5" s="1"/>
  <c r="B264" i="5"/>
  <c r="AC264" i="5" s="1"/>
  <c r="B266" i="5"/>
  <c r="AC266" i="5" s="1"/>
  <c r="B267" i="5"/>
  <c r="AC267" i="5" s="1"/>
  <c r="B268" i="5"/>
  <c r="AC268" i="5" s="1"/>
  <c r="B269" i="5"/>
  <c r="AC269" i="5" s="1"/>
  <c r="B270" i="5"/>
  <c r="AC270" i="5" s="1"/>
  <c r="B271" i="5"/>
  <c r="AC271" i="5" s="1"/>
  <c r="B272" i="5"/>
  <c r="AC272" i="5" s="1"/>
  <c r="B273" i="5"/>
  <c r="AC273" i="5" s="1"/>
  <c r="B274" i="5"/>
  <c r="AC274" i="5" s="1"/>
  <c r="B275" i="5"/>
  <c r="AC275" i="5" s="1"/>
  <c r="B276" i="5"/>
  <c r="AC276" i="5" s="1"/>
  <c r="B277" i="5"/>
  <c r="AC277" i="5" s="1"/>
  <c r="B278" i="5"/>
  <c r="AC278" i="5" s="1"/>
  <c r="B279" i="5"/>
  <c r="AC279" i="5" s="1"/>
  <c r="B280" i="5"/>
  <c r="AC280" i="5" s="1"/>
  <c r="B281" i="5"/>
  <c r="AC281" i="5" s="1"/>
  <c r="B282" i="5"/>
  <c r="AC282" i="5" s="1"/>
  <c r="B283" i="5"/>
  <c r="AC283" i="5" s="1"/>
  <c r="B284" i="5"/>
  <c r="AC284" i="5" s="1"/>
  <c r="B285" i="5"/>
  <c r="AC285" i="5" s="1"/>
  <c r="B286" i="5"/>
  <c r="AC286" i="5" s="1"/>
  <c r="B287" i="5"/>
  <c r="AC287" i="5" s="1"/>
  <c r="B288" i="5"/>
  <c r="AC288" i="5" s="1"/>
  <c r="B289" i="5"/>
  <c r="AC289" i="5" s="1"/>
  <c r="B290" i="5"/>
  <c r="AC290" i="5" s="1"/>
  <c r="B291" i="5"/>
  <c r="AC291" i="5" s="1"/>
  <c r="B292" i="5"/>
  <c r="AC292" i="5" s="1"/>
  <c r="B293" i="5"/>
  <c r="AC293" i="5" s="1"/>
  <c r="B294" i="5"/>
  <c r="AC294" i="5" s="1"/>
  <c r="B295" i="5"/>
  <c r="AC295" i="5" s="1"/>
  <c r="B296" i="5"/>
  <c r="AC296" i="5" s="1"/>
  <c r="B297" i="5"/>
  <c r="AC297" i="5" s="1"/>
  <c r="B298" i="5"/>
  <c r="AC298" i="5" s="1"/>
  <c r="B299" i="5"/>
  <c r="AC299" i="5" s="1"/>
  <c r="B301" i="5"/>
  <c r="AC301" i="5" s="1"/>
  <c r="B302" i="5"/>
  <c r="AC302" i="5" s="1"/>
  <c r="B303" i="5"/>
  <c r="AC303" i="5" s="1"/>
  <c r="B305" i="5"/>
  <c r="AC305" i="5" s="1"/>
  <c r="B306" i="5"/>
  <c r="AC306" i="5" s="1"/>
  <c r="B307" i="5"/>
  <c r="AC307" i="5" s="1"/>
  <c r="B308" i="5"/>
  <c r="AC308" i="5" s="1"/>
  <c r="B309" i="5"/>
  <c r="AC309" i="5" s="1"/>
  <c r="B310" i="5"/>
  <c r="AC310" i="5" s="1"/>
  <c r="B311" i="5"/>
  <c r="AC311" i="5" s="1"/>
  <c r="B312" i="5"/>
  <c r="AC312" i="5" s="1"/>
  <c r="B313" i="5"/>
  <c r="AC313" i="5" s="1"/>
  <c r="B315" i="5"/>
  <c r="AC315" i="5" s="1"/>
  <c r="B316" i="5"/>
  <c r="AC316" i="5" s="1"/>
  <c r="B317" i="5"/>
  <c r="AC317" i="5" s="1"/>
  <c r="Z289" i="5" l="1"/>
  <c r="AB289" i="5"/>
  <c r="AB255" i="5"/>
  <c r="Z255" i="5"/>
  <c r="Z222" i="5"/>
  <c r="AB222" i="5"/>
  <c r="Z179" i="5"/>
  <c r="AB179" i="5"/>
  <c r="Z154" i="5"/>
  <c r="AB154" i="5"/>
  <c r="Z110" i="5"/>
  <c r="AB110" i="5"/>
  <c r="Z83" i="5"/>
  <c r="AB83" i="5"/>
  <c r="Z46" i="5"/>
  <c r="AB46" i="5"/>
  <c r="Z9" i="5"/>
  <c r="AB9" i="5"/>
  <c r="Z315" i="5"/>
  <c r="AB315" i="5"/>
  <c r="AB280" i="5"/>
  <c r="Z280" i="5"/>
  <c r="Z246" i="5"/>
  <c r="AB246" i="5"/>
  <c r="Z221" i="5"/>
  <c r="AB221" i="5"/>
  <c r="Z178" i="5"/>
  <c r="AB178" i="5"/>
  <c r="Z153" i="5"/>
  <c r="AB153" i="5"/>
  <c r="Z118" i="5"/>
  <c r="AB118" i="5"/>
  <c r="Z100" i="5"/>
  <c r="AB100" i="5"/>
  <c r="AB55" i="5"/>
  <c r="Z55" i="5"/>
  <c r="Z45" i="5"/>
  <c r="AB45" i="5"/>
  <c r="Z37" i="5"/>
  <c r="AB37" i="5"/>
  <c r="Z28" i="5"/>
  <c r="AB28" i="5"/>
  <c r="Z18" i="5"/>
  <c r="AB18" i="5"/>
  <c r="AB7" i="5"/>
  <c r="Z7" i="5"/>
  <c r="Z313" i="5"/>
  <c r="AB313" i="5"/>
  <c r="Z305" i="5"/>
  <c r="AB305" i="5"/>
  <c r="AB295" i="5"/>
  <c r="Z295" i="5"/>
  <c r="AB287" i="5"/>
  <c r="Z287" i="5"/>
  <c r="AB279" i="5"/>
  <c r="Z279" i="5"/>
  <c r="AB271" i="5"/>
  <c r="Z271" i="5"/>
  <c r="Z262" i="5"/>
  <c r="AB262" i="5"/>
  <c r="Z253" i="5"/>
  <c r="AB253" i="5"/>
  <c r="Z245" i="5"/>
  <c r="AB245" i="5"/>
  <c r="Z237" i="5"/>
  <c r="AB237" i="5"/>
  <c r="Z229" i="5"/>
  <c r="AB229" i="5"/>
  <c r="Z220" i="5"/>
  <c r="AB220" i="5"/>
  <c r="Z212" i="5"/>
  <c r="AB212" i="5"/>
  <c r="Z204" i="5"/>
  <c r="AB204" i="5"/>
  <c r="Z194" i="5"/>
  <c r="AB194" i="5"/>
  <c r="Z186" i="5"/>
  <c r="AB186" i="5"/>
  <c r="Z177" i="5"/>
  <c r="AB177" i="5"/>
  <c r="Z169" i="5"/>
  <c r="AB169" i="5"/>
  <c r="Z161" i="5"/>
  <c r="AB161" i="5"/>
  <c r="AB152" i="5"/>
  <c r="Z152" i="5"/>
  <c r="AB143" i="5"/>
  <c r="Z143" i="5"/>
  <c r="Z134" i="5"/>
  <c r="AB134" i="5"/>
  <c r="Z126" i="5"/>
  <c r="AB126" i="5"/>
  <c r="Z117" i="5"/>
  <c r="AB117" i="5"/>
  <c r="Z108" i="5"/>
  <c r="AB108" i="5"/>
  <c r="Z99" i="5"/>
  <c r="AB99" i="5"/>
  <c r="Z91" i="5"/>
  <c r="AB91" i="5"/>
  <c r="Z81" i="5"/>
  <c r="AB81" i="5"/>
  <c r="AB72" i="5"/>
  <c r="Z72" i="5"/>
  <c r="AB63" i="5"/>
  <c r="Z63" i="5"/>
  <c r="Z54" i="5"/>
  <c r="AB54" i="5"/>
  <c r="Z44" i="5"/>
  <c r="AB44" i="5"/>
  <c r="Z36" i="5"/>
  <c r="AB36" i="5"/>
  <c r="Z27" i="5"/>
  <c r="AB27" i="5"/>
  <c r="Z17" i="5"/>
  <c r="AB17" i="5"/>
  <c r="Z281" i="5"/>
  <c r="AB281" i="5"/>
  <c r="AB239" i="5"/>
  <c r="Z239" i="5"/>
  <c r="Z188" i="5"/>
  <c r="AB188" i="5"/>
  <c r="AB128" i="5"/>
  <c r="Z128" i="5"/>
  <c r="Z75" i="5"/>
  <c r="AB75" i="5"/>
  <c r="Z20" i="5"/>
  <c r="AB20" i="5"/>
  <c r="AB288" i="5"/>
  <c r="Z288" i="5"/>
  <c r="Z238" i="5"/>
  <c r="AB238" i="5"/>
  <c r="Z187" i="5"/>
  <c r="AB187" i="5"/>
  <c r="AB135" i="5"/>
  <c r="Z135" i="5"/>
  <c r="Z92" i="5"/>
  <c r="AB92" i="5"/>
  <c r="AB303" i="5"/>
  <c r="Z303" i="5"/>
  <c r="Z261" i="5"/>
  <c r="AB261" i="5"/>
  <c r="Z219" i="5"/>
  <c r="AB219" i="5"/>
  <c r="Z203" i="5"/>
  <c r="AB203" i="5"/>
  <c r="Z193" i="5"/>
  <c r="AB193" i="5"/>
  <c r="Z185" i="5"/>
  <c r="AB185" i="5"/>
  <c r="AB176" i="5"/>
  <c r="Z176" i="5"/>
  <c r="AB168" i="5"/>
  <c r="Z168" i="5"/>
  <c r="AB159" i="5"/>
  <c r="Z159" i="5"/>
  <c r="AB151" i="5"/>
  <c r="Z151" i="5"/>
  <c r="Z141" i="5"/>
  <c r="AB141" i="5"/>
  <c r="Z133" i="5"/>
  <c r="AB133" i="5"/>
  <c r="Z125" i="5"/>
  <c r="AB125" i="5"/>
  <c r="Z115" i="5"/>
  <c r="AB115" i="5"/>
  <c r="Z107" i="5"/>
  <c r="AB107" i="5"/>
  <c r="Z98" i="5"/>
  <c r="AB98" i="5"/>
  <c r="Z89" i="5"/>
  <c r="AB89" i="5"/>
  <c r="AB80" i="5"/>
  <c r="Z80" i="5"/>
  <c r="AB71" i="5"/>
  <c r="Z71" i="5"/>
  <c r="Z61" i="5"/>
  <c r="AB61" i="5"/>
  <c r="Z53" i="5"/>
  <c r="AB53" i="5"/>
  <c r="Z43" i="5"/>
  <c r="AB43" i="5"/>
  <c r="Z35" i="5"/>
  <c r="AB35" i="5"/>
  <c r="Z26" i="5"/>
  <c r="AB26" i="5"/>
  <c r="AB16" i="5"/>
  <c r="Z16" i="5"/>
  <c r="Z273" i="5"/>
  <c r="AB273" i="5"/>
  <c r="Z197" i="5"/>
  <c r="AB197" i="5"/>
  <c r="AB136" i="5"/>
  <c r="Z136" i="5"/>
  <c r="Z93" i="5"/>
  <c r="AB93" i="5"/>
  <c r="Z29" i="5"/>
  <c r="AB29" i="5"/>
  <c r="AB296" i="5"/>
  <c r="Z296" i="5"/>
  <c r="Z254" i="5"/>
  <c r="AB254" i="5"/>
  <c r="Z195" i="5"/>
  <c r="AB195" i="5"/>
  <c r="AB144" i="5"/>
  <c r="Z144" i="5"/>
  <c r="Z73" i="5"/>
  <c r="AB73" i="5"/>
  <c r="Z286" i="5"/>
  <c r="AB286" i="5"/>
  <c r="Z244" i="5"/>
  <c r="AB244" i="5"/>
  <c r="AB311" i="5"/>
  <c r="Z311" i="5"/>
  <c r="Z285" i="5"/>
  <c r="AB285" i="5"/>
  <c r="Z269" i="5"/>
  <c r="AB269" i="5"/>
  <c r="Z251" i="5"/>
  <c r="AB251" i="5"/>
  <c r="Z243" i="5"/>
  <c r="AB243" i="5"/>
  <c r="Z235" i="5"/>
  <c r="AB235" i="5"/>
  <c r="Z227" i="5"/>
  <c r="AB227" i="5"/>
  <c r="Z218" i="5"/>
  <c r="AB218" i="5"/>
  <c r="Z210" i="5"/>
  <c r="AB210" i="5"/>
  <c r="Z202" i="5"/>
  <c r="AB202" i="5"/>
  <c r="AB192" i="5"/>
  <c r="Z192" i="5"/>
  <c r="AB184" i="5"/>
  <c r="Z184" i="5"/>
  <c r="AB175" i="5"/>
  <c r="Z175" i="5"/>
  <c r="AB167" i="5"/>
  <c r="Z167" i="5"/>
  <c r="Z158" i="5"/>
  <c r="AB158" i="5"/>
  <c r="Z150" i="5"/>
  <c r="AB150" i="5"/>
  <c r="Z140" i="5"/>
  <c r="AB140" i="5"/>
  <c r="Z132" i="5"/>
  <c r="AB132" i="5"/>
  <c r="Z124" i="5"/>
  <c r="AB124" i="5"/>
  <c r="Z114" i="5"/>
  <c r="AB114" i="5"/>
  <c r="Z106" i="5"/>
  <c r="AB106" i="5"/>
  <c r="Z97" i="5"/>
  <c r="AB97" i="5"/>
  <c r="AB88" i="5"/>
  <c r="Z88" i="5"/>
  <c r="AB79" i="5"/>
  <c r="Z79" i="5"/>
  <c r="Z70" i="5"/>
  <c r="AB70" i="5"/>
  <c r="Z60" i="5"/>
  <c r="AB60" i="5"/>
  <c r="Z52" i="5"/>
  <c r="AB52" i="5"/>
  <c r="Z42" i="5"/>
  <c r="AB42" i="5"/>
  <c r="Z34" i="5"/>
  <c r="AB34" i="5"/>
  <c r="Z25" i="5"/>
  <c r="AB25" i="5"/>
  <c r="AB15" i="5"/>
  <c r="Z15" i="5"/>
  <c r="Z297" i="5"/>
  <c r="AB297" i="5"/>
  <c r="AB264" i="5"/>
  <c r="Z264" i="5"/>
  <c r="Z214" i="5"/>
  <c r="AB214" i="5"/>
  <c r="Z171" i="5"/>
  <c r="AB171" i="5"/>
  <c r="Z145" i="5"/>
  <c r="AB145" i="5"/>
  <c r="Z101" i="5"/>
  <c r="AB101" i="5"/>
  <c r="Z65" i="5"/>
  <c r="AB65" i="5"/>
  <c r="Z38" i="5"/>
  <c r="AB38" i="5"/>
  <c r="Z306" i="5"/>
  <c r="AB306" i="5"/>
  <c r="AB272" i="5"/>
  <c r="Z272" i="5"/>
  <c r="Z230" i="5"/>
  <c r="AB230" i="5"/>
  <c r="Z205" i="5"/>
  <c r="AB205" i="5"/>
  <c r="Z170" i="5"/>
  <c r="AB170" i="5"/>
  <c r="AB127" i="5"/>
  <c r="Z127" i="5"/>
  <c r="Z109" i="5"/>
  <c r="AB109" i="5"/>
  <c r="AB64" i="5"/>
  <c r="Z64" i="5"/>
  <c r="Z294" i="5"/>
  <c r="AB294" i="5"/>
  <c r="Z270" i="5"/>
  <c r="AB270" i="5"/>
  <c r="Z252" i="5"/>
  <c r="AB252" i="5"/>
  <c r="Z228" i="5"/>
  <c r="AB228" i="5"/>
  <c r="Z302" i="5"/>
  <c r="AB302" i="5"/>
  <c r="Z293" i="5"/>
  <c r="AB293" i="5"/>
  <c r="Z277" i="5"/>
  <c r="AB277" i="5"/>
  <c r="Z260" i="5"/>
  <c r="AB260" i="5"/>
  <c r="Z310" i="5"/>
  <c r="AB310" i="5"/>
  <c r="Z301" i="5"/>
  <c r="AB301" i="5"/>
  <c r="Z292" i="5"/>
  <c r="AB292" i="5"/>
  <c r="Z284" i="5"/>
  <c r="AB284" i="5"/>
  <c r="Z276" i="5"/>
  <c r="AB276" i="5"/>
  <c r="Z268" i="5"/>
  <c r="AB268" i="5"/>
  <c r="Z258" i="5"/>
  <c r="AB258" i="5"/>
  <c r="Z250" i="5"/>
  <c r="AB250" i="5"/>
  <c r="Z242" i="5"/>
  <c r="AB242" i="5"/>
  <c r="Z234" i="5"/>
  <c r="AB234" i="5"/>
  <c r="Z226" i="5"/>
  <c r="AB226" i="5"/>
  <c r="Z217" i="5"/>
  <c r="AB217" i="5"/>
  <c r="Z209" i="5"/>
  <c r="AB209" i="5"/>
  <c r="Z201" i="5"/>
  <c r="AB201" i="5"/>
  <c r="AB191" i="5"/>
  <c r="Z191" i="5"/>
  <c r="AB183" i="5"/>
  <c r="Z183" i="5"/>
  <c r="Z174" i="5"/>
  <c r="AB174" i="5"/>
  <c r="Z166" i="5"/>
  <c r="AB166" i="5"/>
  <c r="Z157" i="5"/>
  <c r="AB157" i="5"/>
  <c r="Z149" i="5"/>
  <c r="AB149" i="5"/>
  <c r="Z139" i="5"/>
  <c r="AB139" i="5"/>
  <c r="Z131" i="5"/>
  <c r="AB131" i="5"/>
  <c r="Z123" i="5"/>
  <c r="AB123" i="5"/>
  <c r="Z113" i="5"/>
  <c r="AB113" i="5"/>
  <c r="AB104" i="5"/>
  <c r="Z104" i="5"/>
  <c r="AB96" i="5"/>
  <c r="Z96" i="5"/>
  <c r="AB87" i="5"/>
  <c r="Z87" i="5"/>
  <c r="Z78" i="5"/>
  <c r="AB78" i="5"/>
  <c r="Z68" i="5"/>
  <c r="AB68" i="5"/>
  <c r="Z59" i="5"/>
  <c r="AB59" i="5"/>
  <c r="Z51" i="5"/>
  <c r="AB51" i="5"/>
  <c r="Z41" i="5"/>
  <c r="AB41" i="5"/>
  <c r="Z33" i="5"/>
  <c r="AB33" i="5"/>
  <c r="AB23" i="5"/>
  <c r="Z23" i="5"/>
  <c r="Z13" i="5"/>
  <c r="AB13" i="5"/>
  <c r="Z307" i="5"/>
  <c r="AB307" i="5"/>
  <c r="AB231" i="5"/>
  <c r="Z231" i="5"/>
  <c r="Z163" i="5"/>
  <c r="AB163" i="5"/>
  <c r="AB119" i="5"/>
  <c r="Z119" i="5"/>
  <c r="AB56" i="5"/>
  <c r="Z56" i="5"/>
  <c r="AB263" i="5"/>
  <c r="Z263" i="5"/>
  <c r="Z213" i="5"/>
  <c r="AB213" i="5"/>
  <c r="Z162" i="5"/>
  <c r="AB162" i="5"/>
  <c r="Z82" i="5"/>
  <c r="AB82" i="5"/>
  <c r="AB312" i="5"/>
  <c r="Z312" i="5"/>
  <c r="Z278" i="5"/>
  <c r="AB278" i="5"/>
  <c r="Z236" i="5"/>
  <c r="AB236" i="5"/>
  <c r="Z211" i="5"/>
  <c r="AB211" i="5"/>
  <c r="Z309" i="5"/>
  <c r="AB309" i="5"/>
  <c r="Z299" i="5"/>
  <c r="AB299" i="5"/>
  <c r="Z291" i="5"/>
  <c r="AB291" i="5"/>
  <c r="Z283" i="5"/>
  <c r="AB283" i="5"/>
  <c r="Z275" i="5"/>
  <c r="AB275" i="5"/>
  <c r="Z267" i="5"/>
  <c r="AB267" i="5"/>
  <c r="Z257" i="5"/>
  <c r="AB257" i="5"/>
  <c r="Z249" i="5"/>
  <c r="AB249" i="5"/>
  <c r="Z241" i="5"/>
  <c r="AB241" i="5"/>
  <c r="Z233" i="5"/>
  <c r="AB233" i="5"/>
  <c r="Z225" i="5"/>
  <c r="AB225" i="5"/>
  <c r="AB216" i="5"/>
  <c r="Z216" i="5"/>
  <c r="AB208" i="5"/>
  <c r="Z208" i="5"/>
  <c r="AB200" i="5"/>
  <c r="Z200" i="5"/>
  <c r="Z190" i="5"/>
  <c r="AB190" i="5"/>
  <c r="Z182" i="5"/>
  <c r="AB182" i="5"/>
  <c r="Z173" i="5"/>
  <c r="AB173" i="5"/>
  <c r="Z165" i="5"/>
  <c r="AB165" i="5"/>
  <c r="Z156" i="5"/>
  <c r="AB156" i="5"/>
  <c r="Z148" i="5"/>
  <c r="AB148" i="5"/>
  <c r="Z138" i="5"/>
  <c r="AB138" i="5"/>
  <c r="Z130" i="5"/>
  <c r="AB130" i="5"/>
  <c r="Z121" i="5"/>
  <c r="AB121" i="5"/>
  <c r="AB112" i="5"/>
  <c r="Z112" i="5"/>
  <c r="AB103" i="5"/>
  <c r="Z103" i="5"/>
  <c r="AB95" i="5"/>
  <c r="Z95" i="5"/>
  <c r="Z86" i="5"/>
  <c r="AB86" i="5"/>
  <c r="Z77" i="5"/>
  <c r="AB77" i="5"/>
  <c r="Z67" i="5"/>
  <c r="AB67" i="5"/>
  <c r="Z58" i="5"/>
  <c r="AB58" i="5"/>
  <c r="Z49" i="5"/>
  <c r="AB49" i="5"/>
  <c r="AB40" i="5"/>
  <c r="Z40" i="5"/>
  <c r="AB31" i="5"/>
  <c r="Z31" i="5"/>
  <c r="Z22" i="5"/>
  <c r="AB22" i="5"/>
  <c r="Z12" i="5"/>
  <c r="AB12" i="5"/>
  <c r="Z316" i="5"/>
  <c r="AB316" i="5"/>
  <c r="AB247" i="5"/>
  <c r="Z247" i="5"/>
  <c r="Z206" i="5"/>
  <c r="AB206" i="5"/>
  <c r="Z317" i="5"/>
  <c r="AB317" i="5"/>
  <c r="Z308" i="5"/>
  <c r="AB308" i="5"/>
  <c r="Z298" i="5"/>
  <c r="AB298" i="5"/>
  <c r="Z290" i="5"/>
  <c r="AB290" i="5"/>
  <c r="Z282" i="5"/>
  <c r="AB282" i="5"/>
  <c r="Z274" i="5"/>
  <c r="AB274" i="5"/>
  <c r="Z266" i="5"/>
  <c r="AB266" i="5"/>
  <c r="AB256" i="5"/>
  <c r="Z256" i="5"/>
  <c r="AB248" i="5"/>
  <c r="Z248" i="5"/>
  <c r="AB240" i="5"/>
  <c r="Z240" i="5"/>
  <c r="AB232" i="5"/>
  <c r="Z232" i="5"/>
  <c r="AB224" i="5"/>
  <c r="Z224" i="5"/>
  <c r="AB215" i="5"/>
  <c r="Z215" i="5"/>
  <c r="AB207" i="5"/>
  <c r="Z207" i="5"/>
  <c r="Z198" i="5"/>
  <c r="AB198" i="5"/>
  <c r="Z189" i="5"/>
  <c r="AB189" i="5"/>
  <c r="Z180" i="5"/>
  <c r="AB180" i="5"/>
  <c r="Z172" i="5"/>
  <c r="AB172" i="5"/>
  <c r="Z164" i="5"/>
  <c r="AB164" i="5"/>
  <c r="Z155" i="5"/>
  <c r="AB155" i="5"/>
  <c r="Z146" i="5"/>
  <c r="AB146" i="5"/>
  <c r="Z137" i="5"/>
  <c r="AB137" i="5"/>
  <c r="Z129" i="5"/>
  <c r="AB129" i="5"/>
  <c r="AB120" i="5"/>
  <c r="Z120" i="5"/>
  <c r="AB111" i="5"/>
  <c r="Z111" i="5"/>
  <c r="Z102" i="5"/>
  <c r="AB102" i="5"/>
  <c r="Z94" i="5"/>
  <c r="AB94" i="5"/>
  <c r="Z85" i="5"/>
  <c r="AB85" i="5"/>
  <c r="Z76" i="5"/>
  <c r="AB76" i="5"/>
  <c r="Z66" i="5"/>
  <c r="AB66" i="5"/>
  <c r="Z57" i="5"/>
  <c r="AB57" i="5"/>
  <c r="AB47" i="5"/>
  <c r="Z47" i="5"/>
  <c r="AB39" i="5"/>
  <c r="Z39" i="5"/>
  <c r="Z30" i="5"/>
  <c r="AB30" i="5"/>
  <c r="Z21" i="5"/>
  <c r="AB21" i="5"/>
  <c r="Z10" i="5"/>
  <c r="AB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EBC6B-0B5E-4A19-9780-1B7649F27558}" keepAlive="1" name="Consulta - 1_ Fuente Excel" description="Conexión a la consulta '1_ Fuente Excel' en el libro." type="5" refreshedVersion="6" background="1" saveData="1">
    <dbPr connection="Provider=Microsoft.Mashup.OleDb.1;Data Source=$Workbook$;Location=&quot;1_ Fuente Excel&quot;;Extended Properties=&quot;&quot;" command="SELECT * FROM [1_ Fuente Excel]"/>
  </connection>
  <connection id="2" xr16:uid="{FA0060C6-E9FF-4C28-98C4-4DAF5E0BC183}" keepAlive="1" name="Consulta - 3_ Fuente Csv" description="Conexión a la consulta '3_ Fuente Csv' en el libro." type="5" refreshedVersion="6" background="1" saveData="1">
    <dbPr connection="Provider=Microsoft.Mashup.OleDb.1;Data Source=$Workbook$;Location=&quot;3_ Fuente Csv&quot;;Extended Properties=&quot;&quot;" command="SELECT * FROM [3_ Fuente Csv]"/>
  </connection>
  <connection id="3" xr16:uid="{7FF256A3-3877-46E4-9A3D-8EEB8C9C820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4" xr16:uid="{44DE6B67-E1D0-477A-94B4-C5D5447460BC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5" xr16:uid="{D246DBBC-A0C3-4A09-A661-A830368F146D}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  <connection id="6" xr16:uid="{EF24D79B-71A0-4C5B-9BFF-7930D7D7526C}" keepAlive="1" name="Consulta - HRDataset_v14" description="Conexión a la consulta 'HRDataset_v14' en el libro." type="5" refreshedVersion="6" background="1" saveData="1">
    <dbPr connection="Provider=Microsoft.Mashup.OleDb.1;Data Source=$Workbook$;Location=HRDataset_v14;Extended Properties=&quot;&quot;" command="SELECT * FROM [HRDataset_v14]"/>
  </connection>
  <connection id="7" xr16:uid="{A2B3A624-A7C9-45C4-84CF-3A43FB6C5F6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8" xr16:uid="{0929D639-592D-4AE2-8632-38381BFD8BBA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9" xr16:uid="{CC2225CF-835D-4C4D-B94D-6D213F0F6B3A}" keepAlive="1" name="Consulta - Por departamento" description="Conexión a la consulta 'Por departamento' en el libro." type="5" refreshedVersion="0" background="1">
    <dbPr connection="Provider=Microsoft.Mashup.OleDb.1;Data Source=$Workbook$;Location=&quot;Por departamento&quot;;Extended Properties=&quot;&quot;" command="SELECT * FROM [Por departamento]"/>
  </connection>
  <connection id="10" xr16:uid="{5A541FCE-91C7-437F-92DF-5DBB257CC76B}" keepAlive="1" name="Consulta - Por departamento (2)" description="Conexión a la consulta 'Por departamento (2)' en el libro." type="5" refreshedVersion="6" background="1" saveData="1">
    <dbPr connection="Provider=Microsoft.Mashup.OleDb.1;Data Source=$Workbook$;Location=&quot;Por departamento (2)&quot;;Extended Properties=&quot;&quot;" command="SELECT * FROM [Por departamento (2)]"/>
  </connection>
  <connection id="11" xr16:uid="{D9660E6B-9E9F-4DC5-B742-590D1027FB9C}" keepAlive="1" name="Consulta - Tabla principal[editar]" description="Conexión a la consulta 'Tabla principal[editar]' en el libro." type="5" refreshedVersion="6" background="1" saveData="1">
    <dbPr connection="Provider=Microsoft.Mashup.OleDb.1;Data Source=$Workbook$;Location=&quot;Tabla principal[editar]&quot;;Extended Properties=&quot;&quot;" command="SELECT * FROM [Tabla principal[editar]]]"/>
  </connection>
  <connection id="12" xr16:uid="{25C5D406-1D74-45E6-882B-AC1B78A67DFF}" keepAlive="1" name="Consulta - tbRecursosHumanosA" description="Conexión a la consulta 'tbRecursosHumanosA' en el libro." type="5" refreshedVersion="6" background="1" saveData="1">
    <dbPr connection="Provider=Microsoft.Mashup.OleDb.1;Data Source=$Workbook$;Location=tbRecursosHumanosA;Extended Properties=&quot;&quot;" command="SELECT * FROM [tbRecursosHumanosA]"/>
  </connection>
  <connection id="13" xr16:uid="{7F7E6F3A-D849-44DA-AA38-D60E471E22F9}" keepAlive="1" name="Consulta - tbRecusosHumanosS" description="Conexión a la consulta 'tbRecusosHumanosS' en el libro." type="5" refreshedVersion="6" background="1" saveData="1">
    <dbPr connection="Provider=Microsoft.Mashup.OleDb.1;Data Source=$Workbook$;Location=tbRecusosHumanosS;Extended Properties=&quot;&quot;" command="SELECT * FROM [tbRecusosHumanosS]"/>
  </connection>
  <connection id="14" xr16:uid="{5628F85A-77CA-442F-AA0E-396360892CB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5" xr16:uid="{50DF4986-FC79-4D2A-A413-238BA4C13BA1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16" xr16:uid="{7E1F64C1-A5AB-4C4D-8328-1EABEACB6DA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7" xr16:uid="{C0F8E444-4A27-4683-9FFE-9083E76E9CAF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  <connection id="18" xr16:uid="{8E960A6D-950C-4273-881A-495CFDFBA164}" name="Excel 1 Marital" type="100" refreshedVersion="0">
    <extLst>
      <ext xmlns:x15="http://schemas.microsoft.com/office/spreadsheetml/2010/11/main" uri="{DE250136-89BD-433C-8126-D09CA5730AF9}">
        <x15:connection id="ab141bb1-b5e1-466a-af10-68daf5a28021"/>
      </ext>
    </extLst>
  </connection>
  <connection id="19" xr16:uid="{1C866F15-0948-424D-8BBB-238A47DF52B8}" name="Excel 2 Employments" type="100" refreshedVersion="0">
    <extLst>
      <ext xmlns:x15="http://schemas.microsoft.com/office/spreadsheetml/2010/11/main" uri="{DE250136-89BD-433C-8126-D09CA5730AF9}">
        <x15:connection id="6d6ea80b-2fd9-4b9e-8656-0e3c7b6dc92f"/>
      </ext>
    </extLst>
  </connection>
  <connection id="20" xr16:uid="{8F5DE128-2754-4CD3-A2DE-443134DD34FA}" name="Excel 3 Performance" type="100" refreshedVersion="0">
    <extLst>
      <ext xmlns:x15="http://schemas.microsoft.com/office/spreadsheetml/2010/11/main" uri="{DE250136-89BD-433C-8126-D09CA5730AF9}">
        <x15:connection id="608b9e3b-d19e-45ef-be84-68cf9593e2b3"/>
      </ext>
    </extLst>
  </connection>
  <connection id="21" xr16:uid="{EEB7C5C7-7845-49DB-ADBD-B13DBBB7F7E1}" name="Excel 4 Sex" type="100" refreshedVersion="0">
    <extLst>
      <ext xmlns:x15="http://schemas.microsoft.com/office/spreadsheetml/2010/11/main" uri="{DE250136-89BD-433C-8126-D09CA5730AF9}">
        <x15:connection id="269809de-8156-40e6-ac5d-37e2577c0172"/>
      </ext>
    </extLst>
  </connection>
  <connection id="22" xr16:uid="{84B90236-CACD-4AC7-B4A3-4FD6FD440AEF}" name="Text 5 Deparments" type="100" refreshedVersion="0">
    <extLst>
      <ext xmlns:x15="http://schemas.microsoft.com/office/spreadsheetml/2010/11/main" uri="{DE250136-89BD-433C-8126-D09CA5730AF9}">
        <x15:connection id="094c5fd8-77d5-42e2-a1ef-eedc794336a5"/>
      </ext>
    </extLst>
  </connection>
  <connection id="23" xr16:uid="{099749F8-C6C7-47B1-BF72-0FDF037A04F6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4" xr16:uid="{A5D02E7E-2D64-4854-8FF1-20C9A7B6948D}" name="WorksheetConnection_Día 2_ Los 5 Pasos para Analizar Datos como un Profesional - copia.xlsx!Tabla2" type="102" refreshedVersion="6" minRefreshableVersion="5">
    <extLst>
      <ext xmlns:x15="http://schemas.microsoft.com/office/spreadsheetml/2010/11/main" uri="{DE250136-89BD-433C-8126-D09CA5730AF9}">
        <x15:connection id="Tabla2">
          <x15:rangePr sourceName="_xlcn.WorksheetConnection_Día2_Los5PasosparaAnalizarDatoscomounProfesionalcopia.xlsxTabla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<sst xmlns="http://schemas.openxmlformats.org/spreadsheetml/2006/main" count="4496" uniqueCount="555">
  <si>
    <t>Información Recursos Humanos</t>
  </si>
  <si>
    <t>NOMBRE</t>
  </si>
  <si>
    <t>EMAILS</t>
  </si>
  <si>
    <t>SALARIO</t>
  </si>
  <si>
    <t>ESTADO</t>
  </si>
  <si>
    <t>CP</t>
  </si>
  <si>
    <t>GÉNERO</t>
  </si>
  <si>
    <t>ESTADO CIVIL</t>
  </si>
  <si>
    <t>NACIONALIDAD</t>
  </si>
  <si>
    <t>LATINO</t>
  </si>
  <si>
    <t>DESC RACIAL</t>
  </si>
  <si>
    <t>FECHA CONTRATO</t>
  </si>
  <si>
    <t>FECHA TERMINO CONTRATO</t>
  </si>
  <si>
    <t>MOTIVO TERMINO CONTRATO</t>
  </si>
  <si>
    <t>STATUS EMPLEADO</t>
  </si>
  <si>
    <t>DEPARTAMENTO</t>
  </si>
  <si>
    <t>NOMBRE GERENTE</t>
  </si>
  <si>
    <t>FUENTE RECLUTAMIENTO</t>
  </si>
  <si>
    <t>DESEMPEÑO</t>
  </si>
  <si>
    <t>ENCUESTA COMPROMISO</t>
  </si>
  <si>
    <t>SATISFACCIÓN DEL EMPLEADO</t>
  </si>
  <si>
    <t>PROYECTOS ESPECIALES</t>
  </si>
  <si>
    <t>Adinolfi,Wilson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</si>
  <si>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</si>
  <si>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</si>
  <si>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</si>
  <si>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</si>
  <si>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</si>
  <si>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</si>
  <si>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</si>
  <si>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</si>
  <si>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</si>
  <si>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</si>
  <si>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</si>
  <si>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</si>
  <si>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</si>
  <si>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</si>
  <si>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</si>
  <si>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</si>
  <si>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</si>
  <si>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</si>
  <si>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</si>
  <si>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</si>
  <si>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</si>
  <si>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</si>
  <si>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</si>
  <si>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</si>
  <si>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</si>
  <si>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</si>
  <si>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</si>
  <si>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</si>
  <si>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Anderson,Carol </t>
  </si>
  <si>
    <t>Divorced</t>
  </si>
  <si>
    <t>return to school</t>
  </si>
  <si>
    <t>Webster Butler</t>
  </si>
  <si>
    <t>Google Search</t>
  </si>
  <si>
    <t xml:space="preserve">Anderson,Linda </t>
  </si>
  <si>
    <t>Amy Dunn</t>
  </si>
  <si>
    <t>Andreola,Colby</t>
  </si>
  <si>
    <t>Software Engineer</t>
  </si>
  <si>
    <t>Software Engineering</t>
  </si>
  <si>
    <t>Alex Sweetwater</t>
  </si>
  <si>
    <t>Athwal,Sam</t>
  </si>
  <si>
    <t>Widowed</t>
  </si>
  <si>
    <t>Ketsia Liebig</t>
  </si>
  <si>
    <t>Employee Referral</t>
  </si>
  <si>
    <t>Bachiochi,Linda</t>
  </si>
  <si>
    <t>Black or African American</t>
  </si>
  <si>
    <t>Brannon Miller</t>
  </si>
  <si>
    <t>Diversity Job Fair</t>
  </si>
  <si>
    <t xml:space="preserve">Bacong,Alejandro </t>
  </si>
  <si>
    <t>IT Support</t>
  </si>
  <si>
    <t>Peter Monroe</t>
  </si>
  <si>
    <t xml:space="preserve">Baczenski,Rachael </t>
  </si>
  <si>
    <t>Yes</t>
  </si>
  <si>
    <t>Another position</t>
  </si>
  <si>
    <t>David Stanley</t>
  </si>
  <si>
    <t>Barbara,Thomas</t>
  </si>
  <si>
    <t>unhappy</t>
  </si>
  <si>
    <t>Barbossa,Hector</t>
  </si>
  <si>
    <t>Data Analyst</t>
  </si>
  <si>
    <t>TX</t>
  </si>
  <si>
    <t>Barone,Francesco A</t>
  </si>
  <si>
    <t>Two or more races</t>
  </si>
  <si>
    <t>Kelley Spirea</t>
  </si>
  <si>
    <t>Barton,Nader</t>
  </si>
  <si>
    <t>On-line Web application</t>
  </si>
  <si>
    <t>Bates,Norman</t>
  </si>
  <si>
    <t>attendance</t>
  </si>
  <si>
    <t>Terminated for Cause</t>
  </si>
  <si>
    <t xml:space="preserve">Beak,Kimberly </t>
  </si>
  <si>
    <t>Eligible NonCitizen</t>
  </si>
  <si>
    <t>Becker,Renee</t>
  </si>
  <si>
    <t>Database Administrator</t>
  </si>
  <si>
    <t>performance</t>
  </si>
  <si>
    <t>Becker,Scott</t>
  </si>
  <si>
    <t>Asian</t>
  </si>
  <si>
    <t>Bernstein,Sean</t>
  </si>
  <si>
    <t>Biden,Lowan M</t>
  </si>
  <si>
    <t>Billis,Helen</t>
  </si>
  <si>
    <t>Blount,Dianna</t>
  </si>
  <si>
    <t>CareerBuilder</t>
  </si>
  <si>
    <t>Needs Improvement</t>
  </si>
  <si>
    <t>Bondwell,Betsy</t>
  </si>
  <si>
    <t>Booth,Frank</t>
  </si>
  <si>
    <t>Enterprise Architect</t>
  </si>
  <si>
    <t>CT</t>
  </si>
  <si>
    <t>Learned that he is a gangster</t>
  </si>
  <si>
    <t>Boutwell,Bonalyn</t>
  </si>
  <si>
    <t>Sr. Accountant</t>
  </si>
  <si>
    <t>Admin Offices</t>
  </si>
  <si>
    <t>Brandon R. LeBlanc</t>
  </si>
  <si>
    <t>Bozzi,Charles</t>
  </si>
  <si>
    <t>Production Manager</t>
  </si>
  <si>
    <t>retiring</t>
  </si>
  <si>
    <t>Janet King</t>
  </si>
  <si>
    <t>Brill,Donna</t>
  </si>
  <si>
    <t>Brown,Mia</t>
  </si>
  <si>
    <t>Accountant I</t>
  </si>
  <si>
    <t xml:space="preserve">Buccheri,Joseph </t>
  </si>
  <si>
    <t xml:space="preserve">Bugali,Josephine </t>
  </si>
  <si>
    <t>Separated</t>
  </si>
  <si>
    <t>Bunbury,Jessica</t>
  </si>
  <si>
    <t>Area Sales Manager</t>
  </si>
  <si>
    <t>VA</t>
  </si>
  <si>
    <t>Sales</t>
  </si>
  <si>
    <t>John Smith</t>
  </si>
  <si>
    <t>Burke,Joelle</t>
  </si>
  <si>
    <t xml:space="preserve">Burkett,Benjamin </t>
  </si>
  <si>
    <t xml:space="preserve">Cady,Max </t>
  </si>
  <si>
    <t>Software Engineering Manager</t>
  </si>
  <si>
    <t>Jennifer Zamora</t>
  </si>
  <si>
    <t>Candie,Calvin</t>
  </si>
  <si>
    <t>Carabbio,Judith</t>
  </si>
  <si>
    <t xml:space="preserve">Carey,Michael </t>
  </si>
  <si>
    <t>Carr,Claudia N</t>
  </si>
  <si>
    <t xml:space="preserve">Carter,Michelle </t>
  </si>
  <si>
    <t>VT</t>
  </si>
  <si>
    <t xml:space="preserve">Chace,Beatrice </t>
  </si>
  <si>
    <t>Champaigne,Brian</t>
  </si>
  <si>
    <t>BI Director</t>
  </si>
  <si>
    <t>Chan,Lin</t>
  </si>
  <si>
    <t>Chang,Donovan E</t>
  </si>
  <si>
    <t>Chigurh,Anton</t>
  </si>
  <si>
    <t>Lynn Daneault</t>
  </si>
  <si>
    <t>Chivukula,Enola</t>
  </si>
  <si>
    <t>relocation out of area</t>
  </si>
  <si>
    <t xml:space="preserve">Cierpiszewski,Caroline </t>
  </si>
  <si>
    <t>Non-Citizen</t>
  </si>
  <si>
    <t>Clayton,Rick</t>
  </si>
  <si>
    <t>Eric Dougall</t>
  </si>
  <si>
    <t>Cloninger,Jennifer</t>
  </si>
  <si>
    <t>Close,Phil</t>
  </si>
  <si>
    <t>Clukey,Elijian</t>
  </si>
  <si>
    <t>Cockel,James</t>
  </si>
  <si>
    <t>Cole,Spencer</t>
  </si>
  <si>
    <t>Corleone,Michael</t>
  </si>
  <si>
    <t>Corleone,Vito</t>
  </si>
  <si>
    <t>Director of Operations</t>
  </si>
  <si>
    <t xml:space="preserve">Cornett,Lisa </t>
  </si>
  <si>
    <t>Costello,Frank</t>
  </si>
  <si>
    <t>Crimmings, Jean</t>
  </si>
  <si>
    <t>Cross,Noah</t>
  </si>
  <si>
    <t>Sr. Network Engineer</t>
  </si>
  <si>
    <t>Daneault,Lynn</t>
  </si>
  <si>
    <t>Sales Manager</t>
  </si>
  <si>
    <t>Debra Houlihan</t>
  </si>
  <si>
    <t xml:space="preserve">Daniele,Ann </t>
  </si>
  <si>
    <t xml:space="preserve">Darson,Jene'ya </t>
  </si>
  <si>
    <t>Davis,Daniel</t>
  </si>
  <si>
    <t>Dee,Randy</t>
  </si>
  <si>
    <t>DeGweck, James</t>
  </si>
  <si>
    <t>Del Bosque,Keyla</t>
  </si>
  <si>
    <t>Delarge,Alex</t>
  </si>
  <si>
    <t>AL</t>
  </si>
  <si>
    <t>Demita,Carla</t>
  </si>
  <si>
    <t>more money</t>
  </si>
  <si>
    <t xml:space="preserve">Desimone,Carl </t>
  </si>
  <si>
    <t>DeVito,Tommy</t>
  </si>
  <si>
    <t>BI Developer</t>
  </si>
  <si>
    <t>Brian Champaigne</t>
  </si>
  <si>
    <t xml:space="preserve">Dickinson,Geoff </t>
  </si>
  <si>
    <t xml:space="preserve">Dietrich,Jenna </t>
  </si>
  <si>
    <t>WA</t>
  </si>
  <si>
    <t>Website</t>
  </si>
  <si>
    <t xml:space="preserve">DiNocco,Lily </t>
  </si>
  <si>
    <t>Dobrin,Denisa S</t>
  </si>
  <si>
    <t>Dolan,Linda</t>
  </si>
  <si>
    <t>Dougall,Eric</t>
  </si>
  <si>
    <t>IT Manager - Support</t>
  </si>
  <si>
    <t>Driver,Elle</t>
  </si>
  <si>
    <t>CA</t>
  </si>
  <si>
    <t xml:space="preserve">Dunn,Amy </t>
  </si>
  <si>
    <t>Dunne,Amy</t>
  </si>
  <si>
    <t>Eaton,Marianne</t>
  </si>
  <si>
    <t>military</t>
  </si>
  <si>
    <t>Engdahl,Jean</t>
  </si>
  <si>
    <t>England,Rex</t>
  </si>
  <si>
    <t>Erilus,Angela</t>
  </si>
  <si>
    <t>Estremera,Miguel</t>
  </si>
  <si>
    <t>Evensen,April</t>
  </si>
  <si>
    <t>no-call, no-show</t>
  </si>
  <si>
    <t>Exantus,Susan</t>
  </si>
  <si>
    <t xml:space="preserve">Faller,Megan </t>
  </si>
  <si>
    <t>Fancett,Nicole</t>
  </si>
  <si>
    <t>Ferguson,Susan</t>
  </si>
  <si>
    <t xml:space="preserve">Fernandes,Nilson </t>
  </si>
  <si>
    <t>Fett,Boba</t>
  </si>
  <si>
    <t>Network Engineer</t>
  </si>
  <si>
    <t>Fidelia, Libby</t>
  </si>
  <si>
    <t>Fitzpatrick,Michael J</t>
  </si>
  <si>
    <t>Foreman,Tanya</t>
  </si>
  <si>
    <t>Forrest,Alex</t>
  </si>
  <si>
    <t>Fatal attraction</t>
  </si>
  <si>
    <t>Foss,Jason</t>
  </si>
  <si>
    <t>IT Director</t>
  </si>
  <si>
    <t>Foster-Baker,Amy</t>
  </si>
  <si>
    <t>no</t>
  </si>
  <si>
    <t>Board of Directors</t>
  </si>
  <si>
    <t>Other</t>
  </si>
  <si>
    <t xml:space="preserve">Fraval,Maruk </t>
  </si>
  <si>
    <t>Galia,Lisa</t>
  </si>
  <si>
    <t>Garcia,Raul</t>
  </si>
  <si>
    <t>Gaul,Barbara</t>
  </si>
  <si>
    <t>Gentry,Mildred</t>
  </si>
  <si>
    <t>Gerke,Melisa</t>
  </si>
  <si>
    <t xml:space="preserve">Gill,Whitney </t>
  </si>
  <si>
    <t>OH</t>
  </si>
  <si>
    <t>Gilles,Alex</t>
  </si>
  <si>
    <t>Girifalco,Evelyn</t>
  </si>
  <si>
    <t>Givens,Myriam</t>
  </si>
  <si>
    <t>IN</t>
  </si>
  <si>
    <t>Goble,Taisha</t>
  </si>
  <si>
    <t>Goeth,Amon</t>
  </si>
  <si>
    <t xml:space="preserve">Gold,Shenice </t>
  </si>
  <si>
    <t>Gonzalez,Cayo</t>
  </si>
  <si>
    <t>Gonzalez,Juan</t>
  </si>
  <si>
    <t>Gonzalez,Maria</t>
  </si>
  <si>
    <t>Good,Susan</t>
  </si>
  <si>
    <t>Gordon,David</t>
  </si>
  <si>
    <t xml:space="preserve">Gosciminski,Phylicia </t>
  </si>
  <si>
    <t>American Indian or Alaska Native</t>
  </si>
  <si>
    <t>Goyal,Roxana</t>
  </si>
  <si>
    <t xml:space="preserve">Gray,Elijiah </t>
  </si>
  <si>
    <t>Gross,Paula</t>
  </si>
  <si>
    <t>Gruber,Hans</t>
  </si>
  <si>
    <t>Guilianno,Mike</t>
  </si>
  <si>
    <t>TN</t>
  </si>
  <si>
    <t>Handschiegl,Joanne</t>
  </si>
  <si>
    <t>Hankard,Earnest</t>
  </si>
  <si>
    <t xml:space="preserve">Harrington,Christie </t>
  </si>
  <si>
    <t>Harrison,Kara</t>
  </si>
  <si>
    <t>Heitzman,Anthony</t>
  </si>
  <si>
    <t>Hendrickson,Trina</t>
  </si>
  <si>
    <t>Hitchcock,Alfred</t>
  </si>
  <si>
    <t>NH</t>
  </si>
  <si>
    <t>Homberger,Adrienne J</t>
  </si>
  <si>
    <t>Horton,Jayne</t>
  </si>
  <si>
    <t>Houlihan,Debra</t>
  </si>
  <si>
    <t>Director of Sales</t>
  </si>
  <si>
    <t>RI</t>
  </si>
  <si>
    <t>Howard,Estelle</t>
  </si>
  <si>
    <t>Administrative Assistant</t>
  </si>
  <si>
    <t>Hudson,Jane</t>
  </si>
  <si>
    <t>Hunts,Julissa</t>
  </si>
  <si>
    <t>Hutter,Rosalie</t>
  </si>
  <si>
    <t>Huynh,Ming</t>
  </si>
  <si>
    <t>Immediato,Walter</t>
  </si>
  <si>
    <t xml:space="preserve">Ivey,Rose </t>
  </si>
  <si>
    <t>Jackson,Maryellen</t>
  </si>
  <si>
    <t xml:space="preserve">Jacobi,Hannah </t>
  </si>
  <si>
    <t>Jeannite,Tayana</t>
  </si>
  <si>
    <t xml:space="preserve">Jhaveri,Sneha </t>
  </si>
  <si>
    <t>Johnson,George</t>
  </si>
  <si>
    <t xml:space="preserve">Johnson,Noelle </t>
  </si>
  <si>
    <t>Johnston,Yen</t>
  </si>
  <si>
    <t xml:space="preserve">Jung,Judy </t>
  </si>
  <si>
    <t>Kampew,Donysha</t>
  </si>
  <si>
    <t>PA</t>
  </si>
  <si>
    <t>maternity leave - did not return</t>
  </si>
  <si>
    <t xml:space="preserve">Keatts,Kramer </t>
  </si>
  <si>
    <t>Khemmich,Bartholemew</t>
  </si>
  <si>
    <t>CO</t>
  </si>
  <si>
    <t>King,Janet</t>
  </si>
  <si>
    <t>President &amp; CEO</t>
  </si>
  <si>
    <t>Executive Office</t>
  </si>
  <si>
    <t xml:space="preserve">Kinsella,Kathleen </t>
  </si>
  <si>
    <t xml:space="preserve">Kirill,Alexandra </t>
  </si>
  <si>
    <t>Knapp,Bradley J</t>
  </si>
  <si>
    <t>Kretschmer,John</t>
  </si>
  <si>
    <t>Kreuger,Freddy</t>
  </si>
  <si>
    <t>NY</t>
  </si>
  <si>
    <t>Lajiri, Jyoti</t>
  </si>
  <si>
    <t>Landa,Hans</t>
  </si>
  <si>
    <t>Langford,Lindsey</t>
  </si>
  <si>
    <t>Langton,Enrico</t>
  </si>
  <si>
    <t xml:space="preserve">LaRotonda,William </t>
  </si>
  <si>
    <t>Latif,Mohammed</t>
  </si>
  <si>
    <t>Le,Binh</t>
  </si>
  <si>
    <t>Senior BI Developer</t>
  </si>
  <si>
    <t>Leach,Dallas</t>
  </si>
  <si>
    <t>LeBlanc,Brandon R</t>
  </si>
  <si>
    <t>Shared Services Manager</t>
  </si>
  <si>
    <t>Lecter,Hannibal</t>
  </si>
  <si>
    <t>Leruth,Giovanni</t>
  </si>
  <si>
    <t>UT</t>
  </si>
  <si>
    <t>Liebig,Ketsia</t>
  </si>
  <si>
    <t xml:space="preserve">Linares,Marilyn </t>
  </si>
  <si>
    <t>Linden,Mathew</t>
  </si>
  <si>
    <t xml:space="preserve">Lindsay,Leonara </t>
  </si>
  <si>
    <t>Lundy,Susan</t>
  </si>
  <si>
    <t>Lunquist,Lisa</t>
  </si>
  <si>
    <t>Lydon,Allison</t>
  </si>
  <si>
    <t>Lynch,Lindsay</t>
  </si>
  <si>
    <t>MacLennan,Samuel</t>
  </si>
  <si>
    <t xml:space="preserve">Mahoney,Lauren </t>
  </si>
  <si>
    <t>Manchester,Robyn</t>
  </si>
  <si>
    <t>Mancuso,Karen</t>
  </si>
  <si>
    <t>Mangal,Debbie</t>
  </si>
  <si>
    <t>Martin,Sandra</t>
  </si>
  <si>
    <t>Maurice,Shana</t>
  </si>
  <si>
    <t>Carthy,B'rigit</t>
  </si>
  <si>
    <t>Mckenna,Sandy</t>
  </si>
  <si>
    <t>McKinzie,Jac</t>
  </si>
  <si>
    <t>Meads,Elizabeth</t>
  </si>
  <si>
    <t>Medeiros,Jennifer</t>
  </si>
  <si>
    <t>Miller,Brannon</t>
  </si>
  <si>
    <t>yes</t>
  </si>
  <si>
    <t>Hispanic</t>
  </si>
  <si>
    <t>Miller,Ned</t>
  </si>
  <si>
    <t>Monkfish,Erasumus</t>
  </si>
  <si>
    <t>Monroe,Peter</t>
  </si>
  <si>
    <t>IT Manager - Infra</t>
  </si>
  <si>
    <t>Monterro,Luisa</t>
  </si>
  <si>
    <t>Moran,Patrick</t>
  </si>
  <si>
    <t>Morway,Tanya</t>
  </si>
  <si>
    <t>Motlagh, Dawn</t>
  </si>
  <si>
    <t xml:space="preserve">Moumanil,Maliki </t>
  </si>
  <si>
    <t>Myers,Michael</t>
  </si>
  <si>
    <t>Navathe,Kurt</t>
  </si>
  <si>
    <t>Ndzi,Colombui</t>
  </si>
  <si>
    <t>Ndzi,Horia</t>
  </si>
  <si>
    <t xml:space="preserve">Newman,Richard </t>
  </si>
  <si>
    <t xml:space="preserve">Ngodup,Shari </t>
  </si>
  <si>
    <t>Nguyen,Dheepa</t>
  </si>
  <si>
    <t>GA</t>
  </si>
  <si>
    <t>Nguyen,Lei-Ming</t>
  </si>
  <si>
    <t>Nowlan,Kristie</t>
  </si>
  <si>
    <t>O'hare,Lynn</t>
  </si>
  <si>
    <t xml:space="preserve">Oliver,Brooke </t>
  </si>
  <si>
    <t>Onque,Jasmine</t>
  </si>
  <si>
    <t>FL</t>
  </si>
  <si>
    <t>Osturnka,Adeel</t>
  </si>
  <si>
    <t>Owad,Clinton</t>
  </si>
  <si>
    <t>Ozark,Travis</t>
  </si>
  <si>
    <t>NC</t>
  </si>
  <si>
    <t>Panjwani,Nina</t>
  </si>
  <si>
    <t>Patronick,Lucas</t>
  </si>
  <si>
    <t>Pearson,Randall</t>
  </si>
  <si>
    <t>Smith,Martin</t>
  </si>
  <si>
    <t>Pelletier,Ermine</t>
  </si>
  <si>
    <t>Perry,Shakira</t>
  </si>
  <si>
    <t>medical issues</t>
  </si>
  <si>
    <t>Peters,Lauren</t>
  </si>
  <si>
    <t xml:space="preserve">Peterson,Ebonee </t>
  </si>
  <si>
    <t xml:space="preserve">Petingill,Shana </t>
  </si>
  <si>
    <t>Petrowsky,Thelma</t>
  </si>
  <si>
    <t>Pham,Hong</t>
  </si>
  <si>
    <t xml:space="preserve">Pitt,Brad </t>
  </si>
  <si>
    <t>Potts,Xana</t>
  </si>
  <si>
    <t>KY</t>
  </si>
  <si>
    <t>Power,Morissa</t>
  </si>
  <si>
    <t xml:space="preserve">Punjabhi,Louis </t>
  </si>
  <si>
    <t>Purinton,Janine</t>
  </si>
  <si>
    <t>Quinn,Sean</t>
  </si>
  <si>
    <t>Rachael,Maggie</t>
  </si>
  <si>
    <t>Rarrick,Quinn</t>
  </si>
  <si>
    <t>Ren,Kylo</t>
  </si>
  <si>
    <t>ID</t>
  </si>
  <si>
    <t>Rhoads,Thomas</t>
  </si>
  <si>
    <t xml:space="preserve">Rivera,Haley </t>
  </si>
  <si>
    <t>Roberson,May</t>
  </si>
  <si>
    <t>Robertson,Peter</t>
  </si>
  <si>
    <t xml:space="preserve">Robinson,Alain </t>
  </si>
  <si>
    <t>Robinson,Cherly</t>
  </si>
  <si>
    <t>Robinson,Elias</t>
  </si>
  <si>
    <t xml:space="preserve">Roby,Lori </t>
  </si>
  <si>
    <t>Roehrich,Bianca</t>
  </si>
  <si>
    <t>Principal Data Architect</t>
  </si>
  <si>
    <t>Roper,Katie</t>
  </si>
  <si>
    <t>Data Architect</t>
  </si>
  <si>
    <t xml:space="preserve">Rose,Ashley </t>
  </si>
  <si>
    <t>Rossetti,Bruno</t>
  </si>
  <si>
    <t>Roup,Simon</t>
  </si>
  <si>
    <t>IT Manager - DB</t>
  </si>
  <si>
    <t>Ruiz,Ricardo</t>
  </si>
  <si>
    <t>Saada,Adell</t>
  </si>
  <si>
    <t>Saar-Beckles,Melinda</t>
  </si>
  <si>
    <t xml:space="preserve">Sadki,Nore </t>
  </si>
  <si>
    <t>Sahoo,Adil</t>
  </si>
  <si>
    <t>Salter,Jason</t>
  </si>
  <si>
    <t xml:space="preserve">Data Analyst </t>
  </si>
  <si>
    <t>Sander,Kamrin</t>
  </si>
  <si>
    <t>Sewkumar,Nori</t>
  </si>
  <si>
    <t xml:space="preserve">Shepard,Anita </t>
  </si>
  <si>
    <t>Shields,Seffi</t>
  </si>
  <si>
    <t>Simard,Kramer</t>
  </si>
  <si>
    <t xml:space="preserve">Singh,Nan </t>
  </si>
  <si>
    <t>Sloan,Constance</t>
  </si>
  <si>
    <t>Smith,Joe</t>
  </si>
  <si>
    <t>Smith,John</t>
  </si>
  <si>
    <t>Smith,Leigh Ann</t>
  </si>
  <si>
    <t>Smith,Sade</t>
  </si>
  <si>
    <t xml:space="preserve">Soto,Julia </t>
  </si>
  <si>
    <t>Soze,Keyser</t>
  </si>
  <si>
    <t xml:space="preserve">Sparks,Taylor </t>
  </si>
  <si>
    <t>Spirea,Kelley</t>
  </si>
  <si>
    <t>Squatrito,Kristen</t>
  </si>
  <si>
    <t>Stanford,Barbara M</t>
  </si>
  <si>
    <t>Stansfield,Norman</t>
  </si>
  <si>
    <t>NV</t>
  </si>
  <si>
    <t xml:space="preserve">Steans,Tyrone </t>
  </si>
  <si>
    <t>Stoica,Rick</t>
  </si>
  <si>
    <t>Strong,Caitrin</t>
  </si>
  <si>
    <t>MT</t>
  </si>
  <si>
    <t xml:space="preserve">Sullivan,Kissy </t>
  </si>
  <si>
    <t>Sullivan,Timothy</t>
  </si>
  <si>
    <t>Sutwell,Barbara</t>
  </si>
  <si>
    <t>Szabo,Andrew</t>
  </si>
  <si>
    <t>Tannen,Biff</t>
  </si>
  <si>
    <t xml:space="preserve">Tavares,Desiree </t>
  </si>
  <si>
    <t xml:space="preserve">Tejeda,Lenora </t>
  </si>
  <si>
    <t xml:space="preserve">Terry,Sharlene </t>
  </si>
  <si>
    <t>OR</t>
  </si>
  <si>
    <t>Theamstern,Sophia</t>
  </si>
  <si>
    <t>Thibaud,Kenneth</t>
  </si>
  <si>
    <t>Tippett,Jeanette</t>
  </si>
  <si>
    <t>Torrence,Jack</t>
  </si>
  <si>
    <t>ND</t>
  </si>
  <si>
    <t>Trang,Mei</t>
  </si>
  <si>
    <t xml:space="preserve">Tredinnick,Neville </t>
  </si>
  <si>
    <t>True,Edward</t>
  </si>
  <si>
    <t>Trzeciak,Cybil</t>
  </si>
  <si>
    <t>Turpin,Jumil</t>
  </si>
  <si>
    <t>Valentin,Jackie</t>
  </si>
  <si>
    <t>AZ</t>
  </si>
  <si>
    <t xml:space="preserve">Veera,Abdellah </t>
  </si>
  <si>
    <t>Vega,Vincent</t>
  </si>
  <si>
    <t>Villanueva,Noah</t>
  </si>
  <si>
    <t>ME</t>
  </si>
  <si>
    <t>Voldemort,Lord</t>
  </si>
  <si>
    <t>Volk,Colleen</t>
  </si>
  <si>
    <t>gross misconduct</t>
  </si>
  <si>
    <t>Von Massenbach,Anna</t>
  </si>
  <si>
    <t>Walker,Roger</t>
  </si>
  <si>
    <t>Wallace,Courtney E</t>
  </si>
  <si>
    <t>Wallace,Theresa</t>
  </si>
  <si>
    <t>Wang,Charlie</t>
  </si>
  <si>
    <t>Warfield,Sarah</t>
  </si>
  <si>
    <t>Whittier,Scott</t>
  </si>
  <si>
    <t>Wilber,Barry</t>
  </si>
  <si>
    <t>Wilkes,Annie</t>
  </si>
  <si>
    <t xml:space="preserve">Williams,Jacquelyn </t>
  </si>
  <si>
    <t xml:space="preserve">Winthrop,Jordan </t>
  </si>
  <si>
    <t>Wolk,Hang T</t>
  </si>
  <si>
    <t>Woodson,Jason</t>
  </si>
  <si>
    <t xml:space="preserve">Ybarra,Catherine </t>
  </si>
  <si>
    <t>Zamora,Jennifer</t>
  </si>
  <si>
    <t>CIO</t>
  </si>
  <si>
    <t>Zhou,Julia</t>
  </si>
  <si>
    <t>Zima,Colleen</t>
  </si>
  <si>
    <t>Puntos a resolver:</t>
  </si>
  <si>
    <t>Notificación Email</t>
  </si>
  <si>
    <t>En el caso de encontrarse un registro que no tenga email, se debe mostrar una notificación que diga "Solicitar email"</t>
  </si>
  <si>
    <t>Notificación Nombre</t>
  </si>
  <si>
    <t>En el caso de encontrarse un registro que no tenga nombre, se debe mostrar una notificación que diga "Solicitar nombre", de lo contrario que se muestre un mensaje que diga "Completo"</t>
  </si>
  <si>
    <t>Aumento de salario</t>
  </si>
  <si>
    <t>CARGO</t>
  </si>
  <si>
    <t>IT Production Support</t>
  </si>
  <si>
    <t>Accountant Production I</t>
  </si>
  <si>
    <t>Bono anual 1</t>
  </si>
  <si>
    <t>Bono anual 2</t>
  </si>
  <si>
    <t>Para todos los empleados que estén relacionados con Production, al final de año se les otorgará un bono del 7% de su salario</t>
  </si>
  <si>
    <t>FECHA NACIMIENTO</t>
  </si>
  <si>
    <t>Bono anual 3</t>
  </si>
  <si>
    <t>Para los casados se les otorgará 2 días adicionales de vacaciones al final del año</t>
  </si>
  <si>
    <t>DÍAS (2) ADICIONALES DE VACACIONES</t>
  </si>
  <si>
    <t>DÍAS ADICIONALES DE VACACIONES POR ANTIGÜEDAD</t>
  </si>
  <si>
    <t>RECOMENDAR FAMILIAR</t>
  </si>
  <si>
    <t>SOLICITAR ACTUALIZACION DE DIRECCIÓN</t>
  </si>
  <si>
    <t>Se debe solicitar actualización de dirección si el empleado es del estado MA con el CP  2145 y 2148</t>
  </si>
  <si>
    <t>COBERTURA DE SALUD</t>
  </si>
  <si>
    <t>EVALUACIÓN DE DESEMPEÑO</t>
  </si>
  <si>
    <t>Se debe realizar evaluación de desempeño a cada departamento en un mes específico, teniendo en cuenta lo siguiente:</t>
  </si>
  <si>
    <t>MES</t>
  </si>
  <si>
    <t>Enero</t>
  </si>
  <si>
    <t>Febrero</t>
  </si>
  <si>
    <t>Marzo</t>
  </si>
  <si>
    <t>Abril</t>
  </si>
  <si>
    <t>Mayo</t>
  </si>
  <si>
    <t>Junio</t>
  </si>
  <si>
    <t>BONOS DE VIAJE POR EL MUNDO</t>
  </si>
  <si>
    <t>Se deben dar bonos de viaje de acuerdo al desempeño anterior obtenido, teniendo en cuenta lo siguiente:</t>
  </si>
  <si>
    <t>VIAJE</t>
  </si>
  <si>
    <t>Sigue trabajando</t>
  </si>
  <si>
    <t>3 países</t>
  </si>
  <si>
    <t>10 países</t>
  </si>
  <si>
    <t>Fuente de reclutamiento</t>
  </si>
  <si>
    <t>Redes sociales</t>
  </si>
  <si>
    <t>Otro</t>
  </si>
  <si>
    <t>Búsqueda Web</t>
  </si>
  <si>
    <t>Referido</t>
  </si>
  <si>
    <t>Tipo</t>
  </si>
  <si>
    <t xml:space="preserve">BONO DINERO DE VIAJE POR EL MUNDO </t>
  </si>
  <si>
    <t>Se deben dar bonos de dinero de viaje de acuerdo al desempeño anterior obtenido, teniendo en cuenta lo siguiente:</t>
  </si>
  <si>
    <t>NOTIFICACIÓN NOMBRE</t>
  </si>
  <si>
    <t>NOTIFICACIÓN EMAIL</t>
  </si>
  <si>
    <t>AUMENTO DE SALARIO</t>
  </si>
  <si>
    <t>BONO ANUAL 1</t>
  </si>
  <si>
    <t>BONO ANUAL 2</t>
  </si>
  <si>
    <t>BONO ANUAL 3</t>
  </si>
  <si>
    <t>Se hará aumento de salario para este año del 7% para aquellos cuyo salario sea inferior a $60.000, se debe mostrar el valor del aumento</t>
  </si>
  <si>
    <t>Para todos los empleados que pertenezcan a PADE, al final de año se les otorgará un bono del 12% de su salario, se debe mostrar el valor del bono</t>
  </si>
  <si>
    <t>Para aquellos que tengan 10 o más años en la compañía se les otorgará 2 días adicionales de vacaciones al final del año</t>
  </si>
  <si>
    <t>Se permite que un empleado recomiende un familiar para un empleo, siempre y cuando sea ciudadano de estados unidos y sea latino</t>
  </si>
  <si>
    <t>Si el empleado es de estados unidos o de otro país, tendrá cobertura del 100% por parte de la empresa</t>
  </si>
  <si>
    <t>Se otorga siempre y cuando el salario del empleado sea inferior a $55.000 o este casado</t>
  </si>
  <si>
    <t>AUXILIO DE TRANSPORTE 1</t>
  </si>
  <si>
    <t>AUXILIO DE TRANSPORTE 2</t>
  </si>
  <si>
    <t xml:space="preserve">Se otorga siempre y cuando el salario del empleado esté entre $40,000 y $50.000 </t>
  </si>
  <si>
    <t>TIPO FUENTE DE RECLUTAMIENTO</t>
  </si>
  <si>
    <t>EVALUAR PARA ASCENSO</t>
  </si>
  <si>
    <t>Empleados del Departamento "Sales" con Desempeño "Exceeds" que tengan entre 3 y 5 años de antigüedad en la empresa y con menos de 10 ausencias</t>
  </si>
  <si>
    <t>BONOS DE VIAJE POR EL MUNDO (Con SI)</t>
  </si>
  <si>
    <t>BONOS DE VIAJE POR EL MUNDO (Con SI.CONJUNTO)</t>
  </si>
  <si>
    <t>Comparación</t>
  </si>
  <si>
    <t>EVALUAR PARA ASCENSO CON SI</t>
  </si>
  <si>
    <t>EVALUACIÓN DE DESEMPEÑO CON SI</t>
  </si>
  <si>
    <t>EVALUACIÓN DE DESEMPEÑO CON SI.CONJUNTO</t>
  </si>
  <si>
    <t>Comparar evaluación</t>
  </si>
  <si>
    <t xml:space="preserve">Production XYZ    </t>
  </si>
  <si>
    <t>Grupo 1</t>
  </si>
  <si>
    <t>Grupo 2</t>
  </si>
  <si>
    <t>AUSENCIAS</t>
  </si>
  <si>
    <r>
      <t xml:space="preserve">Empleados del </t>
    </r>
    <r>
      <rPr>
        <sz val="11"/>
        <color rgb="FFFF0000"/>
        <rFont val="Calibri"/>
        <family val="2"/>
        <scheme val="minor"/>
      </rPr>
      <t>Departamento</t>
    </r>
    <r>
      <rPr>
        <sz val="11"/>
        <color theme="1"/>
        <rFont val="Calibri"/>
        <family val="2"/>
        <scheme val="minor"/>
      </rPr>
      <t xml:space="preserve"> "Software Engineering" con </t>
    </r>
    <r>
      <rPr>
        <sz val="11"/>
        <color rgb="FFFF0000"/>
        <rFont val="Calibri"/>
        <family val="2"/>
        <scheme val="minor"/>
      </rPr>
      <t>Desempeño</t>
    </r>
    <r>
      <rPr>
        <sz val="11"/>
        <color theme="1"/>
        <rFont val="Calibri"/>
        <family val="2"/>
        <scheme val="minor"/>
      </rPr>
      <t xml:space="preserve"> "Exceeds" y "Fully Meets" con más de 5 años de antigüedad (</t>
    </r>
    <r>
      <rPr>
        <sz val="11"/>
        <color rgb="FFFF0000"/>
        <rFont val="Calibri"/>
        <family val="2"/>
        <scheme val="minor"/>
      </rPr>
      <t>Fecha de contrato</t>
    </r>
    <r>
      <rPr>
        <sz val="11"/>
        <color theme="1"/>
        <rFont val="Calibri"/>
        <family val="2"/>
        <scheme val="minor"/>
      </rPr>
      <t xml:space="preserve">) en la empresa y con menos de 10 </t>
    </r>
    <r>
      <rPr>
        <sz val="11"/>
        <color rgb="FFFF0000"/>
        <rFont val="Calibri"/>
        <family val="2"/>
        <scheme val="minor"/>
      </rPr>
      <t>ausencias</t>
    </r>
  </si>
  <si>
    <t>ANTIGÜEDAD</t>
  </si>
  <si>
    <t xml:space="preserve">        </t>
  </si>
  <si>
    <t>Bono Test</t>
  </si>
  <si>
    <t>https://support.microsoft.com/es-es/office/funci%C3%B3n-sifecha-25dba1a4-2812-480b-84dd-8b32a451b35c#:~:text=Calcula%20el%20n%C3%BAmero%20de%20d%C3%ADas,resultados%20incorrectos%20en%20determinados%20escenarios.</t>
  </si>
  <si>
    <t>Origen información SIFECHA:</t>
  </si>
  <si>
    <t>Para todos los empleados que no son ciudadanos de Estados Unidos, al final de año se les otorgará un bono del 3% de su salario siempre y cuando no hayan recibido el Bono anual 2</t>
  </si>
  <si>
    <t>PARTE 1: SI Sencillo</t>
  </si>
  <si>
    <t>PARTE 2: SI Con Operador lógicos</t>
  </si>
  <si>
    <t>PARTE 3: SI Anidado</t>
  </si>
  <si>
    <t>PARTE 1: Si Anidado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</si>
</sst>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164" formatCode="0.0"/>
    <numFmt numFmtId="165" formatCode="&quot;$&quot;#,##0.0"/>
    <numFmt numFmtId="166" formatCode="_-&quot;$&quot;* #,##0.0_-;\-&quot;$&quot;* #,##0.0_-;_-&quot;$&quot;* &quot;-&quot;_-;_-@_-"/>
    <numFmt numFmtId="167" formatCode="&quot;$&quot;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579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27" fillId="0" borderId="0" applyNumberForma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0" xfId="0" applyFill="1"/>
    <xf numFmtId="42" fontId="0" fillId="0" borderId="0" xfId="42" applyFont="1" applyFill="1"/>
    <xf numFmtId="42" fontId="0" fillId="0" borderId="0" xfId="42" applyFont="1"/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/>
    <xf numFmtId="165" fontId="0" fillId="0" borderId="0" xfId="0" applyNumberFormat="1"/>
    <xf numFmtId="166" fontId="0" fillId="0" borderId="0" xfId="42" applyNumberFormat="1" applyFont="1" applyFill="1"/>
    <xf numFmtId="166" fontId="0" fillId="0" borderId="0" xfId="42" applyNumberFormat="1" applyFont="1"/>
    <xf numFmtId="166" fontId="0" fillId="0" borderId="0" xfId="42" applyNumberFormat="1" applyFont="1" applyAlignment="1">
      <alignment horizontal="center"/>
    </xf>
    <xf numFmtId="166" fontId="0" fillId="0" borderId="0" xfId="42" applyNumberFormat="1" applyFont="1" applyFill="1" applyAlignment="1">
      <alignment horizontal="center"/>
    </xf>
    <xf numFmtId="9" fontId="0" fillId="0" borderId="0" xfId="43" applyFont="1" applyFill="1" applyBorder="1"/>
    <xf numFmtId="9" fontId="0" fillId="0" borderId="0" xfId="43" applyFont="1"/>
    <xf numFmtId="9" fontId="0" fillId="0" borderId="0" xfId="43" applyFont="1" applyAlignment="1">
      <alignment horizontal="center"/>
    </xf>
    <xf numFmtId="9" fontId="0" fillId="0" borderId="0" xfId="43" applyFont="1" applyFill="1" applyAlignment="1">
      <alignment horizontal="center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23" fillId="36" borderId="0" xfId="44" applyFill="1"/>
    <xf numFmtId="0" fontId="0" fillId="35" borderId="0" xfId="0" applyFill="1" applyAlignment="1">
      <alignment vertical="center"/>
    </xf>
    <xf numFmtId="165" fontId="0" fillId="35" borderId="0" xfId="0" applyNumberFormat="1" applyFill="1" applyAlignment="1">
      <alignment horizontal="center" vertical="center"/>
    </xf>
    <xf numFmtId="166" fontId="0" fillId="35" borderId="0" xfId="42" applyNumberFormat="1" applyFont="1" applyFill="1" applyAlignment="1">
      <alignment horizontal="center" vertical="center"/>
    </xf>
    <xf numFmtId="164" fontId="0" fillId="35" borderId="0" xfId="0" applyNumberFormat="1" applyFill="1" applyAlignment="1">
      <alignment horizontal="center" vertical="center"/>
    </xf>
    <xf numFmtId="164" fontId="0" fillId="35" borderId="0" xfId="0" applyNumberFormat="1" applyFill="1" applyAlignment="1">
      <alignment horizontal="center" vertical="center" wrapText="1"/>
    </xf>
    <xf numFmtId="9" fontId="0" fillId="35" borderId="0" xfId="43" applyFont="1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164" fontId="0" fillId="38" borderId="0" xfId="0" applyNumberFormat="1" applyFill="1" applyAlignment="1">
      <alignment horizontal="center" vertical="center" wrapText="1"/>
    </xf>
    <xf numFmtId="0" fontId="0" fillId="38" borderId="0" xfId="0" applyFill="1" applyAlignment="1">
      <alignment vertical="center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3" fillId="36" borderId="0" xfId="44" applyFill="1" applyAlignment="1">
      <alignment horizontal="left"/>
    </xf>
    <xf numFmtId="0" fontId="18" fillId="0" borderId="0" xfId="0" applyFont="1" applyAlignment="1">
      <alignment horizontal="left"/>
    </xf>
    <xf numFmtId="164" fontId="1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164" fontId="13" fillId="38" borderId="11" xfId="0" applyNumberFormat="1" applyFont="1" applyFill="1" applyBorder="1" applyAlignment="1">
      <alignment horizontal="left" vertical="center" wrapText="1"/>
    </xf>
    <xf numFmtId="164" fontId="13" fillId="35" borderId="11" xfId="0" applyNumberFormat="1" applyFont="1" applyFill="1" applyBorder="1" applyAlignment="1">
      <alignment horizontal="left" vertical="center" wrapText="1"/>
    </xf>
    <xf numFmtId="0" fontId="13" fillId="35" borderId="0" xfId="0" applyFont="1" applyFill="1" applyAlignment="1">
      <alignment horizontal="left"/>
    </xf>
    <xf numFmtId="164" fontId="13" fillId="35" borderId="10" xfId="0" applyNumberFormat="1" applyFont="1" applyFill="1" applyBorder="1" applyAlignment="1">
      <alignment horizontal="left" vertical="center"/>
    </xf>
    <xf numFmtId="0" fontId="0" fillId="0" borderId="10" xfId="0" applyBorder="1"/>
    <xf numFmtId="42" fontId="0" fillId="0" borderId="10" xfId="42" applyFont="1" applyFill="1" applyBorder="1"/>
    <xf numFmtId="0" fontId="17" fillId="0" borderId="0" xfId="0" applyFont="1"/>
    <xf numFmtId="165" fontId="17" fillId="0" borderId="0" xfId="0" applyNumberFormat="1" applyFont="1"/>
    <xf numFmtId="0" fontId="19" fillId="0" borderId="0" xfId="0" applyFont="1"/>
    <xf numFmtId="0" fontId="24" fillId="34" borderId="0" xfId="0" applyFont="1" applyFill="1"/>
    <xf numFmtId="165" fontId="26" fillId="0" borderId="0" xfId="0" applyNumberFormat="1" applyFont="1"/>
    <xf numFmtId="0" fontId="25" fillId="40" borderId="12" xfId="0" applyFont="1" applyFill="1" applyBorder="1"/>
    <xf numFmtId="0" fontId="26" fillId="40" borderId="13" xfId="0" applyFont="1" applyFill="1" applyBorder="1"/>
    <xf numFmtId="165" fontId="26" fillId="40" borderId="13" xfId="0" applyNumberFormat="1" applyFont="1" applyFill="1" applyBorder="1"/>
    <xf numFmtId="165" fontId="26" fillId="40" borderId="14" xfId="0" applyNumberFormat="1" applyFont="1" applyFill="1" applyBorder="1"/>
    <xf numFmtId="9" fontId="26" fillId="40" borderId="13" xfId="43" applyFont="1" applyFill="1" applyBorder="1"/>
    <xf numFmtId="0" fontId="26" fillId="40" borderId="14" xfId="0" applyFont="1" applyFill="1" applyBorder="1"/>
    <xf numFmtId="1" fontId="0" fillId="0" borderId="0" xfId="0" applyNumberFormat="1" applyAlignment="1">
      <alignment horizontal="center"/>
    </xf>
    <xf numFmtId="165" fontId="27" fillId="0" borderId="0" xfId="45" applyNumberFormat="1" applyFill="1" applyAlignment="1">
      <alignment wrapText="1"/>
    </xf>
    <xf numFmtId="164" fontId="0" fillId="39" borderId="0" xfId="0" applyNumberFormat="1" applyFill="1" applyAlignment="1">
      <alignment horizontal="center"/>
    </xf>
    <xf numFmtId="164" fontId="0" fillId="0" borderId="0" xfId="0" quotePrefix="1" applyNumberFormat="1" applyAlignment="1">
      <alignment horizontal="center" wrapTex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5" builtinId="8"/>
    <cellStyle name="Incorrecto" xfId="7" builtinId="27" customBuiltin="1"/>
    <cellStyle name="Moneda [0]" xfId="42" builtinId="7"/>
    <cellStyle name="Neutral" xfId="8" builtinId="28" customBuiltin="1"/>
    <cellStyle name="Normal" xfId="0" builtinId="0"/>
    <cellStyle name="Normal 2" xfId="44" xr:uid="{24383497-B193-444A-91A0-3218F33010C2}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7" formatCode="&quot;$&quot;#,##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6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numFmt numFmtId="166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numFmt numFmtId="165" formatCode="&quot;$&quot;#,##0.0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68" formatCode="d/mm/yyyy"/>
    </dxf>
    <dxf>
      <numFmt numFmtId="19" formatCode="dd/mm/yyyy"/>
    </dxf>
    <dxf>
      <numFmt numFmtId="19" formatCode="dd/mm/yyyy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9400" cy="42672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C1E2352-B173-4A0E-BF0F-058A696C9456}"/>
            </a:ext>
          </a:extLst>
        </xdr:cNvPr>
        <xdr:cNvSpPr txBox="1"/>
      </xdr:nvSpPr>
      <xdr:spPr>
        <a:xfrm>
          <a:off x="0" y="0"/>
          <a:ext cx="14249400" cy="426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800" b="1" baseline="0">
              <a:solidFill>
                <a:schemeClr val="bg1"/>
              </a:solidFill>
              <a:latin typeface="Montserrat" panose="00000500000000000000" pitchFamily="2" charset="0"/>
            </a:rPr>
            <a:t>LÓGICA Y CONDICIONALES</a:t>
          </a:r>
        </a:p>
        <a:p>
          <a:endParaRPr lang="es-MX" sz="18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oneCellAnchor>
  <xdr:twoCellAnchor>
    <xdr:from>
      <xdr:col>1</xdr:col>
      <xdr:colOff>0</xdr:colOff>
      <xdr:row>100</xdr:row>
      <xdr:rowOff>0</xdr:rowOff>
    </xdr:from>
    <xdr:to>
      <xdr:col>3</xdr:col>
      <xdr:colOff>29899</xdr:colOff>
      <xdr:row>114</xdr:row>
      <xdr:rowOff>77775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8BCAE9-F6DB-5FF0-5C6C-78D81672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7162800"/>
          <a:ext cx="4647619" cy="2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4249400" cy="42672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EB0BDB2-CD97-43C4-9D9C-C7D1DE61C5FC}"/>
            </a:ext>
          </a:extLst>
        </xdr:cNvPr>
        <xdr:cNvSpPr txBox="1"/>
      </xdr:nvSpPr>
      <xdr:spPr>
        <a:xfrm>
          <a:off x="0" y="1"/>
          <a:ext cx="14249400" cy="426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800" b="1" baseline="0">
              <a:solidFill>
                <a:schemeClr val="bg1"/>
              </a:solidFill>
              <a:latin typeface="Montserrat" panose="00000500000000000000" pitchFamily="2" charset="0"/>
            </a:rPr>
            <a:t>LÓGICA Y CONDICIONALES</a:t>
          </a:r>
        </a:p>
        <a:p>
          <a:endParaRPr lang="es-MX" sz="18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17C21-CBA9-4450-BACA-898DFC1AD7FF}" name="TablaEmpleados" displayName="TablaEmpleados" ref="A6:AV317" totalsRowShown="0" headerRowDxfId="37">
  <autoFilter ref="A6:AV317" xr:uid="{72117C21-CBA9-4450-BACA-898DFC1AD7FF}"/>
  <tableColumns count="48">
    <tableColumn id="1" xr3:uid="{BC30AFFB-45BF-4785-8B7B-E386047E109D}" name="NOMBRE"/>
    <tableColumn id="2" xr3:uid="{01F6C8B3-3E70-43C4-B06C-ACFCA5A26872}" name="EMAILS">
      <calculatedColumnFormula>LOWER(LEFT(RIGHT(A7,LEN(A7)-FIND(",",A7)),1)&amp;LEFT(A7,FIND(",",A7)-1)&amp;"@dominio.com")</calculatedColumnFormula>
    </tableColumn>
    <tableColumn id="3" xr3:uid="{ED5956B5-5F7B-42BC-84A8-5BDBE4FB8824}" name="SALARIO" dataCellStyle="Moneda [0]"/>
    <tableColumn id="4" xr3:uid="{152443C2-DB92-45B1-A2FD-CA8AD6852652}" name="CARGO"/>
    <tableColumn id="5" xr3:uid="{984FB038-EB98-41DC-9A2C-D3596A036A69}" name="ESTADO"/>
    <tableColumn id="6" xr3:uid="{01AB2894-339E-42A2-AE3E-745C4BCD7A8F}" name="CP"/>
    <tableColumn id="7" xr3:uid="{AFC3D126-F4BE-4607-8F41-F62016B50E25}" name="FECHA NACIMIENTO" dataDxfId="36"/>
    <tableColumn id="8" xr3:uid="{CEB71094-1C18-4C39-A217-7A5D6BF7A707}" name="GÉNERO"/>
    <tableColumn id="9" xr3:uid="{0566E8D2-1ECD-4FD6-882E-3992393B6AA4}" name="ESTADO CIVIL"/>
    <tableColumn id="10" xr3:uid="{4D0C09BE-FCD3-4125-A158-4313C59FEA52}" name="NACIONALIDAD"/>
    <tableColumn id="11" xr3:uid="{05BBFA16-B291-4836-898D-B2ED8E3D424D}" name="LATINO"/>
    <tableColumn id="12" xr3:uid="{C8D66145-5ABD-4C10-99BC-BB78955A0E79}" name="DESC RACIAL"/>
    <tableColumn id="13" xr3:uid="{84A69D12-A797-492B-8CE4-8A08621B6EA2}" name="FECHA CONTRATO" dataDxfId="35"/>
    <tableColumn id="14" xr3:uid="{191DEB0C-0586-4D9A-A362-69CFE13A8F6F}" name="FECHA TERMINO CONTRATO" dataDxfId="34"/>
    <tableColumn id="21" xr3:uid="{DFE19535-3229-45D2-925E-9726B35AD105}" name="MOTIVO TERMINO CONTRATO" dataDxfId="33"/>
    <tableColumn id="22" xr3:uid="{5CEB3B13-FC8A-455F-87CF-A97715B9E9FA}" name="STATUS EMPLEADO" dataDxfId="32"/>
    <tableColumn id="23" xr3:uid="{19FB87B3-89B3-4580-AF84-22112AFBB030}" name="DEPARTAMENTO" dataDxfId="31"/>
    <tableColumn id="24" xr3:uid="{FE741D5B-0922-49CD-AFDA-D0B2B75E994F}" name="NOMBRE GERENTE" dataDxfId="30"/>
    <tableColumn id="25" xr3:uid="{827ABCB2-2DC3-4966-BC17-548125ABEF11}" name="FUENTE RECLUTAMIENTO" dataDxfId="29"/>
    <tableColumn id="26" xr3:uid="{BD5A32B6-BB95-45B0-BE82-E4200AD0246A}" name="DESEMPEÑO" dataDxfId="28"/>
    <tableColumn id="27" xr3:uid="{D44BAFE2-2703-4003-9FB2-F5E341862AD8}" name="ENCUESTA COMPROMISO" dataDxfId="27"/>
    <tableColumn id="28" xr3:uid="{97272D37-92C7-4D0D-AAA8-D4CE48B7820A}" name="SATISFACCIÓN DEL EMPLEADO" dataDxfId="26"/>
    <tableColumn id="29" xr3:uid="{D7818658-B0C2-4E26-8E1D-390616EF1303}" name="PROYECTOS ESPECIALES" dataDxfId="25"/>
    <tableColumn id="30" xr3:uid="{B1E31F57-36E3-41AC-BCB0-1E1D7766B9F8}" name="AUSENCIAS" dataDxfId="24"/>
    <tableColumn id="36" xr3:uid="{25BCB8E9-2F79-4933-8BB5-28FF859B629D}" name="Notificación Nombre" dataDxfId="23">
      <calculatedColumnFormula>IF(TRIM(TablaEmpleados[[#This Row],[NOMBRE]])="","Solicitar nombre","Completo")</calculatedColumnFormula>
    </tableColumn>
    <tableColumn id="35" xr3:uid="{2AB077BF-E91A-423D-A8DD-DE850B0DEBCD}" name="Notificación Email" dataDxfId="22">
      <calculatedColumnFormula>IF(TRIM(TablaEmpleados[[#This Row],[EMAILS]])="","Solicitar email","")</calculatedColumnFormula>
    </tableColumn>
    <tableColumn id="34" xr3:uid="{0E4F9542-7D8A-4731-85BD-DC00FA972D37}" name="Aumento de salario" dataDxfId="21">
      <calculatedColumnFormula>IF(TablaEmpleados[[#This Row],[SALARIO]]&lt;60000,TablaEmpleados[[#This Row],[SALARIO]]*7%,0)</calculatedColumnFormula>
    </tableColumn>
    <tableColumn id="37" xr3:uid="{92B6C12C-DB55-403F-A646-16DEF8011D04}" name="Bono anual 1" dataDxfId="20" dataCellStyle="Moneda [0]">
      <calculatedColumnFormula>IF(RIGHT(TablaEmpleados[[#This Row],[EMAILS]],8)="pade.com",TablaEmpleados[[#This Row],[SALARIO]]*12%,0)</calculatedColumnFormula>
    </tableColumn>
    <tableColumn id="50" xr3:uid="{9EC9B701-9712-49D2-8FA0-B11DF6B88732}" name="Bono Test" dataDxfId="19" dataCellStyle="Moneda [0]">
      <calculatedColumnFormula>IF(LEFT(TablaEmpleados[[#This Row],[EMAILS]],8)="pade.com",TablaEmpleados[[#This Row],[SALARIO]]*12%,0)</calculatedColumnFormula>
    </tableColumn>
    <tableColumn id="38" xr3:uid="{0F514FAB-4EA9-416D-A25F-DA50E4A71000}" name="Bono anual 2" dataDxfId="18" dataCellStyle="Moneda [0]">
      <calculatedColumnFormula>IF(COUNTIF(TablaEmpleados[[#This Row],[CARGO]],"*Production*")&gt;0,TablaEmpleados[[#This Row],[SALARIO]]*7%,0)</calculatedColumnFormula>
    </tableColumn>
    <tableColumn id="39" xr3:uid="{79CA7335-184D-48AE-A3D3-8B36300ABE73}" name="DÍAS (2) ADICIONALES DE VACACIONES" dataDxfId="17">
      <calculatedColumnFormula>IF(TablaEmpleados[[#This Row],[ESTADO CIVIL]]="Married",2,0)</calculatedColumnFormula>
    </tableColumn>
    <tableColumn id="42" xr3:uid="{C2A8F9C9-D6D7-4AD6-9A24-8DE94DD633C5}" name="DÍAS ADICIONALES DE VACACIONES POR ANTIGÜEDAD" dataDxfId="16">
      <calculatedColumnFormula>IF(DATEDIF(TablaEmpleados[[#This Row],[FECHA CONTRATO]],TODAY(),"Y")&gt;=10,2,0)</calculatedColumnFormula>
    </tableColumn>
    <tableColumn id="40" xr3:uid="{C171BD67-B69E-4BA0-AC22-243E7D33F66E}" name="Bono anual 3" dataDxfId="15">
      <calculatedColumnFormula>IF(AND(TablaEmpleados[[#This Row],[NACIONALIDAD]]&lt;&gt;"US Citizen",TablaEmpleados[[#This Row],[Bono anual 2]]=0),TablaEmpleados[[#This Row],[SALARIO]]*3%,0)</calculatedColumnFormula>
    </tableColumn>
    <tableColumn id="43" xr3:uid="{0522599E-3CE0-4556-881F-B02EF9A79ABF}" name="RECOMENDAR FAMILIAR" dataDxfId="14">
      <calculatedColumnFormula>IF(AND(TablaEmpleados[[#This Row],[NACIONALIDAD]]="US Citizen",TablaEmpleados[[#This Row],[LATINO]]="Yes"),"SI","NO")</calculatedColumnFormula>
    </tableColumn>
    <tableColumn id="45" xr3:uid="{4618BA68-A949-4D3F-83D8-F920A195E266}" name="COBERTURA DE SALUD" dataDxfId="13" dataCellStyle="Porcentaje"/>
    <tableColumn id="33" xr3:uid="{5D394DBB-9914-462A-B876-D46AC6A411E0}" name="AUXILIO DE TRANSPORTE 1" dataDxfId="12" dataCellStyle="Porcentaje">
      <calculatedColumnFormula>IF(AND(TablaEmpleados[[#This Row],[SALARIO]]&gt;=40000,TablaEmpleados[[#This Row],[SALARIO]]&lt;=50000),"SI","NO")</calculatedColumnFormula>
    </tableColumn>
    <tableColumn id="32" xr3:uid="{9B2F23D2-E9B6-46E7-B97F-BFF1EFF87D6E}" name="AUXILIO DE TRANSPORTE 2" dataDxfId="11">
      <calculatedColumnFormula>IF(OR(TablaEmpleados[[#This Row],[SALARIO]]&lt;55000,TablaEmpleados[[#This Row],[ESTADO CIVIL]]="Married"),"SI","NO")</calculatedColumnFormula>
    </tableColumn>
    <tableColumn id="44" xr3:uid="{E52E2F9E-15C7-43B3-ACD4-B1C21DDABFC4}" name="SOLICITAR ACTUALIZACION DE DIRECCIÓN" dataDxfId="10">
      <calculatedColumnFormula>IF(TablaEmpleados[[#This Row],[ESTADO]]="MA",
              IF(OR(TablaEmpleados[[#This Row],[CP]]=2145,TablaEmpleados[[#This Row],[CP]]=2148),"SI","NO"),"NO")</calculatedColumnFormula>
    </tableColumn>
    <tableColumn id="47" xr3:uid="{860B8DF4-AB41-4700-A845-7237FEF9DC17}" name="EVALUACIÓN DE DESEMPEÑO CON SI" dataDxfId="9">
      <calculatedColumnFormula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calculatedColumnFormula>
    </tableColumn>
    <tableColumn id="19" xr3:uid="{32BC8584-B44E-474F-9C56-3C6FC1221055}" name="EVALUACIÓN DE DESEMPEÑO CON SI.CONJUNTO" dataDxfId="8">
      <calculatedColumnFormula array="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calculatedColumnFormula>
    </tableColumn>
    <tableColumn id="20" xr3:uid="{925046F2-5C29-478E-AE36-A43F10187CB1}" name="Comparar evaluación" dataDxfId="7">
      <calculatedColumnFormula>TablaEmpleados[[#This Row],[EVALUACIÓN DE DESEMPEÑO CON SI]]=TablaEmpleados[[#This Row],[EVALUACIÓN DE DESEMPEÑO CON SI.CONJUNTO]]</calculatedColumnFormula>
    </tableColumn>
    <tableColumn id="48" xr3:uid="{4ABBB715-7197-4DE1-901B-4884EA8517BF}" name="BONOS DE VIAJE POR EL MUNDO (Con SI)" dataDxfId="6">
      <calculatedColumnFormula>IF(TablaEmpleados[[#This Row],[DESEMPEÑO]]="Exceeds","10 países",
       IF(TablaEmpleados[[#This Row],[DESEMPEÑO]]="Fully Meets","3 países",
          IF(TablaEmpleados[[#This Row],[DESEMPEÑO]]="Needs Improvement","Sigue trabajando",
                "PENDIENTE"
    )
))</calculatedColumnFormula>
    </tableColumn>
    <tableColumn id="16" xr3:uid="{020E0BA8-97E0-418A-B6DF-D4605C18597E}" name="BONOS DE VIAJE POR EL MUNDO (Con SI.CONJUNTO)" dataDxfId="5">
      <calculatedColumnFormula array="1">_xlfn.IFS(TablaEmpleados[[#This Row],[DESEMPEÑO]]="Exceeds","10 Países",
                                 TablaEmpleados[[#This Row],[DESEMPEÑO]]="Fully Meets","3 Países",
                                 TRUE,"Sigue trabajando"
                               )</calculatedColumnFormula>
    </tableColumn>
    <tableColumn id="17" xr3:uid="{FAC4715D-6C88-4B60-BC8E-CE567EF42F00}" name="Comparación" dataDxfId="4">
      <calculatedColumnFormula>TablaEmpleados[[#This Row],[BONOS DE VIAJE POR EL MUNDO (Con SI)]]=TablaEmpleados[[#This Row],[BONOS DE VIAJE POR EL MUNDO (Con SI.CONJUNTO)]]</calculatedColumnFormula>
    </tableColumn>
    <tableColumn id="49" xr3:uid="{5908D0CF-96D4-4AA3-9893-A2C38E8E3259}" name="BONO DINERO DE VIAJE POR EL MUNDO " dataDxfId="3">
      <calculatedColumnFormula array="1">_xlfn.IFS(TablaEmpleados[[#This Row],[DESEMPEÑO]]="Exceeds",10000,
                                 TablaEmpleados[[#This Row],[DESEMPEÑO]]="Fully Meets",3000,
                                 TRUE,0
                               )</calculatedColumnFormula>
    </tableColumn>
    <tableColumn id="15" xr3:uid="{FF4633E2-CC32-4DBB-A95C-8E370978DD6A}" name="TIPO FUENTE DE RECLUTAMIENTO" dataDxfId="2">
      <calculatedColumnFormula array="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calculatedColumnFormula>
    </tableColumn>
    <tableColumn id="18" xr3:uid="{48E7FD84-CC30-4581-A5FD-442F7F4A8691}" name="EVALUAR PARA ASCENSO CON SI" dataDxfId="1">
      <calculatedColumnFormula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calculatedColumnFormula>
    </tableColumn>
    <tableColumn id="31" xr3:uid="{613A26E5-7858-4DA0-8A66-11B54200AE0B}" name="ANTIGÜEDAD" dataDxfId="0">
      <calculatedColumnFormula>DATEDIF(TablaEmpleados[[#This Row],[FECHA CONTRATO]],TODAY(),"Y")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pport.microsoft.com/es-es/office/funci%C3%B3n-sifecha-25dba1a4-2812-480b-84dd-8b32a451b35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F53-47AE-455A-AD37-81E67E3F7B1A}">
  <dimension ref="A1:R125"/>
  <sheetViews>
    <sheetView showGridLines="0" topLeftCell="A94" zoomScale="130" zoomScaleNormal="130" workbookViewId="0">
      <selection activeCell="B86" sqref="B86"/>
    </sheetView>
  </sheetViews>
  <sheetFormatPr baseColWidth="10" defaultColWidth="11.42578125" defaultRowHeight="15" outlineLevelRow="1" x14ac:dyDescent="0.25"/>
  <cols>
    <col min="1" max="1" width="10.5703125" bestFit="1" customWidth="1"/>
    <col min="2" max="2" width="49.5703125" style="39" customWidth="1"/>
    <col min="3" max="3" width="17.7109375" customWidth="1"/>
    <col min="4" max="4" width="9.7109375" customWidth="1"/>
    <col min="5" max="5" width="10.5703125" bestFit="1" customWidth="1"/>
    <col min="6" max="6" width="10.28515625" bestFit="1" customWidth="1"/>
    <col min="7" max="7" width="14.42578125" bestFit="1" customWidth="1"/>
    <col min="8" max="8" width="16.28515625" customWidth="1"/>
    <col min="9" max="9" width="9.42578125" bestFit="1" customWidth="1"/>
    <col min="10" max="10" width="23.85546875" customWidth="1"/>
    <col min="11" max="11" width="18.28515625" customWidth="1"/>
    <col min="12" max="12" width="17.42578125" bestFit="1" customWidth="1"/>
    <col min="13" max="14" width="27.28515625" bestFit="1" customWidth="1"/>
    <col min="15" max="15" width="18.5703125" bestFit="1" customWidth="1"/>
    <col min="16" max="16" width="17.42578125" bestFit="1" customWidth="1"/>
    <col min="17" max="17" width="28.7109375" bestFit="1" customWidth="1"/>
    <col min="18" max="18" width="19.7109375" bestFit="1" customWidth="1"/>
    <col min="19" max="19" width="28.5703125" customWidth="1"/>
    <col min="20" max="20" width="19.42578125" customWidth="1"/>
    <col min="21" max="21" width="24.85546875" bestFit="1" customWidth="1"/>
    <col min="22" max="22" width="18.7109375" customWidth="1"/>
    <col min="23" max="23" width="24.7109375" bestFit="1" customWidth="1"/>
    <col min="24" max="24" width="28.7109375" bestFit="1" customWidth="1"/>
    <col min="25" max="25" width="24.7109375" customWidth="1"/>
    <col min="26" max="26" width="28.7109375" customWidth="1"/>
    <col min="27" max="27" width="23.28515625" customWidth="1"/>
    <col min="28" max="28" width="19.28515625" customWidth="1"/>
    <col min="29" max="29" width="16.42578125" customWidth="1"/>
    <col min="30" max="30" width="20.7109375" customWidth="1"/>
    <col min="31" max="31" width="28" customWidth="1"/>
    <col min="32" max="32" width="15.7109375" customWidth="1"/>
  </cols>
  <sheetData>
    <row r="1" spans="1:18" ht="16.5" x14ac:dyDescent="0.3">
      <c r="A1" s="24"/>
      <c r="B1" s="3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6.5" x14ac:dyDescent="0.3">
      <c r="A2" s="24"/>
      <c r="B2" s="3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4" spans="1:18" ht="16.899999999999999" customHeight="1" x14ac:dyDescent="0.25">
      <c r="B4" s="35" t="s">
        <v>471</v>
      </c>
    </row>
    <row r="5" spans="1:18" ht="14.45" customHeight="1" x14ac:dyDescent="0.25">
      <c r="B5" s="35"/>
    </row>
    <row r="6" spans="1:18" ht="18.75" outlineLevel="1" x14ac:dyDescent="0.3">
      <c r="B6" s="51" t="s">
        <v>554</v>
      </c>
      <c r="C6" s="11"/>
    </row>
    <row r="7" spans="1:18" ht="18.75" x14ac:dyDescent="0.3">
      <c r="B7" s="37"/>
      <c r="C7" s="11"/>
    </row>
    <row r="8" spans="1:18" ht="15.75" outlineLevel="1" thickBot="1" x14ac:dyDescent="0.3">
      <c r="A8" s="8">
        <v>1</v>
      </c>
      <c r="B8" s="43" t="s">
        <v>515</v>
      </c>
      <c r="P8" s="3"/>
    </row>
    <row r="9" spans="1:18" ht="15.75" outlineLevel="1" thickTop="1" x14ac:dyDescent="0.25">
      <c r="A9" s="8"/>
      <c r="B9" t="s">
        <v>475</v>
      </c>
    </row>
    <row r="10" spans="1:18" x14ac:dyDescent="0.25">
      <c r="A10" s="8"/>
      <c r="B10" s="34"/>
    </row>
    <row r="11" spans="1:18" ht="15.75" outlineLevel="1" thickBot="1" x14ac:dyDescent="0.3">
      <c r="A11" s="8">
        <v>2</v>
      </c>
      <c r="B11" s="43" t="s">
        <v>516</v>
      </c>
    </row>
    <row r="12" spans="1:18" ht="15.75" outlineLevel="1" thickTop="1" x14ac:dyDescent="0.25">
      <c r="A12" s="8"/>
      <c r="B12" t="s">
        <v>473</v>
      </c>
    </row>
    <row r="13" spans="1:18" x14ac:dyDescent="0.25">
      <c r="A13" s="8"/>
      <c r="B13" s="34"/>
    </row>
    <row r="14" spans="1:18" ht="15.75" outlineLevel="1" thickBot="1" x14ac:dyDescent="0.3">
      <c r="A14" s="8">
        <v>3</v>
      </c>
      <c r="B14" s="43" t="s">
        <v>517</v>
      </c>
    </row>
    <row r="15" spans="1:18" ht="15.75" outlineLevel="1" thickTop="1" x14ac:dyDescent="0.25">
      <c r="A15" s="8"/>
      <c r="B15" t="s">
        <v>521</v>
      </c>
    </row>
    <row r="16" spans="1:18" x14ac:dyDescent="0.25">
      <c r="A16" s="8"/>
      <c r="B16" s="34"/>
    </row>
    <row r="17" spans="1:3" outlineLevel="1" x14ac:dyDescent="0.25">
      <c r="A17" s="8">
        <v>4</v>
      </c>
      <c r="B17" s="44" t="s">
        <v>518</v>
      </c>
    </row>
    <row r="18" spans="1:3" outlineLevel="1" x14ac:dyDescent="0.25">
      <c r="A18" s="8"/>
      <c r="B18" t="s">
        <v>522</v>
      </c>
    </row>
    <row r="19" spans="1:3" x14ac:dyDescent="0.25">
      <c r="A19" s="8"/>
      <c r="B19" s="34"/>
    </row>
    <row r="20" spans="1:3" outlineLevel="1" x14ac:dyDescent="0.25">
      <c r="A20" s="8">
        <v>5</v>
      </c>
      <c r="B20" s="44" t="s">
        <v>519</v>
      </c>
    </row>
    <row r="21" spans="1:3" outlineLevel="1" x14ac:dyDescent="0.25">
      <c r="A21" s="8"/>
      <c r="B21" t="s">
        <v>482</v>
      </c>
    </row>
    <row r="22" spans="1:3" x14ac:dyDescent="0.25">
      <c r="A22" s="8"/>
      <c r="B22" s="34"/>
    </row>
    <row r="23" spans="1:3" ht="15.75" outlineLevel="1" thickBot="1" x14ac:dyDescent="0.3">
      <c r="A23" s="8">
        <v>6</v>
      </c>
      <c r="B23" s="42" t="s">
        <v>486</v>
      </c>
    </row>
    <row r="24" spans="1:3" ht="15.75" outlineLevel="1" thickTop="1" x14ac:dyDescent="0.25">
      <c r="A24" s="8"/>
      <c r="B24" s="9" t="s">
        <v>485</v>
      </c>
      <c r="C24" s="9"/>
    </row>
    <row r="25" spans="1:3" x14ac:dyDescent="0.25">
      <c r="A25" s="8"/>
      <c r="B25" s="34"/>
      <c r="C25" s="9"/>
    </row>
    <row r="26" spans="1:3" outlineLevel="1" x14ac:dyDescent="0.25">
      <c r="A26" s="8">
        <v>7</v>
      </c>
      <c r="B26" s="44" t="s">
        <v>487</v>
      </c>
    </row>
    <row r="27" spans="1:3" outlineLevel="1" x14ac:dyDescent="0.25">
      <c r="A27" s="8"/>
      <c r="B27" s="9" t="s">
        <v>523</v>
      </c>
      <c r="C27" s="9"/>
    </row>
    <row r="28" spans="1:3" x14ac:dyDescent="0.25">
      <c r="A28" s="8"/>
      <c r="B28" s="9"/>
      <c r="C28" s="9"/>
    </row>
    <row r="29" spans="1:3" x14ac:dyDescent="0.25">
      <c r="A29" s="8"/>
      <c r="B29" s="9"/>
      <c r="C29" s="9"/>
    </row>
    <row r="30" spans="1:3" ht="15.75" outlineLevel="1" x14ac:dyDescent="0.25">
      <c r="A30" s="8"/>
      <c r="B30" s="51" t="s">
        <v>552</v>
      </c>
      <c r="C30" s="9"/>
    </row>
    <row r="31" spans="1:3" x14ac:dyDescent="0.25">
      <c r="A31" s="8"/>
      <c r="B31" s="34"/>
      <c r="C31" s="9"/>
    </row>
    <row r="32" spans="1:3" outlineLevel="1" x14ac:dyDescent="0.25">
      <c r="A32" s="8">
        <v>8</v>
      </c>
      <c r="B32" s="44" t="s">
        <v>520</v>
      </c>
    </row>
    <row r="33" spans="1:2" outlineLevel="1" x14ac:dyDescent="0.25">
      <c r="A33" s="8"/>
      <c r="B33" t="s">
        <v>550</v>
      </c>
    </row>
    <row r="34" spans="1:2" x14ac:dyDescent="0.25">
      <c r="A34" s="8"/>
      <c r="B34" s="34"/>
    </row>
    <row r="35" spans="1:2" outlineLevel="1" x14ac:dyDescent="0.25">
      <c r="A35" s="8">
        <v>9</v>
      </c>
      <c r="B35" s="44" t="s">
        <v>488</v>
      </c>
    </row>
    <row r="36" spans="1:2" outlineLevel="1" x14ac:dyDescent="0.25">
      <c r="A36" s="8"/>
      <c r="B36" t="s">
        <v>524</v>
      </c>
    </row>
    <row r="37" spans="1:2" x14ac:dyDescent="0.25">
      <c r="A37" s="8"/>
      <c r="B37" s="34"/>
    </row>
    <row r="38" spans="1:2" outlineLevel="1" x14ac:dyDescent="0.25">
      <c r="A38" s="8">
        <v>10</v>
      </c>
      <c r="B38" s="44" t="s">
        <v>491</v>
      </c>
    </row>
    <row r="39" spans="1:2" outlineLevel="1" x14ac:dyDescent="0.25">
      <c r="A39" s="8"/>
      <c r="B39" t="s">
        <v>525</v>
      </c>
    </row>
    <row r="40" spans="1:2" x14ac:dyDescent="0.25">
      <c r="A40" s="8"/>
      <c r="B40" s="34"/>
    </row>
    <row r="41" spans="1:2" outlineLevel="1" x14ac:dyDescent="0.25">
      <c r="A41" s="8">
        <v>11</v>
      </c>
      <c r="B41" s="44" t="s">
        <v>527</v>
      </c>
    </row>
    <row r="42" spans="1:2" outlineLevel="1" x14ac:dyDescent="0.25">
      <c r="A42" s="8"/>
      <c r="B42" t="s">
        <v>529</v>
      </c>
    </row>
    <row r="43" spans="1:2" x14ac:dyDescent="0.25">
      <c r="A43" s="8"/>
      <c r="B43" s="34"/>
    </row>
    <row r="44" spans="1:2" ht="15.75" outlineLevel="1" thickBot="1" x14ac:dyDescent="0.3">
      <c r="A44" s="8">
        <v>12</v>
      </c>
      <c r="B44" s="42" t="s">
        <v>528</v>
      </c>
    </row>
    <row r="45" spans="1:2" ht="15.75" outlineLevel="1" thickTop="1" x14ac:dyDescent="0.25">
      <c r="A45" s="8"/>
      <c r="B45" t="s">
        <v>526</v>
      </c>
    </row>
    <row r="46" spans="1:2" x14ac:dyDescent="0.25">
      <c r="A46" s="8"/>
      <c r="B46" s="38"/>
    </row>
    <row r="47" spans="1:2" x14ac:dyDescent="0.25">
      <c r="A47" s="8"/>
      <c r="B47" s="38"/>
    </row>
    <row r="48" spans="1:2" ht="15.75" outlineLevel="1" x14ac:dyDescent="0.25">
      <c r="A48" s="8"/>
      <c r="B48" s="51" t="s">
        <v>553</v>
      </c>
    </row>
    <row r="49" spans="1:4" x14ac:dyDescent="0.25">
      <c r="A49" s="8"/>
      <c r="B49" s="38"/>
    </row>
    <row r="50" spans="1:4" hidden="1" outlineLevel="1" x14ac:dyDescent="0.25">
      <c r="A50" s="8">
        <v>13</v>
      </c>
      <c r="B50" s="44" t="s">
        <v>489</v>
      </c>
    </row>
    <row r="51" spans="1:4" hidden="1" outlineLevel="1" x14ac:dyDescent="0.25">
      <c r="A51" s="8"/>
      <c r="B51" t="s">
        <v>490</v>
      </c>
    </row>
    <row r="52" spans="1:4" collapsed="1" x14ac:dyDescent="0.25">
      <c r="A52" s="8"/>
      <c r="B52" s="38"/>
    </row>
    <row r="53" spans="1:4" hidden="1" outlineLevel="1" x14ac:dyDescent="0.25">
      <c r="A53" s="8">
        <v>14</v>
      </c>
      <c r="B53" s="44" t="s">
        <v>492</v>
      </c>
    </row>
    <row r="54" spans="1:4" hidden="1" outlineLevel="1" x14ac:dyDescent="0.25">
      <c r="B54" t="s">
        <v>493</v>
      </c>
    </row>
    <row r="55" spans="1:4" hidden="1" outlineLevel="1" x14ac:dyDescent="0.25"/>
    <row r="56" spans="1:4" hidden="1" outlineLevel="1" x14ac:dyDescent="0.25">
      <c r="C56" s="2" t="s">
        <v>15</v>
      </c>
      <c r="D56" s="2" t="s">
        <v>494</v>
      </c>
    </row>
    <row r="57" spans="1:4" hidden="1" outlineLevel="1" x14ac:dyDescent="0.25">
      <c r="C57" s="46" t="s">
        <v>32</v>
      </c>
      <c r="D57" s="46" t="s">
        <v>495</v>
      </c>
    </row>
    <row r="58" spans="1:4" hidden="1" outlineLevel="1" x14ac:dyDescent="0.25">
      <c r="C58" s="46" t="s">
        <v>40</v>
      </c>
      <c r="D58" s="46" t="s">
        <v>496</v>
      </c>
    </row>
    <row r="59" spans="1:4" hidden="1" outlineLevel="1" x14ac:dyDescent="0.25">
      <c r="C59" s="46" t="s">
        <v>60</v>
      </c>
      <c r="D59" s="46" t="s">
        <v>497</v>
      </c>
    </row>
    <row r="60" spans="1:4" hidden="1" outlineLevel="1" x14ac:dyDescent="0.25">
      <c r="C60" s="46" t="s">
        <v>110</v>
      </c>
      <c r="D60" s="46" t="s">
        <v>498</v>
      </c>
    </row>
    <row r="61" spans="1:4" hidden="1" outlineLevel="1" x14ac:dyDescent="0.25">
      <c r="C61" s="46" t="s">
        <v>125</v>
      </c>
      <c r="D61" s="46" t="s">
        <v>499</v>
      </c>
    </row>
    <row r="62" spans="1:4" hidden="1" outlineLevel="1" x14ac:dyDescent="0.25">
      <c r="C62" s="46" t="s">
        <v>285</v>
      </c>
      <c r="D62" s="46" t="s">
        <v>500</v>
      </c>
    </row>
    <row r="63" spans="1:4" collapsed="1" x14ac:dyDescent="0.25"/>
    <row r="64" spans="1:4" ht="15.75" hidden="1" outlineLevel="1" thickBot="1" x14ac:dyDescent="0.3">
      <c r="A64" s="10">
        <v>15</v>
      </c>
      <c r="B64" s="42" t="s">
        <v>501</v>
      </c>
    </row>
    <row r="65" spans="1:4" ht="15.75" hidden="1" outlineLevel="1" thickTop="1" x14ac:dyDescent="0.25">
      <c r="B65" t="s">
        <v>502</v>
      </c>
    </row>
    <row r="66" spans="1:4" hidden="1" outlineLevel="1" x14ac:dyDescent="0.25">
      <c r="B66"/>
    </row>
    <row r="67" spans="1:4" hidden="1" outlineLevel="1" x14ac:dyDescent="0.25">
      <c r="C67" s="2" t="s">
        <v>18</v>
      </c>
      <c r="D67" s="2" t="s">
        <v>503</v>
      </c>
    </row>
    <row r="68" spans="1:4" hidden="1" outlineLevel="1" x14ac:dyDescent="0.25">
      <c r="C68" s="46" t="s">
        <v>35</v>
      </c>
      <c r="D68" s="46" t="s">
        <v>506</v>
      </c>
    </row>
    <row r="69" spans="1:4" hidden="1" outlineLevel="1" x14ac:dyDescent="0.25">
      <c r="C69" s="46" t="s">
        <v>43</v>
      </c>
      <c r="D69" s="46" t="s">
        <v>505</v>
      </c>
    </row>
    <row r="70" spans="1:4" hidden="1" outlineLevel="1" x14ac:dyDescent="0.25">
      <c r="C70" s="46" t="s">
        <v>102</v>
      </c>
      <c r="D70" s="46" t="s">
        <v>504</v>
      </c>
    </row>
    <row r="71" spans="1:4" collapsed="1" x14ac:dyDescent="0.25"/>
    <row r="72" spans="1:4" hidden="1" outlineLevel="1" x14ac:dyDescent="0.25">
      <c r="A72" s="10">
        <v>16</v>
      </c>
      <c r="B72" s="44" t="s">
        <v>513</v>
      </c>
    </row>
    <row r="73" spans="1:4" hidden="1" outlineLevel="1" x14ac:dyDescent="0.25">
      <c r="B73" s="9" t="s">
        <v>514</v>
      </c>
    </row>
    <row r="74" spans="1:4" hidden="1" outlineLevel="1" x14ac:dyDescent="0.25">
      <c r="B74" s="9"/>
    </row>
    <row r="75" spans="1:4" hidden="1" outlineLevel="1" x14ac:dyDescent="0.25">
      <c r="C75" s="2" t="s">
        <v>18</v>
      </c>
      <c r="D75" s="2" t="s">
        <v>503</v>
      </c>
    </row>
    <row r="76" spans="1:4" hidden="1" outlineLevel="1" x14ac:dyDescent="0.25">
      <c r="C76" s="46" t="s">
        <v>35</v>
      </c>
      <c r="D76" s="47">
        <v>10000</v>
      </c>
    </row>
    <row r="77" spans="1:4" hidden="1" outlineLevel="1" x14ac:dyDescent="0.25">
      <c r="C77" s="46" t="s">
        <v>43</v>
      </c>
      <c r="D77" s="47">
        <v>3000</v>
      </c>
    </row>
    <row r="78" spans="1:4" hidden="1" outlineLevel="1" x14ac:dyDescent="0.25">
      <c r="C78" s="46" t="s">
        <v>102</v>
      </c>
      <c r="D78" s="47">
        <v>0</v>
      </c>
    </row>
    <row r="79" spans="1:4" collapsed="1" x14ac:dyDescent="0.25"/>
    <row r="80" spans="1:4" ht="15.75" hidden="1" outlineLevel="1" thickBot="1" x14ac:dyDescent="0.3">
      <c r="A80" s="8">
        <v>17</v>
      </c>
      <c r="B80" s="42" t="s">
        <v>530</v>
      </c>
    </row>
    <row r="81" spans="1:9" ht="15.75" hidden="1" outlineLevel="1" thickTop="1" x14ac:dyDescent="0.25">
      <c r="B81" s="40" t="s">
        <v>507</v>
      </c>
      <c r="C81" s="2" t="s">
        <v>512</v>
      </c>
    </row>
    <row r="82" spans="1:9" hidden="1" outlineLevel="1" x14ac:dyDescent="0.25">
      <c r="B82" s="41" t="s">
        <v>34</v>
      </c>
      <c r="C82" t="s">
        <v>508</v>
      </c>
    </row>
    <row r="83" spans="1:9" hidden="1" outlineLevel="1" x14ac:dyDescent="0.25">
      <c r="B83" s="41" t="s">
        <v>42</v>
      </c>
      <c r="C83" t="s">
        <v>509</v>
      </c>
    </row>
    <row r="84" spans="1:9" hidden="1" outlineLevel="1" x14ac:dyDescent="0.25">
      <c r="B84" s="41" t="s">
        <v>55</v>
      </c>
      <c r="C84" t="s">
        <v>510</v>
      </c>
    </row>
    <row r="85" spans="1:9" hidden="1" outlineLevel="1" x14ac:dyDescent="0.25">
      <c r="B85" s="41" t="s">
        <v>65</v>
      </c>
      <c r="C85" t="s">
        <v>511</v>
      </c>
    </row>
    <row r="86" spans="1:9" hidden="1" outlineLevel="1" x14ac:dyDescent="0.25">
      <c r="B86" s="41" t="s">
        <v>69</v>
      </c>
      <c r="C86" t="s">
        <v>511</v>
      </c>
    </row>
    <row r="87" spans="1:9" hidden="1" outlineLevel="1" x14ac:dyDescent="0.25">
      <c r="B87" s="41" t="s">
        <v>86</v>
      </c>
      <c r="C87" t="s">
        <v>510</v>
      </c>
    </row>
    <row r="88" spans="1:9" hidden="1" outlineLevel="1" x14ac:dyDescent="0.25">
      <c r="B88" s="41" t="s">
        <v>101</v>
      </c>
      <c r="C88" t="s">
        <v>511</v>
      </c>
    </row>
    <row r="89" spans="1:9" hidden="1" outlineLevel="1" x14ac:dyDescent="0.25">
      <c r="B89" s="41" t="s">
        <v>184</v>
      </c>
      <c r="C89" t="s">
        <v>510</v>
      </c>
    </row>
    <row r="90" spans="1:9" hidden="1" outlineLevel="1" x14ac:dyDescent="0.25">
      <c r="B90" s="41" t="s">
        <v>219</v>
      </c>
      <c r="C90" t="s">
        <v>509</v>
      </c>
    </row>
    <row r="91" spans="1:9" collapsed="1" x14ac:dyDescent="0.25"/>
    <row r="92" spans="1:9" ht="14.45" customHeight="1" outlineLevel="1" x14ac:dyDescent="0.25">
      <c r="A92" s="8">
        <v>18</v>
      </c>
      <c r="B92" s="45" t="s">
        <v>531</v>
      </c>
      <c r="D92" s="21"/>
      <c r="E92" s="21"/>
      <c r="F92" s="21"/>
      <c r="G92" s="21"/>
      <c r="H92" s="21"/>
      <c r="I92" s="21"/>
    </row>
    <row r="93" spans="1:9" outlineLevel="1" x14ac:dyDescent="0.25">
      <c r="C93" s="21"/>
      <c r="D93" s="21"/>
      <c r="E93" s="21"/>
      <c r="F93" s="21"/>
      <c r="G93" s="21"/>
      <c r="H93" s="21"/>
      <c r="I93" s="21"/>
    </row>
    <row r="94" spans="1:9" ht="14.45" customHeight="1" outlineLevel="1" x14ac:dyDescent="0.25">
      <c r="A94" s="63" t="s">
        <v>541</v>
      </c>
      <c r="B94" s="64" t="s">
        <v>544</v>
      </c>
      <c r="C94" s="64"/>
      <c r="D94" s="64"/>
      <c r="E94" s="64"/>
      <c r="F94" s="21"/>
      <c r="G94" s="21"/>
      <c r="H94" s="21"/>
      <c r="I94" s="21"/>
    </row>
    <row r="95" spans="1:9" outlineLevel="1" x14ac:dyDescent="0.25">
      <c r="A95" s="63"/>
      <c r="B95" s="64"/>
      <c r="C95" s="64"/>
      <c r="D95" s="64"/>
      <c r="E95" s="64"/>
      <c r="F95" s="21"/>
      <c r="G95" s="21"/>
      <c r="H95" s="21"/>
      <c r="I95" s="21"/>
    </row>
    <row r="96" spans="1:9" outlineLevel="1" x14ac:dyDescent="0.25">
      <c r="A96" s="63"/>
      <c r="B96" s="64"/>
      <c r="C96" s="64"/>
      <c r="D96" s="64"/>
      <c r="E96" s="64"/>
      <c r="F96" s="21"/>
      <c r="G96" s="21"/>
      <c r="H96" s="21"/>
      <c r="I96" s="21"/>
    </row>
    <row r="97" spans="1:9" outlineLevel="1" x14ac:dyDescent="0.25">
      <c r="B97" s="23"/>
      <c r="C97" s="21"/>
      <c r="D97" s="21"/>
      <c r="E97" s="21"/>
      <c r="F97" s="21"/>
      <c r="G97" s="21"/>
      <c r="H97" s="21"/>
      <c r="I97" s="21"/>
    </row>
    <row r="98" spans="1:9" ht="14.45" customHeight="1" outlineLevel="1" x14ac:dyDescent="0.25">
      <c r="A98" s="63" t="s">
        <v>542</v>
      </c>
      <c r="B98" s="64" t="s">
        <v>532</v>
      </c>
      <c r="C98" s="64"/>
      <c r="D98" s="64"/>
      <c r="E98" s="64"/>
      <c r="F98" s="21"/>
      <c r="G98" s="21"/>
      <c r="H98" s="21"/>
      <c r="I98" s="21"/>
    </row>
    <row r="99" spans="1:9" outlineLevel="1" x14ac:dyDescent="0.25">
      <c r="A99" s="63"/>
      <c r="B99" s="64"/>
      <c r="C99" s="64"/>
      <c r="D99" s="64"/>
      <c r="E99" s="64"/>
      <c r="F99" s="21"/>
      <c r="G99" s="21"/>
      <c r="H99" s="21"/>
      <c r="I99" s="21"/>
    </row>
    <row r="100" spans="1:9" outlineLevel="1" x14ac:dyDescent="0.25"/>
    <row r="101" spans="1:9" outlineLevel="1" x14ac:dyDescent="0.25"/>
    <row r="102" spans="1:9" outlineLevel="1" x14ac:dyDescent="0.25"/>
    <row r="103" spans="1:9" outlineLevel="1" x14ac:dyDescent="0.25"/>
    <row r="104" spans="1:9" outlineLevel="1" x14ac:dyDescent="0.25"/>
    <row r="105" spans="1:9" outlineLevel="1" x14ac:dyDescent="0.25"/>
    <row r="106" spans="1:9" outlineLevel="1" x14ac:dyDescent="0.25"/>
    <row r="107" spans="1:9" outlineLevel="1" x14ac:dyDescent="0.25"/>
    <row r="108" spans="1:9" outlineLevel="1" x14ac:dyDescent="0.25"/>
    <row r="109" spans="1:9" outlineLevel="1" x14ac:dyDescent="0.25"/>
    <row r="110" spans="1:9" outlineLevel="1" x14ac:dyDescent="0.25"/>
    <row r="111" spans="1:9" outlineLevel="1" x14ac:dyDescent="0.25"/>
    <row r="112" spans="1:9" outlineLevel="1" x14ac:dyDescent="0.25"/>
    <row r="113" spans="1:5" outlineLevel="1" x14ac:dyDescent="0.25"/>
    <row r="114" spans="1:5" outlineLevel="1" x14ac:dyDescent="0.25"/>
    <row r="115" spans="1:5" outlineLevel="1" x14ac:dyDescent="0.25"/>
    <row r="119" spans="1:5" x14ac:dyDescent="0.25">
      <c r="A119" s="63"/>
      <c r="B119" s="64"/>
      <c r="C119" s="64"/>
      <c r="D119" s="64"/>
      <c r="E119" s="64"/>
    </row>
    <row r="120" spans="1:5" x14ac:dyDescent="0.25">
      <c r="A120" s="63"/>
      <c r="B120" s="64"/>
      <c r="C120" s="64"/>
      <c r="D120" s="64"/>
      <c r="E120" s="64"/>
    </row>
    <row r="121" spans="1:5" x14ac:dyDescent="0.25">
      <c r="A121" s="63"/>
      <c r="B121" s="64"/>
      <c r="C121" s="64"/>
      <c r="D121" s="64"/>
      <c r="E121" s="64"/>
    </row>
    <row r="123" spans="1:5" x14ac:dyDescent="0.25">
      <c r="B123" s="64"/>
      <c r="C123" s="64"/>
      <c r="D123" s="64"/>
      <c r="E123" s="64"/>
    </row>
    <row r="124" spans="1:5" x14ac:dyDescent="0.25">
      <c r="B124" s="64"/>
      <c r="C124" s="64"/>
      <c r="D124" s="64"/>
      <c r="E124" s="64"/>
    </row>
    <row r="125" spans="1:5" x14ac:dyDescent="0.25">
      <c r="B125" s="64"/>
      <c r="C125" s="64"/>
      <c r="D125" s="64"/>
      <c r="E125" s="64"/>
    </row>
  </sheetData>
  <mergeCells count="7">
    <mergeCell ref="A119:A121"/>
    <mergeCell ref="B119:E121"/>
    <mergeCell ref="B123:E125"/>
    <mergeCell ref="B94:E96"/>
    <mergeCell ref="B98:E99"/>
    <mergeCell ref="A94:A96"/>
    <mergeCell ref="A98:A9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7747-BBA3-4C3B-85B3-E66B7AD83E22}">
  <sheetPr codeName="Hoja4"/>
  <dimension ref="A1:AV317"/>
  <sheetViews>
    <sheetView showGridLines="0" tabSelected="1" topLeftCell="AJ160" zoomScale="96" zoomScaleNormal="96" workbookViewId="0">
      <selection activeCell="M167" sqref="M167"/>
    </sheetView>
  </sheetViews>
  <sheetFormatPr baseColWidth="10" defaultColWidth="11.42578125" defaultRowHeight="15" outlineLevelCol="2" x14ac:dyDescent="0.25"/>
  <cols>
    <col min="1" max="1" width="18.7109375" customWidth="1"/>
    <col min="2" max="2" width="24.140625" customWidth="1"/>
    <col min="3" max="3" width="11.85546875" style="5" bestFit="1" customWidth="1"/>
    <col min="4" max="4" width="26.140625" bestFit="1" customWidth="1"/>
    <col min="5" max="5" width="11.140625" customWidth="1"/>
    <col min="6" max="6" width="7.5703125" customWidth="1" outlineLevel="1"/>
    <col min="7" max="7" width="20.42578125" customWidth="1" outlineLevel="1"/>
    <col min="8" max="8" width="10.28515625" customWidth="1" outlineLevel="1"/>
    <col min="9" max="9" width="14.42578125" customWidth="1"/>
    <col min="10" max="10" width="16.28515625" customWidth="1"/>
    <col min="11" max="11" width="10.42578125" hidden="1" customWidth="1" outlineLevel="2"/>
    <col min="12" max="12" width="23.85546875" hidden="1" customWidth="1" outlineLevel="2"/>
    <col min="13" max="13" width="18.28515625" customWidth="1" collapsed="1"/>
    <col min="14" max="14" width="25.140625" customWidth="1" outlineLevel="1"/>
    <col min="15" max="15" width="29.28515625" customWidth="1" outlineLevel="1"/>
    <col min="16" max="16" width="19.85546875" customWidth="1" outlineLevel="1"/>
    <col min="17" max="17" width="21.85546875" style="6" customWidth="1"/>
    <col min="18" max="18" width="21.85546875" style="6" customWidth="1" outlineLevel="1"/>
    <col min="19" max="19" width="25.140625" style="6" customWidth="1" outlineLevel="1"/>
    <col min="20" max="20" width="21.85546875" style="6" customWidth="1"/>
    <col min="21" max="21" width="23.140625" style="6" customWidth="1" outlineLevel="1"/>
    <col min="22" max="22" width="27.28515625" style="6" customWidth="1" outlineLevel="1"/>
    <col min="23" max="23" width="21.5703125" style="6" customWidth="1" outlineLevel="1"/>
    <col min="24" max="24" width="19.28515625" style="6" customWidth="1" outlineLevel="1"/>
    <col min="25" max="25" width="19.28515625" style="6" customWidth="1"/>
    <col min="26" max="26" width="17.42578125" customWidth="1"/>
    <col min="27" max="27" width="27.28515625" style="12" customWidth="1"/>
    <col min="28" max="29" width="27.28515625" style="14" customWidth="1"/>
    <col min="30" max="30" width="18.5703125" style="14" bestFit="1" customWidth="1"/>
    <col min="31" max="31" width="28.7109375" bestFit="1" customWidth="1"/>
    <col min="32" max="32" width="29.7109375" customWidth="1"/>
    <col min="33" max="33" width="17.42578125" customWidth="1" outlineLevel="1"/>
    <col min="34" max="34" width="28.5703125" customWidth="1" outlineLevel="1"/>
    <col min="35" max="35" width="15.140625" customWidth="1" outlineLevel="1"/>
    <col min="36" max="37" width="24.85546875" style="18" customWidth="1" outlineLevel="1"/>
    <col min="38" max="38" width="24.28515625" customWidth="1"/>
    <col min="39" max="39" width="24.5703125" customWidth="1"/>
    <col min="40" max="40" width="28.5703125" customWidth="1"/>
    <col min="41" max="41" width="18.7109375" customWidth="1"/>
    <col min="42" max="42" width="38.85546875" bestFit="1" customWidth="1"/>
    <col min="43" max="43" width="27.5703125" customWidth="1"/>
    <col min="44" max="44" width="18.7109375" customWidth="1"/>
    <col min="45" max="45" width="27.28515625" customWidth="1"/>
    <col min="46" max="46" width="29.28515625" customWidth="1"/>
    <col min="47" max="47" width="23.28515625" customWidth="1"/>
    <col min="48" max="48" width="30.140625" customWidth="1"/>
    <col min="49" max="49" width="16.85546875" customWidth="1"/>
    <col min="50" max="50" width="12.85546875" customWidth="1"/>
  </cols>
  <sheetData>
    <row r="1" spans="1:48" ht="16.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</row>
    <row r="2" spans="1:48" ht="16.5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</row>
    <row r="3" spans="1:48" ht="14.45" customHeight="1" x14ac:dyDescent="0.25">
      <c r="AI3" s="18"/>
      <c r="AK3"/>
    </row>
    <row r="4" spans="1:48" ht="15.6" customHeight="1" x14ac:dyDescent="0.35">
      <c r="A4" s="50" t="s">
        <v>0</v>
      </c>
      <c r="C4" s="4"/>
      <c r="AA4" s="49"/>
      <c r="AB4" s="49"/>
      <c r="AC4" s="49"/>
      <c r="AD4" s="49"/>
      <c r="AE4" s="52" t="s">
        <v>549</v>
      </c>
      <c r="AF4" s="60" t="s">
        <v>548</v>
      </c>
      <c r="AI4" s="17"/>
      <c r="AJ4" s="17"/>
      <c r="AK4" s="13"/>
      <c r="AL4" s="48"/>
      <c r="AM4" s="48"/>
    </row>
    <row r="5" spans="1:48" ht="14.45" customHeight="1" x14ac:dyDescent="0.25">
      <c r="C5" s="4"/>
      <c r="Y5" s="53" t="s">
        <v>551</v>
      </c>
      <c r="Z5" s="54"/>
      <c r="AA5" s="55"/>
      <c r="AB5" s="55"/>
      <c r="AC5" s="55"/>
      <c r="AD5" s="55"/>
      <c r="AE5" s="55"/>
      <c r="AF5" s="56"/>
      <c r="AG5" s="53" t="s">
        <v>552</v>
      </c>
      <c r="AH5" s="54"/>
      <c r="AI5" s="57"/>
      <c r="AJ5" s="57"/>
      <c r="AK5" s="58"/>
      <c r="AL5" s="53" t="s">
        <v>553</v>
      </c>
      <c r="AM5" s="54"/>
      <c r="AN5" s="57"/>
      <c r="AO5" s="57"/>
      <c r="AP5" s="54"/>
      <c r="AQ5" s="54"/>
      <c r="AR5" s="54"/>
      <c r="AS5" s="54"/>
      <c r="AT5" s="54"/>
      <c r="AU5" s="54"/>
      <c r="AV5" s="58"/>
    </row>
    <row r="6" spans="1:48" s="7" customFormat="1" ht="34.9" customHeight="1" x14ac:dyDescent="0.25">
      <c r="A6" s="31" t="s">
        <v>1</v>
      </c>
      <c r="B6" s="31" t="s">
        <v>2</v>
      </c>
      <c r="C6" s="31" t="s">
        <v>3</v>
      </c>
      <c r="D6" s="31" t="s">
        <v>477</v>
      </c>
      <c r="E6" s="31" t="s">
        <v>4</v>
      </c>
      <c r="F6" s="31" t="s">
        <v>5</v>
      </c>
      <c r="G6" s="31" t="s">
        <v>483</v>
      </c>
      <c r="H6" s="31" t="s">
        <v>6</v>
      </c>
      <c r="I6" s="31" t="s">
        <v>7</v>
      </c>
      <c r="J6" s="31" t="s">
        <v>8</v>
      </c>
      <c r="K6" s="31" t="s">
        <v>9</v>
      </c>
      <c r="L6" s="31" t="s">
        <v>10</v>
      </c>
      <c r="M6" s="31" t="s">
        <v>11</v>
      </c>
      <c r="N6" s="31" t="s">
        <v>12</v>
      </c>
      <c r="O6" s="31" t="s">
        <v>13</v>
      </c>
      <c r="P6" s="31" t="s">
        <v>14</v>
      </c>
      <c r="Q6" s="31" t="s">
        <v>15</v>
      </c>
      <c r="R6" s="31" t="s">
        <v>16</v>
      </c>
      <c r="S6" s="31" t="s">
        <v>17</v>
      </c>
      <c r="T6" s="31" t="s">
        <v>18</v>
      </c>
      <c r="U6" s="31" t="s">
        <v>19</v>
      </c>
      <c r="V6" s="31" t="s">
        <v>20</v>
      </c>
      <c r="W6" s="31" t="s">
        <v>21</v>
      </c>
      <c r="X6" s="31" t="s">
        <v>543</v>
      </c>
      <c r="Y6" s="25" t="s">
        <v>474</v>
      </c>
      <c r="Z6" s="25" t="s">
        <v>472</v>
      </c>
      <c r="AA6" s="26" t="s">
        <v>476</v>
      </c>
      <c r="AB6" s="27" t="s">
        <v>480</v>
      </c>
      <c r="AC6" s="27" t="s">
        <v>547</v>
      </c>
      <c r="AD6" s="27" t="s">
        <v>481</v>
      </c>
      <c r="AE6" s="32" t="s">
        <v>486</v>
      </c>
      <c r="AF6" s="29" t="s">
        <v>487</v>
      </c>
      <c r="AG6" s="28" t="s">
        <v>484</v>
      </c>
      <c r="AH6" s="29" t="s">
        <v>488</v>
      </c>
      <c r="AI6" s="30" t="s">
        <v>491</v>
      </c>
      <c r="AJ6" s="29" t="s">
        <v>527</v>
      </c>
      <c r="AK6" s="32" t="s">
        <v>528</v>
      </c>
      <c r="AL6" s="29" t="s">
        <v>489</v>
      </c>
      <c r="AM6" s="29" t="s">
        <v>537</v>
      </c>
      <c r="AN6" s="29" t="s">
        <v>538</v>
      </c>
      <c r="AO6" s="29" t="s">
        <v>539</v>
      </c>
      <c r="AP6" s="33" t="s">
        <v>533</v>
      </c>
      <c r="AQ6" s="29" t="s">
        <v>534</v>
      </c>
      <c r="AR6" s="29" t="s">
        <v>535</v>
      </c>
      <c r="AS6" s="29" t="s">
        <v>513</v>
      </c>
      <c r="AT6" s="33" t="s">
        <v>530</v>
      </c>
      <c r="AU6" s="29" t="s">
        <v>536</v>
      </c>
      <c r="AV6" s="33" t="s">
        <v>545</v>
      </c>
    </row>
    <row r="7" spans="1:48" x14ac:dyDescent="0.25">
      <c r="A7" t="s">
        <v>22</v>
      </c>
      <c r="B7" t="str">
        <f t="shared" ref="B7:B70" si="0">LOWER(LEFT(RIGHT(A7,LEN(A7)-FIND(",",A7)),1)&amp;LEFT(A7,FIND(",",A7)-1)&amp;"@dominio.com")</f>
        <v>wadinolfi@dominio.com</v>
      </c>
      <c r="C7" s="5">
        <v>62506</v>
      </c>
      <c r="D7" t="s">
        <v>23</v>
      </c>
      <c r="E7" t="s">
        <v>24</v>
      </c>
      <c r="F7">
        <v>1960</v>
      </c>
      <c r="G7" s="1">
        <v>30507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s="1">
        <v>40729</v>
      </c>
      <c r="N7" s="1"/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>
        <v>4.5999999999999996</v>
      </c>
      <c r="V7">
        <v>5</v>
      </c>
      <c r="W7">
        <v>0</v>
      </c>
      <c r="X7">
        <v>1</v>
      </c>
      <c r="Y7" s="1" t="str">
        <f>IF(TRIM(TablaEmpleados[[#This Row],[NOMBRE]])="","Solicitar nombre","Completo")</f>
        <v>Completo</v>
      </c>
      <c r="Z7" s="1" t="str">
        <f>IF(TRIM(TablaEmpleados[[#This Row],[EMAILS]])="","Solicitar email","")</f>
        <v/>
      </c>
      <c r="AA7" s="12">
        <f>IF(TablaEmpleados[[#This Row],[SALARIO]]&lt;60000,TablaEmpleados[[#This Row],[SALARIO]]*7%,0)</f>
        <v>0</v>
      </c>
      <c r="AB7" s="15">
        <f>IF(RIGHT(TablaEmpleados[[#This Row],[EMAILS]],8)="pade.com",TablaEmpleados[[#This Row],[SALARIO]]*12%,0)</f>
        <v>0</v>
      </c>
      <c r="AC7" s="15">
        <f>IF(LEFT(TablaEmpleados[[#This Row],[EMAILS]],8)="pade.com",TablaEmpleados[[#This Row],[SALARIO]]*12%,0)</f>
        <v>0</v>
      </c>
      <c r="AD7" s="15">
        <f>IF(COUNTIF(TablaEmpleados[[#This Row],[CARGO]],"*Production*")&gt;0,TablaEmpleados[[#This Row],[SALARIO]]*7%,0)</f>
        <v>4375.42</v>
      </c>
      <c r="AE7" s="59">
        <f>IF(TablaEmpleados[[#This Row],[ESTADO CIVIL]]="Married",2,0)</f>
        <v>0</v>
      </c>
      <c r="AF7" s="59">
        <f ca="1">IF(DATEDIF(TablaEmpleados[[#This Row],[FECHA CONTRATO]],TODAY(),"Y")&gt;=10,2,0)</f>
        <v>2</v>
      </c>
      <c r="AG7" s="6">
        <f>IF(AND(TablaEmpleados[[#This Row],[NACIONALIDAD]]&lt;&gt;"US Citizen",TablaEmpleados[[#This Row],[Bono anual 2]]=0),TablaEmpleados[[#This Row],[SALARIO]]*3%,0)</f>
        <v>0</v>
      </c>
      <c r="AH7" s="6" t="str">
        <f>IF(AND(TablaEmpleados[[#This Row],[NACIONALIDAD]]="US Citizen",TablaEmpleados[[#This Row],[LATINO]]="Yes"),"SI","NO")</f>
        <v>NO</v>
      </c>
      <c r="AI7" s="19">
        <v>1</v>
      </c>
      <c r="AJ7" s="19" t="str">
        <f>IF(AND(TablaEmpleados[[#This Row],[SALARIO]]&gt;=40000,TablaEmpleados[[#This Row],[SALARIO]]&lt;=50000),"SI","NO")</f>
        <v>NO</v>
      </c>
      <c r="AK7" s="6" t="str">
        <f>IF(OR(TablaEmpleados[[#This Row],[SALARIO]]&lt;55000,TablaEmpleados[[#This Row],[ESTADO CIVIL]]="Married"),"SI","NO")</f>
        <v>NO</v>
      </c>
      <c r="AL7" s="6" t="str">
        <f>IF(TablaEmpleados[[#This Row],[ESTADO]]="MA",
              IF(OR(TablaEmpleados[[#This Row],[CP]]=2145,TablaEmpleados[[#This Row],[CP]]=2148),"SI","NO"),"NO")</f>
        <v>NO</v>
      </c>
      <c r="AM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" s="6" t="str" cm="1">
        <f t="array" ref="AN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" s="6" t="b">
        <f>TablaEmpleados[[#This Row],[EVALUACIÓN DE DESEMPEÑO CON SI]]=TablaEmpleados[[#This Row],[EVALUACIÓN DE DESEMPEÑO CON SI.CONJUNTO]]</f>
        <v>1</v>
      </c>
      <c r="AP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7" s="6" t="str" cm="1">
        <f t="array" ref="AQ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7" s="6" t="b">
        <f>TablaEmpleados[[#This Row],[BONOS DE VIAJE POR EL MUNDO (Con SI)]]=TablaEmpleados[[#This Row],[BONOS DE VIAJE POR EL MUNDO (Con SI.CONJUNTO)]]</f>
        <v>1</v>
      </c>
      <c r="AS7" s="22" cm="1">
        <f t="array" ref="AS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7" s="6" t="str" cm="1">
        <f t="array" ref="AT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7" s="62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" s="59">
        <f ca="1">DATEDIF(TablaEmpleados[[#This Row],[FECHA CONTRATO]],TODAY(),"Y")</f>
        <v>12</v>
      </c>
    </row>
    <row r="8" spans="1:48" x14ac:dyDescent="0.25">
      <c r="A8" t="s">
        <v>546</v>
      </c>
      <c r="C8" s="5">
        <v>104437</v>
      </c>
      <c r="D8" t="s">
        <v>36</v>
      </c>
      <c r="E8" t="s">
        <v>24</v>
      </c>
      <c r="F8">
        <v>2148</v>
      </c>
      <c r="G8" s="1">
        <v>27519</v>
      </c>
      <c r="H8" t="s">
        <v>25</v>
      </c>
      <c r="I8" t="s">
        <v>37</v>
      </c>
      <c r="J8" t="s">
        <v>27</v>
      </c>
      <c r="K8" t="s">
        <v>28</v>
      </c>
      <c r="L8" t="s">
        <v>29</v>
      </c>
      <c r="M8" s="1">
        <v>42093</v>
      </c>
      <c r="N8" s="1">
        <v>42537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>
        <v>4.96</v>
      </c>
      <c r="V8">
        <v>3</v>
      </c>
      <c r="W8">
        <v>6</v>
      </c>
      <c r="X8">
        <v>17</v>
      </c>
      <c r="Y8" s="1" t="str">
        <f>IF(TRIM(TablaEmpleados[[#This Row],[NOMBRE]])="","Solicitar nombre","Completo")</f>
        <v>Solicitar nombre</v>
      </c>
      <c r="Z8" s="1" t="str">
        <f>IF(TRIM(TablaEmpleados[[#This Row],[EMAILS]])="","Solicitar email","")</f>
        <v>Solicitar email</v>
      </c>
      <c r="AA8" s="12">
        <f>IF(TablaEmpleados[[#This Row],[SALARIO]]&lt;60000,TablaEmpleados[[#This Row],[SALARIO]]*7%,0)</f>
        <v>0</v>
      </c>
      <c r="AB8" s="15">
        <f>IF(RIGHT(TablaEmpleados[[#This Row],[EMAILS]],8)="pade.com",TablaEmpleados[[#This Row],[SALARIO]]*12%,0)</f>
        <v>0</v>
      </c>
      <c r="AC8" s="15">
        <f>IF(LEFT(TablaEmpleados[[#This Row],[EMAILS]],8)="pade.com",TablaEmpleados[[#This Row],[SALARIO]]*12%,0)</f>
        <v>0</v>
      </c>
      <c r="AD8" s="15">
        <f>IF(COUNTIF(TablaEmpleados[[#This Row],[CARGO]],"*Production*")&gt;0,TablaEmpleados[[#This Row],[SALARIO]]*7%,0)</f>
        <v>0</v>
      </c>
      <c r="AE8" s="59">
        <f>IF(TablaEmpleados[[#This Row],[ESTADO CIVIL]]="Married",2,0)</f>
        <v>2</v>
      </c>
      <c r="AF8" s="59">
        <f ca="1">IF(DATEDIF(TablaEmpleados[[#This Row],[FECHA CONTRATO]],TODAY(),"Y")&gt;=10,2,0)</f>
        <v>0</v>
      </c>
      <c r="AG8" s="6">
        <f>IF(AND(TablaEmpleados[[#This Row],[NACIONALIDAD]]&lt;&gt;"US Citizen",TablaEmpleados[[#This Row],[Bono anual 2]]=0),TablaEmpleados[[#This Row],[SALARIO]]*3%,0)</f>
        <v>0</v>
      </c>
      <c r="AH8" s="6" t="str">
        <f>IF(AND(TablaEmpleados[[#This Row],[NACIONALIDAD]]="US Citizen",TablaEmpleados[[#This Row],[LATINO]]="Yes"),"SI","NO")</f>
        <v>NO</v>
      </c>
      <c r="AI8" s="19">
        <v>1</v>
      </c>
      <c r="AJ8" s="19" t="str">
        <f>IF(AND(TablaEmpleados[[#This Row],[SALARIO]]&gt;=40000,TablaEmpleados[[#This Row],[SALARIO]]&lt;=50000),"SI","NO")</f>
        <v>NO</v>
      </c>
      <c r="AK8" s="6" t="str">
        <f>IF(OR(TablaEmpleados[[#This Row],[SALARIO]]&lt;55000,TablaEmpleados[[#This Row],[ESTADO CIVIL]]="Married"),"SI","NO")</f>
        <v>SI</v>
      </c>
      <c r="AL8" s="6" t="str">
        <f>IF(TablaEmpleados[[#This Row],[ESTADO]]="MA",
              IF(OR(TablaEmpleados[[#This Row],[CP]]=2145,TablaEmpleados[[#This Row],[CP]]=2148),"SI","NO"),"NO")</f>
        <v>SI</v>
      </c>
      <c r="AM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" s="6" t="str" cm="1">
        <f t="array" ref="AN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" s="6" t="b">
        <f>TablaEmpleados[[#This Row],[EVALUACIÓN DE DESEMPEÑO CON SI]]=TablaEmpleados[[#This Row],[EVALUACIÓN DE DESEMPEÑO CON SI.CONJUNTO]]</f>
        <v>1</v>
      </c>
      <c r="AP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" s="6" t="str" cm="1">
        <f t="array" ref="AQ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" s="6" t="b">
        <f>TablaEmpleados[[#This Row],[BONOS DE VIAJE POR EL MUNDO (Con SI)]]=TablaEmpleados[[#This Row],[BONOS DE VIAJE POR EL MUNDO (Con SI.CONJUNTO)]]</f>
        <v>1</v>
      </c>
      <c r="AS8" s="22" cm="1">
        <f t="array" ref="AS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" s="6" t="str" cm="1">
        <f t="array" ref="AT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" s="59">
        <f ca="1">DATEDIF(TablaEmpleados[[#This Row],[FECHA CONTRATO]],TODAY(),"Y")</f>
        <v>9</v>
      </c>
    </row>
    <row r="9" spans="1:48" x14ac:dyDescent="0.25">
      <c r="A9" t="s">
        <v>44</v>
      </c>
      <c r="B9" t="str">
        <f t="shared" si="0"/>
        <v>sakinkuolie@dominio.com</v>
      </c>
      <c r="C9" s="5">
        <v>64955</v>
      </c>
      <c r="D9" t="s">
        <v>45</v>
      </c>
      <c r="E9" t="s">
        <v>24</v>
      </c>
      <c r="F9">
        <v>1810</v>
      </c>
      <c r="G9" s="1">
        <v>32405</v>
      </c>
      <c r="H9" t="s">
        <v>46</v>
      </c>
      <c r="I9" t="s">
        <v>37</v>
      </c>
      <c r="J9" t="s">
        <v>27</v>
      </c>
      <c r="K9" t="s">
        <v>28</v>
      </c>
      <c r="L9" t="s">
        <v>29</v>
      </c>
      <c r="M9" s="1">
        <v>40729</v>
      </c>
      <c r="N9" s="1">
        <v>41176</v>
      </c>
      <c r="O9" t="s">
        <v>47</v>
      </c>
      <c r="P9" t="s">
        <v>39</v>
      </c>
      <c r="Q9" t="s">
        <v>32</v>
      </c>
      <c r="R9" t="s">
        <v>48</v>
      </c>
      <c r="S9" t="s">
        <v>34</v>
      </c>
      <c r="T9" t="s">
        <v>43</v>
      </c>
      <c r="U9">
        <v>3.02</v>
      </c>
      <c r="V9">
        <v>3</v>
      </c>
      <c r="W9">
        <v>0</v>
      </c>
      <c r="X9">
        <v>3</v>
      </c>
      <c r="Y9" s="1" t="str">
        <f>IF(TRIM(TablaEmpleados[[#This Row],[NOMBRE]])="","Solicitar nombre","Completo")</f>
        <v>Completo</v>
      </c>
      <c r="Z9" s="1" t="str">
        <f>IF(TRIM(TablaEmpleados[[#This Row],[EMAILS]])="","Solicitar email","")</f>
        <v/>
      </c>
      <c r="AA9" s="12">
        <f>IF(TablaEmpleados[[#This Row],[SALARIO]]&lt;60000,TablaEmpleados[[#This Row],[SALARIO]]*7%,0)</f>
        <v>0</v>
      </c>
      <c r="AB9" s="15">
        <f>IF(RIGHT(TablaEmpleados[[#This Row],[EMAILS]],8)="pade.com",TablaEmpleados[[#This Row],[SALARIO]]*12%,0)</f>
        <v>0</v>
      </c>
      <c r="AC9" s="15">
        <f>IF(LEFT(TablaEmpleados[[#This Row],[EMAILS]],8)="pade.com",TablaEmpleados[[#This Row],[SALARIO]]*12%,0)</f>
        <v>0</v>
      </c>
      <c r="AD9" s="15">
        <f>IF(COUNTIF(TablaEmpleados[[#This Row],[CARGO]],"*Production*")&gt;0,TablaEmpleados[[#This Row],[SALARIO]]*7%,0)</f>
        <v>4546.8500000000004</v>
      </c>
      <c r="AE9" s="59">
        <f>IF(TablaEmpleados[[#This Row],[ESTADO CIVIL]]="Married",2,0)</f>
        <v>2</v>
      </c>
      <c r="AF9" s="59">
        <f ca="1">IF(DATEDIF(TablaEmpleados[[#This Row],[FECHA CONTRATO]],TODAY(),"Y")&gt;=10,2,0)</f>
        <v>2</v>
      </c>
      <c r="AG9" s="6">
        <f>IF(AND(TablaEmpleados[[#This Row],[NACIONALIDAD]]&lt;&gt;"US Citizen",TablaEmpleados[[#This Row],[Bono anual 2]]=0),TablaEmpleados[[#This Row],[SALARIO]]*3%,0)</f>
        <v>0</v>
      </c>
      <c r="AH9" s="6" t="str">
        <f>IF(AND(TablaEmpleados[[#This Row],[NACIONALIDAD]]="US Citizen",TablaEmpleados[[#This Row],[LATINO]]="Yes"),"SI","NO")</f>
        <v>NO</v>
      </c>
      <c r="AI9" s="19">
        <v>1</v>
      </c>
      <c r="AJ9" s="19" t="str">
        <f>IF(AND(TablaEmpleados[[#This Row],[SALARIO]]&gt;=40000,TablaEmpleados[[#This Row],[SALARIO]]&lt;=50000),"SI","NO")</f>
        <v>NO</v>
      </c>
      <c r="AK9" s="6" t="str">
        <f>IF(OR(TablaEmpleados[[#This Row],[SALARIO]]&lt;55000,TablaEmpleados[[#This Row],[ESTADO CIVIL]]="Married"),"SI","NO")</f>
        <v>SI</v>
      </c>
      <c r="AL9" s="6" t="str">
        <f>IF(TablaEmpleados[[#This Row],[ESTADO]]="MA",
              IF(OR(TablaEmpleados[[#This Row],[CP]]=2145,TablaEmpleados[[#This Row],[CP]]=2148),"SI","NO"),"NO")</f>
        <v>NO</v>
      </c>
      <c r="AM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" s="6" t="str" cm="1">
        <f t="array" ref="AN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" s="6" t="b">
        <f>TablaEmpleados[[#This Row],[EVALUACIÓN DE DESEMPEÑO CON SI]]=TablaEmpleados[[#This Row],[EVALUACIÓN DE DESEMPEÑO CON SI.CONJUNTO]]</f>
        <v>1</v>
      </c>
      <c r="AP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9" s="6" t="str" cm="1">
        <f t="array" ref="AQ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" s="6" t="b">
        <f>TablaEmpleados[[#This Row],[BONOS DE VIAJE POR EL MUNDO (Con SI)]]=TablaEmpleados[[#This Row],[BONOS DE VIAJE POR EL MUNDO (Con SI.CONJUNTO)]]</f>
        <v>1</v>
      </c>
      <c r="AS9" s="22" cm="1">
        <f t="array" ref="AS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" s="6" t="str" cm="1">
        <f t="array" ref="AT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" s="59">
        <f ca="1">DATEDIF(TablaEmpleados[[#This Row],[FECHA CONTRATO]],TODAY(),"Y")</f>
        <v>12</v>
      </c>
    </row>
    <row r="10" spans="1:48" x14ac:dyDescent="0.25">
      <c r="A10" t="s">
        <v>49</v>
      </c>
      <c r="B10" t="str">
        <f t="shared" si="0"/>
        <v>talagbe@dominio.com</v>
      </c>
      <c r="C10" s="5">
        <v>64991</v>
      </c>
      <c r="D10" t="s">
        <v>23</v>
      </c>
      <c r="E10" t="s">
        <v>24</v>
      </c>
      <c r="F10">
        <v>1886</v>
      </c>
      <c r="G10" s="1">
        <v>32413</v>
      </c>
      <c r="H10" t="s">
        <v>46</v>
      </c>
      <c r="I10" t="s">
        <v>37</v>
      </c>
      <c r="J10" t="s">
        <v>27</v>
      </c>
      <c r="K10" t="s">
        <v>28</v>
      </c>
      <c r="L10" t="s">
        <v>29</v>
      </c>
      <c r="M10" s="1">
        <v>39454</v>
      </c>
      <c r="N10" s="1"/>
      <c r="O10" t="s">
        <v>30</v>
      </c>
      <c r="P10" t="s">
        <v>31</v>
      </c>
      <c r="Q10" t="s">
        <v>32</v>
      </c>
      <c r="R10" t="s">
        <v>50</v>
      </c>
      <c r="S10" t="s">
        <v>42</v>
      </c>
      <c r="T10" t="s">
        <v>43</v>
      </c>
      <c r="U10">
        <v>4.84</v>
      </c>
      <c r="V10">
        <v>5</v>
      </c>
      <c r="W10">
        <v>0</v>
      </c>
      <c r="X10">
        <v>15</v>
      </c>
      <c r="Y10" s="1" t="str">
        <f>IF(TRIM(TablaEmpleados[[#This Row],[NOMBRE]])="","Solicitar nombre","Completo")</f>
        <v>Completo</v>
      </c>
      <c r="Z10" s="1" t="str">
        <f>IF(TRIM(TablaEmpleados[[#This Row],[EMAILS]])="","Solicitar email","")</f>
        <v/>
      </c>
      <c r="AA10" s="12">
        <f>IF(TablaEmpleados[[#This Row],[SALARIO]]&lt;60000,TablaEmpleados[[#This Row],[SALARIO]]*7%,0)</f>
        <v>0</v>
      </c>
      <c r="AB10" s="15">
        <f>IF(RIGHT(TablaEmpleados[[#This Row],[EMAILS]],8)="pade.com",TablaEmpleados[[#This Row],[SALARIO]]*12%,0)</f>
        <v>0</v>
      </c>
      <c r="AC10" s="15">
        <f>IF(LEFT(TablaEmpleados[[#This Row],[EMAILS]],8)="pade.com",TablaEmpleados[[#This Row],[SALARIO]]*12%,0)</f>
        <v>0</v>
      </c>
      <c r="AD10" s="15">
        <f>IF(COUNTIF(TablaEmpleados[[#This Row],[CARGO]],"*Production*")&gt;0,TablaEmpleados[[#This Row],[SALARIO]]*7%,0)</f>
        <v>4549.3700000000008</v>
      </c>
      <c r="AE10" s="59">
        <f>IF(TablaEmpleados[[#This Row],[ESTADO CIVIL]]="Married",2,0)</f>
        <v>2</v>
      </c>
      <c r="AF10" s="59">
        <f ca="1">IF(DATEDIF(TablaEmpleados[[#This Row],[FECHA CONTRATO]],TODAY(),"Y")&gt;=10,2,0)</f>
        <v>2</v>
      </c>
      <c r="AG10" s="6">
        <f>IF(AND(TablaEmpleados[[#This Row],[NACIONALIDAD]]&lt;&gt;"US Citizen",TablaEmpleados[[#This Row],[Bono anual 2]]=0),TablaEmpleados[[#This Row],[SALARIO]]*3%,0)</f>
        <v>0</v>
      </c>
      <c r="AH10" s="6" t="str">
        <f>IF(AND(TablaEmpleados[[#This Row],[NACIONALIDAD]]="US Citizen",TablaEmpleados[[#This Row],[LATINO]]="Yes"),"SI","NO")</f>
        <v>NO</v>
      </c>
      <c r="AI10" s="19">
        <v>1</v>
      </c>
      <c r="AJ10" s="19" t="str">
        <f>IF(AND(TablaEmpleados[[#This Row],[SALARIO]]&gt;=40000,TablaEmpleados[[#This Row],[SALARIO]]&lt;=50000),"SI","NO")</f>
        <v>NO</v>
      </c>
      <c r="AK10" s="6" t="str">
        <f>IF(OR(TablaEmpleados[[#This Row],[SALARIO]]&lt;55000,TablaEmpleados[[#This Row],[ESTADO CIVIL]]="Married"),"SI","NO")</f>
        <v>SI</v>
      </c>
      <c r="AL10" s="6" t="str">
        <f>IF(TablaEmpleados[[#This Row],[ESTADO]]="MA",
              IF(OR(TablaEmpleados[[#This Row],[CP]]=2145,TablaEmpleados[[#This Row],[CP]]=2148),"SI","NO"),"NO")</f>
        <v>NO</v>
      </c>
      <c r="AM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" s="6" t="str" cm="1">
        <f t="array" ref="AN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" s="6" t="b">
        <f>TablaEmpleados[[#This Row],[EVALUACIÓN DE DESEMPEÑO CON SI]]=TablaEmpleados[[#This Row],[EVALUACIÓN DE DESEMPEÑO CON SI.CONJUNTO]]</f>
        <v>1</v>
      </c>
      <c r="AP1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" s="6" t="str" cm="1">
        <f t="array" ref="AQ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" s="6" t="b">
        <f>TablaEmpleados[[#This Row],[BONOS DE VIAJE POR EL MUNDO (Con SI)]]=TablaEmpleados[[#This Row],[BONOS DE VIAJE POR EL MUNDO (Con SI.CONJUNTO)]]</f>
        <v>1</v>
      </c>
      <c r="AS10" s="22" cm="1">
        <f t="array" ref="AS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" s="6" t="str" cm="1">
        <f t="array" ref="AT1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" s="59">
        <f ca="1">DATEDIF(TablaEmpleados[[#This Row],[FECHA CONTRATO]],TODAY(),"Y")</f>
        <v>16</v>
      </c>
    </row>
    <row r="11" spans="1:48" x14ac:dyDescent="0.25">
      <c r="A11" t="s">
        <v>51</v>
      </c>
      <c r="C11" s="5">
        <v>50825</v>
      </c>
      <c r="D11" t="s">
        <v>23</v>
      </c>
      <c r="E11" t="s">
        <v>24</v>
      </c>
      <c r="F11">
        <v>2169</v>
      </c>
      <c r="G11" s="1">
        <v>32759</v>
      </c>
      <c r="H11" t="s">
        <v>46</v>
      </c>
      <c r="I11" t="s">
        <v>52</v>
      </c>
      <c r="J11" t="s">
        <v>27</v>
      </c>
      <c r="K11" t="s">
        <v>28</v>
      </c>
      <c r="L11" t="s">
        <v>29</v>
      </c>
      <c r="M11" s="1">
        <v>40735</v>
      </c>
      <c r="N11" s="1">
        <v>42619</v>
      </c>
      <c r="O11" t="s">
        <v>53</v>
      </c>
      <c r="P11" t="s">
        <v>39</v>
      </c>
      <c r="Q11" t="s">
        <v>540</v>
      </c>
      <c r="R11" t="s">
        <v>54</v>
      </c>
      <c r="S11" t="s">
        <v>55</v>
      </c>
      <c r="T11" t="s">
        <v>43</v>
      </c>
      <c r="U11">
        <v>5</v>
      </c>
      <c r="V11">
        <v>4</v>
      </c>
      <c r="W11">
        <v>0</v>
      </c>
      <c r="X11">
        <v>2</v>
      </c>
      <c r="Y11" s="1" t="str">
        <f>IF(TRIM(TablaEmpleados[[#This Row],[NOMBRE]])="","Solicitar nombre","Completo")</f>
        <v>Completo</v>
      </c>
      <c r="Z11" s="1" t="str">
        <f>IF(TRIM(TablaEmpleados[[#This Row],[EMAILS]])="","Solicitar email","")</f>
        <v>Solicitar email</v>
      </c>
      <c r="AA11" s="12">
        <f>IF(TablaEmpleados[[#This Row],[SALARIO]]&lt;60000,TablaEmpleados[[#This Row],[SALARIO]]*7%,0)</f>
        <v>3557.7500000000005</v>
      </c>
      <c r="AB11" s="15">
        <f>IF(RIGHT(TablaEmpleados[[#This Row],[EMAILS]],8)="pade.com",TablaEmpleados[[#This Row],[SALARIO]]*12%,0)</f>
        <v>0</v>
      </c>
      <c r="AC11" s="15">
        <f>IF(LEFT(TablaEmpleados[[#This Row],[EMAILS]],8)="pade.com",TablaEmpleados[[#This Row],[SALARIO]]*12%,0)</f>
        <v>0</v>
      </c>
      <c r="AD11" s="15">
        <f>IF(COUNTIF(TablaEmpleados[[#This Row],[CARGO]],"*Production*")&gt;0,TablaEmpleados[[#This Row],[SALARIO]]*7%,0)</f>
        <v>3557.7500000000005</v>
      </c>
      <c r="AE11" s="59">
        <f>IF(TablaEmpleados[[#This Row],[ESTADO CIVIL]]="Married",2,0)</f>
        <v>0</v>
      </c>
      <c r="AF11" s="59">
        <f ca="1">IF(DATEDIF(TablaEmpleados[[#This Row],[FECHA CONTRATO]],TODAY(),"Y")&gt;=10,2,0)</f>
        <v>2</v>
      </c>
      <c r="AG11" s="6">
        <f>IF(AND(TablaEmpleados[[#This Row],[NACIONALIDAD]]&lt;&gt;"US Citizen",TablaEmpleados[[#This Row],[Bono anual 2]]=0),TablaEmpleados[[#This Row],[SALARIO]]*3%,0)</f>
        <v>0</v>
      </c>
      <c r="AH11" s="6" t="str">
        <f>IF(AND(TablaEmpleados[[#This Row],[NACIONALIDAD]]="US Citizen",TablaEmpleados[[#This Row],[LATINO]]="Yes"),"SI","NO")</f>
        <v>NO</v>
      </c>
      <c r="AI11" s="19">
        <v>1</v>
      </c>
      <c r="AJ11" s="19" t="str">
        <f>IF(AND(TablaEmpleados[[#This Row],[SALARIO]]&gt;=40000,TablaEmpleados[[#This Row],[SALARIO]]&lt;=50000),"SI","NO")</f>
        <v>NO</v>
      </c>
      <c r="AK11" s="6" t="str">
        <f>IF(OR(TablaEmpleados[[#This Row],[SALARIO]]&lt;55000,TablaEmpleados[[#This Row],[ESTADO CIVIL]]="Married"),"SI","NO")</f>
        <v>SI</v>
      </c>
      <c r="AL11" s="6" t="str">
        <f>IF(TablaEmpleados[[#This Row],[ESTADO]]="MA",
              IF(OR(TablaEmpleados[[#This Row],[CP]]=2145,TablaEmpleados[[#This Row],[CP]]=2148),"SI","NO"),"NO")</f>
        <v>NO</v>
      </c>
      <c r="AM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Pendiente</v>
      </c>
      <c r="AN11" s="6" t="str" cm="1">
        <f t="array" ref="AN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Pendiente</v>
      </c>
      <c r="AO11" s="6" t="b">
        <f>TablaEmpleados[[#This Row],[EVALUACIÓN DE DESEMPEÑO CON SI]]=TablaEmpleados[[#This Row],[EVALUACIÓN DE DESEMPEÑO CON SI.CONJUNTO]]</f>
        <v>1</v>
      </c>
      <c r="AP1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1" s="6" t="str" cm="1">
        <f t="array" ref="AQ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" s="6" t="b">
        <f>TablaEmpleados[[#This Row],[BONOS DE VIAJE POR EL MUNDO (Con SI)]]=TablaEmpleados[[#This Row],[BONOS DE VIAJE POR EL MUNDO (Con SI.CONJUNTO)]]</f>
        <v>1</v>
      </c>
      <c r="AS11" s="22" cm="1">
        <f t="array" ref="AS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" s="6" t="str" cm="1">
        <f t="array" ref="AT1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" s="59">
        <f ca="1">DATEDIF(TablaEmpleados[[#This Row],[FECHA CONTRATO]],TODAY(),"Y")</f>
        <v>12</v>
      </c>
    </row>
    <row r="12" spans="1:48" x14ac:dyDescent="0.25">
      <c r="A12" t="s">
        <v>56</v>
      </c>
      <c r="B12" t="str">
        <f t="shared" si="0"/>
        <v>landerson@dominio.com</v>
      </c>
      <c r="C12" s="5">
        <v>57568</v>
      </c>
      <c r="D12" t="s">
        <v>23</v>
      </c>
      <c r="E12" t="s">
        <v>24</v>
      </c>
      <c r="F12">
        <v>1844</v>
      </c>
      <c r="G12" s="1">
        <v>28267</v>
      </c>
      <c r="H12" t="s">
        <v>46</v>
      </c>
      <c r="I12" t="s">
        <v>26</v>
      </c>
      <c r="J12" t="s">
        <v>27</v>
      </c>
      <c r="K12" t="s">
        <v>28</v>
      </c>
      <c r="L12" t="s">
        <v>29</v>
      </c>
      <c r="M12" s="1">
        <v>40917</v>
      </c>
      <c r="N12" s="1"/>
      <c r="O12" t="s">
        <v>30</v>
      </c>
      <c r="P12" t="s">
        <v>31</v>
      </c>
      <c r="Q12" t="s">
        <v>32</v>
      </c>
      <c r="R12" t="s">
        <v>57</v>
      </c>
      <c r="S12" t="s">
        <v>34</v>
      </c>
      <c r="T12" t="s">
        <v>35</v>
      </c>
      <c r="U12">
        <v>5</v>
      </c>
      <c r="V12">
        <v>5</v>
      </c>
      <c r="W12">
        <v>0</v>
      </c>
      <c r="X12">
        <v>15</v>
      </c>
      <c r="Y12" s="1" t="str">
        <f>IF(TRIM(TablaEmpleados[[#This Row],[NOMBRE]])="","Solicitar nombre","Completo")</f>
        <v>Completo</v>
      </c>
      <c r="Z12" s="1" t="str">
        <f>IF(TRIM(TablaEmpleados[[#This Row],[EMAILS]])="","Solicitar email","")</f>
        <v/>
      </c>
      <c r="AA12" s="12">
        <f>IF(TablaEmpleados[[#This Row],[SALARIO]]&lt;60000,TablaEmpleados[[#This Row],[SALARIO]]*7%,0)</f>
        <v>4029.76</v>
      </c>
      <c r="AB12" s="15">
        <f>IF(RIGHT(TablaEmpleados[[#This Row],[EMAILS]],8)="pade.com",TablaEmpleados[[#This Row],[SALARIO]]*12%,0)</f>
        <v>0</v>
      </c>
      <c r="AC12" s="15">
        <f>IF(LEFT(TablaEmpleados[[#This Row],[EMAILS]],8)="pade.com",TablaEmpleados[[#This Row],[SALARIO]]*12%,0)</f>
        <v>0</v>
      </c>
      <c r="AD12" s="15">
        <f>IF(COUNTIF(TablaEmpleados[[#This Row],[CARGO]],"*Production*")&gt;0,TablaEmpleados[[#This Row],[SALARIO]]*7%,0)</f>
        <v>4029.76</v>
      </c>
      <c r="AE12" s="59">
        <f>IF(TablaEmpleados[[#This Row],[ESTADO CIVIL]]="Married",2,0)</f>
        <v>0</v>
      </c>
      <c r="AF12" s="59">
        <f ca="1">IF(DATEDIF(TablaEmpleados[[#This Row],[FECHA CONTRATO]],TODAY(),"Y")&gt;=10,2,0)</f>
        <v>2</v>
      </c>
      <c r="AG12" s="6">
        <f>IF(AND(TablaEmpleados[[#This Row],[NACIONALIDAD]]&lt;&gt;"US Citizen",TablaEmpleados[[#This Row],[Bono anual 2]]=0),TablaEmpleados[[#This Row],[SALARIO]]*3%,0)</f>
        <v>0</v>
      </c>
      <c r="AH12" s="6" t="str">
        <f>IF(AND(TablaEmpleados[[#This Row],[NACIONALIDAD]]="US Citizen",TablaEmpleados[[#This Row],[LATINO]]="Yes"),"SI","NO")</f>
        <v>NO</v>
      </c>
      <c r="AI12" s="19">
        <v>1</v>
      </c>
      <c r="AJ12" s="19" t="str">
        <f>IF(AND(TablaEmpleados[[#This Row],[SALARIO]]&gt;=40000,TablaEmpleados[[#This Row],[SALARIO]]&lt;=50000),"SI","NO")</f>
        <v>NO</v>
      </c>
      <c r="AK12" s="6" t="str">
        <f>IF(OR(TablaEmpleados[[#This Row],[SALARIO]]&lt;55000,TablaEmpleados[[#This Row],[ESTADO CIVIL]]="Married"),"SI","NO")</f>
        <v>NO</v>
      </c>
      <c r="AL12" s="6" t="str">
        <f>IF(TablaEmpleados[[#This Row],[ESTADO]]="MA",
              IF(OR(TablaEmpleados[[#This Row],[CP]]=2145,TablaEmpleados[[#This Row],[CP]]=2148),"SI","NO"),"NO")</f>
        <v>NO</v>
      </c>
      <c r="AM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" s="6" t="str" cm="1">
        <f t="array" ref="AN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" s="6" t="b">
        <f>TablaEmpleados[[#This Row],[EVALUACIÓN DE DESEMPEÑO CON SI]]=TablaEmpleados[[#This Row],[EVALUACIÓN DE DESEMPEÑO CON SI.CONJUNTO]]</f>
        <v>1</v>
      </c>
      <c r="AP1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2" s="6" t="str" cm="1">
        <f t="array" ref="AQ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2" s="6" t="b">
        <f>TablaEmpleados[[#This Row],[BONOS DE VIAJE POR EL MUNDO (Con SI)]]=TablaEmpleados[[#This Row],[BONOS DE VIAJE POR EL MUNDO (Con SI.CONJUNTO)]]</f>
        <v>1</v>
      </c>
      <c r="AS12" s="22" cm="1">
        <f t="array" ref="AS1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2" s="6" t="str" cm="1">
        <f t="array" ref="AT1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" s="59">
        <f ca="1">DATEDIF(TablaEmpleados[[#This Row],[FECHA CONTRATO]],TODAY(),"Y")</f>
        <v>12</v>
      </c>
    </row>
    <row r="13" spans="1:48" x14ac:dyDescent="0.25">
      <c r="A13" t="s">
        <v>58</v>
      </c>
      <c r="B13" t="str">
        <f t="shared" si="0"/>
        <v>candreola@dominio.com</v>
      </c>
      <c r="C13" s="5">
        <v>95660</v>
      </c>
      <c r="D13" t="s">
        <v>59</v>
      </c>
      <c r="E13" t="s">
        <v>24</v>
      </c>
      <c r="F13">
        <v>2110</v>
      </c>
      <c r="G13" s="1">
        <v>28999</v>
      </c>
      <c r="H13" t="s">
        <v>46</v>
      </c>
      <c r="I13" t="s">
        <v>26</v>
      </c>
      <c r="J13" t="s">
        <v>27</v>
      </c>
      <c r="K13" t="s">
        <v>28</v>
      </c>
      <c r="L13" t="s">
        <v>29</v>
      </c>
      <c r="M13" s="1">
        <v>41953</v>
      </c>
      <c r="N13" s="1"/>
      <c r="O13" t="s">
        <v>30</v>
      </c>
      <c r="P13" t="s">
        <v>31</v>
      </c>
      <c r="Q13" t="s">
        <v>60</v>
      </c>
      <c r="R13" t="s">
        <v>61</v>
      </c>
      <c r="S13" t="s">
        <v>34</v>
      </c>
      <c r="T13" t="s">
        <v>43</v>
      </c>
      <c r="U13">
        <v>3.04</v>
      </c>
      <c r="V13">
        <v>3</v>
      </c>
      <c r="W13">
        <v>4</v>
      </c>
      <c r="X13">
        <v>19</v>
      </c>
      <c r="Y13" s="1" t="str">
        <f>IF(TRIM(TablaEmpleados[[#This Row],[NOMBRE]])="","Solicitar nombre","Completo")</f>
        <v>Completo</v>
      </c>
      <c r="Z13" s="1" t="str">
        <f>IF(TRIM(TablaEmpleados[[#This Row],[EMAILS]])="","Solicitar email","")</f>
        <v/>
      </c>
      <c r="AA13" s="12">
        <f>IF(TablaEmpleados[[#This Row],[SALARIO]]&lt;60000,TablaEmpleados[[#This Row],[SALARIO]]*7%,0)</f>
        <v>0</v>
      </c>
      <c r="AB13" s="15">
        <f>IF(RIGHT(TablaEmpleados[[#This Row],[EMAILS]],8)="pade.com",TablaEmpleados[[#This Row],[SALARIO]]*12%,0)</f>
        <v>0</v>
      </c>
      <c r="AC13" s="15">
        <f>IF(LEFT(TablaEmpleados[[#This Row],[EMAILS]],8)="pade.com",TablaEmpleados[[#This Row],[SALARIO]]*12%,0)</f>
        <v>0</v>
      </c>
      <c r="AD13" s="15">
        <f>IF(COUNTIF(TablaEmpleados[[#This Row],[CARGO]],"*Production*")&gt;0,TablaEmpleados[[#This Row],[SALARIO]]*7%,0)</f>
        <v>0</v>
      </c>
      <c r="AE13" s="59">
        <f>IF(TablaEmpleados[[#This Row],[ESTADO CIVIL]]="Married",2,0)</f>
        <v>0</v>
      </c>
      <c r="AF13" s="59">
        <f ca="1">IF(DATEDIF(TablaEmpleados[[#This Row],[FECHA CONTRATO]],TODAY(),"Y")&gt;=10,2,0)</f>
        <v>0</v>
      </c>
      <c r="AG13" s="6">
        <f>IF(AND(TablaEmpleados[[#This Row],[NACIONALIDAD]]&lt;&gt;"US Citizen",TablaEmpleados[[#This Row],[Bono anual 2]]=0),TablaEmpleados[[#This Row],[SALARIO]]*3%,0)</f>
        <v>0</v>
      </c>
      <c r="AH13" s="6" t="str">
        <f>IF(AND(TablaEmpleados[[#This Row],[NACIONALIDAD]]="US Citizen",TablaEmpleados[[#This Row],[LATINO]]="Yes"),"SI","NO")</f>
        <v>NO</v>
      </c>
      <c r="AI13" s="19">
        <v>1</v>
      </c>
      <c r="AJ13" s="19" t="str">
        <f>IF(AND(TablaEmpleados[[#This Row],[SALARIO]]&gt;=40000,TablaEmpleados[[#This Row],[SALARIO]]&lt;=50000),"SI","NO")</f>
        <v>NO</v>
      </c>
      <c r="AK13" s="6" t="str">
        <f>IF(OR(TablaEmpleados[[#This Row],[SALARIO]]&lt;55000,TablaEmpleados[[#This Row],[ESTADO CIVIL]]="Married"),"SI","NO")</f>
        <v>NO</v>
      </c>
      <c r="AL13" s="6" t="str">
        <f>IF(TablaEmpleados[[#This Row],[ESTADO]]="MA",
              IF(OR(TablaEmpleados[[#This Row],[CP]]=2145,TablaEmpleados[[#This Row],[CP]]=2148),"SI","NO"),"NO")</f>
        <v>NO</v>
      </c>
      <c r="AM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13" s="6" t="str" cm="1">
        <f t="array" ref="AN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13" s="6" t="b">
        <f>TablaEmpleados[[#This Row],[EVALUACIÓN DE DESEMPEÑO CON SI]]=TablaEmpleados[[#This Row],[EVALUACIÓN DE DESEMPEÑO CON SI.CONJUNTO]]</f>
        <v>1</v>
      </c>
      <c r="AP1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" s="6" t="str" cm="1">
        <f t="array" ref="AQ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" s="6" t="b">
        <f>TablaEmpleados[[#This Row],[BONOS DE VIAJE POR EL MUNDO (Con SI)]]=TablaEmpleados[[#This Row],[BONOS DE VIAJE POR EL MUNDO (Con SI.CONJUNTO)]]</f>
        <v>1</v>
      </c>
      <c r="AS13" s="22" cm="1">
        <f t="array" ref="AS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" s="6" t="str" cm="1">
        <f t="array" ref="AT1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" s="59">
        <f ca="1">DATEDIF(TablaEmpleados[[#This Row],[FECHA CONTRATO]],TODAY(),"Y")</f>
        <v>9</v>
      </c>
    </row>
    <row r="14" spans="1:48" x14ac:dyDescent="0.25">
      <c r="A14" t="s">
        <v>62</v>
      </c>
      <c r="B14" t="str">
        <f>LOWER(LEFT(RIGHT(A14,LEN(A14)-FIND(",",A14)),1)&amp;LEFT(A14,FIND(",",A14)-1)&amp;"@pade.com")</f>
        <v>sathwal@pade.com</v>
      </c>
      <c r="C14" s="4">
        <v>59365</v>
      </c>
      <c r="D14" t="s">
        <v>23</v>
      </c>
      <c r="E14" t="s">
        <v>24</v>
      </c>
      <c r="F14">
        <v>2199</v>
      </c>
      <c r="G14" s="1">
        <v>30365</v>
      </c>
      <c r="H14" t="s">
        <v>25</v>
      </c>
      <c r="I14" t="s">
        <v>63</v>
      </c>
      <c r="J14" t="s">
        <v>27</v>
      </c>
      <c r="K14" t="s">
        <v>28</v>
      </c>
      <c r="L14" t="s">
        <v>29</v>
      </c>
      <c r="M14" s="1">
        <v>41547</v>
      </c>
      <c r="N14" s="1"/>
      <c r="O14" t="s">
        <v>30</v>
      </c>
      <c r="P14" t="s">
        <v>31</v>
      </c>
      <c r="Q14" t="s">
        <v>32</v>
      </c>
      <c r="R14" t="s">
        <v>64</v>
      </c>
      <c r="S14" t="s">
        <v>65</v>
      </c>
      <c r="T14" t="s">
        <v>43</v>
      </c>
      <c r="U14">
        <v>5</v>
      </c>
      <c r="V14">
        <v>4</v>
      </c>
      <c r="W14">
        <v>0</v>
      </c>
      <c r="X14">
        <v>19</v>
      </c>
      <c r="Y14" s="1" t="str">
        <f>IF(TRIM(TablaEmpleados[[#This Row],[NOMBRE]])="","Solicitar nombre","Completo")</f>
        <v>Completo</v>
      </c>
      <c r="Z14" s="1" t="str">
        <f>IF(TRIM(TablaEmpleados[[#This Row],[EMAILS]])="","Solicitar email","")</f>
        <v/>
      </c>
      <c r="AA14" s="12">
        <f>IF(TablaEmpleados[[#This Row],[SALARIO]]&lt;60000,TablaEmpleados[[#This Row],[SALARIO]]*7%,0)</f>
        <v>4155.55</v>
      </c>
      <c r="AB14" s="16">
        <f>IF(RIGHT(TablaEmpleados[[#This Row],[EMAILS]],8)="pade.com",TablaEmpleados[[#This Row],[SALARIO]]*12%,0)</f>
        <v>7123.8</v>
      </c>
      <c r="AC14" s="16">
        <f>IF(LEFT(TablaEmpleados[[#This Row],[EMAILS]],8)="pade.com",TablaEmpleados[[#This Row],[SALARIO]]*12%,0)</f>
        <v>0</v>
      </c>
      <c r="AD14" s="16">
        <f>IF(COUNTIF(TablaEmpleados[[#This Row],[CARGO]],"*Production*")&gt;0,TablaEmpleados[[#This Row],[SALARIO]]*7%,0)</f>
        <v>4155.55</v>
      </c>
      <c r="AE14" s="59">
        <f>IF(TablaEmpleados[[#This Row],[ESTADO CIVIL]]="Married",2,0)</f>
        <v>0</v>
      </c>
      <c r="AF14" s="59">
        <f ca="1">IF(DATEDIF(TablaEmpleados[[#This Row],[FECHA CONTRATO]],TODAY(),"Y")&gt;=10,2,0)</f>
        <v>2</v>
      </c>
      <c r="AG14" s="6">
        <f>IF(AND(TablaEmpleados[[#This Row],[NACIONALIDAD]]&lt;&gt;"US Citizen",TablaEmpleados[[#This Row],[Bono anual 2]]=0),TablaEmpleados[[#This Row],[SALARIO]]*3%,0)</f>
        <v>0</v>
      </c>
      <c r="AH14" s="6" t="str">
        <f>IF(AND(TablaEmpleados[[#This Row],[NACIONALIDAD]]="US Citizen",TablaEmpleados[[#This Row],[LATINO]]="Yes"),"SI","NO")</f>
        <v>NO</v>
      </c>
      <c r="AI14" s="19">
        <v>1</v>
      </c>
      <c r="AJ14" s="19" t="str">
        <f>IF(AND(TablaEmpleados[[#This Row],[SALARIO]]&gt;=40000,TablaEmpleados[[#This Row],[SALARIO]]&lt;=50000),"SI","NO")</f>
        <v>NO</v>
      </c>
      <c r="AK14" s="6" t="str">
        <f>IF(OR(TablaEmpleados[[#This Row],[SALARIO]]&lt;55000,TablaEmpleados[[#This Row],[ESTADO CIVIL]]="Married"),"SI","NO")</f>
        <v>NO</v>
      </c>
      <c r="AL14" s="6" t="str">
        <f>IF(TablaEmpleados[[#This Row],[ESTADO]]="MA",
              IF(OR(TablaEmpleados[[#This Row],[CP]]=2145,TablaEmpleados[[#This Row],[CP]]=2148),"SI","NO"),"NO")</f>
        <v>NO</v>
      </c>
      <c r="AM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" s="6" t="str" cm="1">
        <f t="array" ref="AN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" s="6" t="b">
        <f>TablaEmpleados[[#This Row],[EVALUACIÓN DE DESEMPEÑO CON SI]]=TablaEmpleados[[#This Row],[EVALUACIÓN DE DESEMPEÑO CON SI.CONJUNTO]]</f>
        <v>1</v>
      </c>
      <c r="AP1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" s="6" t="str" cm="1">
        <f t="array" ref="AQ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" s="6" t="b">
        <f>TablaEmpleados[[#This Row],[BONOS DE VIAJE POR EL MUNDO (Con SI)]]=TablaEmpleados[[#This Row],[BONOS DE VIAJE POR EL MUNDO (Con SI.CONJUNTO)]]</f>
        <v>1</v>
      </c>
      <c r="AS14" s="22" cm="1">
        <f t="array" ref="AS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" s="6" t="str" cm="1">
        <f t="array" ref="AT1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" s="59">
        <f ca="1">DATEDIF(TablaEmpleados[[#This Row],[FECHA CONTRATO]],TODAY(),"Y")</f>
        <v>10</v>
      </c>
    </row>
    <row r="15" spans="1:48" x14ac:dyDescent="0.25">
      <c r="A15" t="s">
        <v>66</v>
      </c>
      <c r="B15" t="str">
        <f t="shared" si="0"/>
        <v>lbachiochi@dominio.com</v>
      </c>
      <c r="C15" s="4">
        <v>47837</v>
      </c>
      <c r="D15" t="s">
        <v>23</v>
      </c>
      <c r="E15" t="s">
        <v>24</v>
      </c>
      <c r="F15">
        <v>1902</v>
      </c>
      <c r="G15" s="1">
        <v>25610</v>
      </c>
      <c r="H15" t="s">
        <v>46</v>
      </c>
      <c r="I15" t="s">
        <v>26</v>
      </c>
      <c r="J15" t="s">
        <v>27</v>
      </c>
      <c r="K15" t="s">
        <v>28</v>
      </c>
      <c r="L15" t="s">
        <v>67</v>
      </c>
      <c r="M15" s="1">
        <v>40000</v>
      </c>
      <c r="N15" s="1"/>
      <c r="O15" t="s">
        <v>30</v>
      </c>
      <c r="P15" t="s">
        <v>31</v>
      </c>
      <c r="Q15" t="s">
        <v>32</v>
      </c>
      <c r="R15" t="s">
        <v>68</v>
      </c>
      <c r="S15" t="s">
        <v>69</v>
      </c>
      <c r="T15" t="s">
        <v>43</v>
      </c>
      <c r="U15">
        <v>4.46</v>
      </c>
      <c r="V15">
        <v>3</v>
      </c>
      <c r="W15">
        <v>0</v>
      </c>
      <c r="X15">
        <v>4</v>
      </c>
      <c r="Y15" s="1" t="str">
        <f>IF(TRIM(TablaEmpleados[[#This Row],[NOMBRE]])="","Solicitar nombre","Completo")</f>
        <v>Completo</v>
      </c>
      <c r="Z15" s="1" t="str">
        <f>IF(TRIM(TablaEmpleados[[#This Row],[EMAILS]])="","Solicitar email","")</f>
        <v/>
      </c>
      <c r="AA15" s="12">
        <f>IF(TablaEmpleados[[#This Row],[SALARIO]]&lt;60000,TablaEmpleados[[#This Row],[SALARIO]]*7%,0)</f>
        <v>3348.59</v>
      </c>
      <c r="AB15" s="16">
        <f>IF(RIGHT(TablaEmpleados[[#This Row],[EMAILS]],8)="pade.com",TablaEmpleados[[#This Row],[SALARIO]]*12%,0)</f>
        <v>0</v>
      </c>
      <c r="AC15" s="16">
        <f>IF(LEFT(TablaEmpleados[[#This Row],[EMAILS]],8)="pade.com",TablaEmpleados[[#This Row],[SALARIO]]*12%,0)</f>
        <v>0</v>
      </c>
      <c r="AD15" s="16">
        <f>IF(COUNTIF(TablaEmpleados[[#This Row],[CARGO]],"*Production*")&gt;0,TablaEmpleados[[#This Row],[SALARIO]]*7%,0)</f>
        <v>3348.59</v>
      </c>
      <c r="AE15" s="59">
        <f>IF(TablaEmpleados[[#This Row],[ESTADO CIVIL]]="Married",2,0)</f>
        <v>0</v>
      </c>
      <c r="AF15" s="59">
        <f ca="1">IF(DATEDIF(TablaEmpleados[[#This Row],[FECHA CONTRATO]],TODAY(),"Y")&gt;=10,2,0)</f>
        <v>2</v>
      </c>
      <c r="AG15" s="6">
        <f>IF(AND(TablaEmpleados[[#This Row],[NACIONALIDAD]]&lt;&gt;"US Citizen",TablaEmpleados[[#This Row],[Bono anual 2]]=0),TablaEmpleados[[#This Row],[SALARIO]]*3%,0)</f>
        <v>0</v>
      </c>
      <c r="AH15" s="6" t="str">
        <f>IF(AND(TablaEmpleados[[#This Row],[NACIONALIDAD]]="US Citizen",TablaEmpleados[[#This Row],[LATINO]]="Yes"),"SI","NO")</f>
        <v>NO</v>
      </c>
      <c r="AI15" s="19">
        <v>1</v>
      </c>
      <c r="AJ15" s="19" t="str">
        <f>IF(AND(TablaEmpleados[[#This Row],[SALARIO]]&gt;=40000,TablaEmpleados[[#This Row],[SALARIO]]&lt;=50000),"SI","NO")</f>
        <v>SI</v>
      </c>
      <c r="AK15" s="6" t="str">
        <f>IF(OR(TablaEmpleados[[#This Row],[SALARIO]]&lt;55000,TablaEmpleados[[#This Row],[ESTADO CIVIL]]="Married"),"SI","NO")</f>
        <v>SI</v>
      </c>
      <c r="AL15" s="6" t="str">
        <f>IF(TablaEmpleados[[#This Row],[ESTADO]]="MA",
              IF(OR(TablaEmpleados[[#This Row],[CP]]=2145,TablaEmpleados[[#This Row],[CP]]=2148),"SI","NO"),"NO")</f>
        <v>NO</v>
      </c>
      <c r="AM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" s="6" t="str" cm="1">
        <f t="array" ref="AN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" s="6" t="b">
        <f>TablaEmpleados[[#This Row],[EVALUACIÓN DE DESEMPEÑO CON SI]]=TablaEmpleados[[#This Row],[EVALUACIÓN DE DESEMPEÑO CON SI.CONJUNTO]]</f>
        <v>1</v>
      </c>
      <c r="AP1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" s="6" t="str" cm="1">
        <f t="array" ref="AQ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" s="6" t="b">
        <f>TablaEmpleados[[#This Row],[BONOS DE VIAJE POR EL MUNDO (Con SI)]]=TablaEmpleados[[#This Row],[BONOS DE VIAJE POR EL MUNDO (Con SI.CONJUNTO)]]</f>
        <v>1</v>
      </c>
      <c r="AS15" s="22" cm="1">
        <f t="array" ref="AS1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" s="6" t="str" cm="1">
        <f t="array" ref="AT1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" s="59">
        <f ca="1">DATEDIF(TablaEmpleados[[#This Row],[FECHA CONTRATO]],TODAY(),"Y")</f>
        <v>14</v>
      </c>
    </row>
    <row r="16" spans="1:48" x14ac:dyDescent="0.25">
      <c r="A16" t="s">
        <v>70</v>
      </c>
      <c r="B16" t="str">
        <f t="shared" si="0"/>
        <v>abacong@dominio.com</v>
      </c>
      <c r="C16" s="4">
        <v>50178</v>
      </c>
      <c r="D16" t="s">
        <v>478</v>
      </c>
      <c r="E16" t="s">
        <v>24</v>
      </c>
      <c r="F16">
        <v>1886</v>
      </c>
      <c r="G16" s="1">
        <v>32149</v>
      </c>
      <c r="H16" t="s">
        <v>25</v>
      </c>
      <c r="I16" t="s">
        <v>52</v>
      </c>
      <c r="J16" t="s">
        <v>27</v>
      </c>
      <c r="K16" t="s">
        <v>28</v>
      </c>
      <c r="L16" t="s">
        <v>29</v>
      </c>
      <c r="M16" s="1">
        <v>42009</v>
      </c>
      <c r="N16" s="1"/>
      <c r="O16" t="s">
        <v>30</v>
      </c>
      <c r="P16" t="s">
        <v>31</v>
      </c>
      <c r="Q16" t="s">
        <v>40</v>
      </c>
      <c r="R16" t="s">
        <v>72</v>
      </c>
      <c r="S16" t="s">
        <v>42</v>
      </c>
      <c r="T16" t="s">
        <v>43</v>
      </c>
      <c r="U16">
        <v>5</v>
      </c>
      <c r="V16">
        <v>5</v>
      </c>
      <c r="W16">
        <v>6</v>
      </c>
      <c r="X16">
        <v>16</v>
      </c>
      <c r="Y16" s="1" t="str">
        <f>IF(TRIM(TablaEmpleados[[#This Row],[NOMBRE]])="","Solicitar nombre","Completo")</f>
        <v>Completo</v>
      </c>
      <c r="Z16" s="1" t="str">
        <f>IF(TRIM(TablaEmpleados[[#This Row],[EMAILS]])="","Solicitar email","")</f>
        <v/>
      </c>
      <c r="AA16" s="12">
        <f>IF(TablaEmpleados[[#This Row],[SALARIO]]&lt;60000,TablaEmpleados[[#This Row],[SALARIO]]*7%,0)</f>
        <v>3512.4600000000005</v>
      </c>
      <c r="AB16" s="16">
        <f>IF(RIGHT(TablaEmpleados[[#This Row],[EMAILS]],8)="pade.com",TablaEmpleados[[#This Row],[SALARIO]]*12%,0)</f>
        <v>0</v>
      </c>
      <c r="AC16" s="16">
        <f>IF(LEFT(TablaEmpleados[[#This Row],[EMAILS]],8)="pade.com",TablaEmpleados[[#This Row],[SALARIO]]*12%,0)</f>
        <v>0</v>
      </c>
      <c r="AD16" s="16">
        <f>IF(COUNTIF(TablaEmpleados[[#This Row],[CARGO]],"*Production*")&gt;0,TablaEmpleados[[#This Row],[SALARIO]]*7%,0)</f>
        <v>3512.4600000000005</v>
      </c>
      <c r="AE16" s="59">
        <f>IF(TablaEmpleados[[#This Row],[ESTADO CIVIL]]="Married",2,0)</f>
        <v>0</v>
      </c>
      <c r="AF16" s="59">
        <f ca="1">IF(DATEDIF(TablaEmpleados[[#This Row],[FECHA CONTRATO]],TODAY(),"Y")&gt;=10,2,0)</f>
        <v>0</v>
      </c>
      <c r="AG16" s="6">
        <f>IF(AND(TablaEmpleados[[#This Row],[NACIONALIDAD]]&lt;&gt;"US Citizen",TablaEmpleados[[#This Row],[Bono anual 2]]=0),TablaEmpleados[[#This Row],[SALARIO]]*3%,0)</f>
        <v>0</v>
      </c>
      <c r="AH16" s="6" t="str">
        <f>IF(AND(TablaEmpleados[[#This Row],[NACIONALIDAD]]="US Citizen",TablaEmpleados[[#This Row],[LATINO]]="Yes"),"SI","NO")</f>
        <v>NO</v>
      </c>
      <c r="AI16" s="19">
        <v>1</v>
      </c>
      <c r="AJ16" s="19" t="str">
        <f>IF(AND(TablaEmpleados[[#This Row],[SALARIO]]&gt;=40000,TablaEmpleados[[#This Row],[SALARIO]]&lt;=50000),"SI","NO")</f>
        <v>NO</v>
      </c>
      <c r="AK16" s="6" t="str">
        <f>IF(OR(TablaEmpleados[[#This Row],[SALARIO]]&lt;55000,TablaEmpleados[[#This Row],[ESTADO CIVIL]]="Married"),"SI","NO")</f>
        <v>SI</v>
      </c>
      <c r="AL16" s="6" t="str">
        <f>IF(TablaEmpleados[[#This Row],[ESTADO]]="MA",
              IF(OR(TablaEmpleados[[#This Row],[CP]]=2145,TablaEmpleados[[#This Row],[CP]]=2148),"SI","NO"),"NO")</f>
        <v>NO</v>
      </c>
      <c r="AM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" s="6" t="str" cm="1">
        <f t="array" ref="AN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" s="6" t="b">
        <f>TablaEmpleados[[#This Row],[EVALUACIÓN DE DESEMPEÑO CON SI]]=TablaEmpleados[[#This Row],[EVALUACIÓN DE DESEMPEÑO CON SI.CONJUNTO]]</f>
        <v>1</v>
      </c>
      <c r="AP1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" s="6" t="str" cm="1">
        <f t="array" ref="AQ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" s="6" t="b">
        <f>TablaEmpleados[[#This Row],[BONOS DE VIAJE POR EL MUNDO (Con SI)]]=TablaEmpleados[[#This Row],[BONOS DE VIAJE POR EL MUNDO (Con SI.CONJUNTO)]]</f>
        <v>1</v>
      </c>
      <c r="AS16" s="22" cm="1">
        <f t="array" ref="AS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" s="6" t="str" cm="1">
        <f t="array" ref="AT1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" s="59">
        <f ca="1">DATEDIF(TablaEmpleados[[#This Row],[FECHA CONTRATO]],TODAY(),"Y")</f>
        <v>9</v>
      </c>
    </row>
    <row r="17" spans="1:48" x14ac:dyDescent="0.25">
      <c r="A17" t="s">
        <v>73</v>
      </c>
      <c r="B17" t="str">
        <f t="shared" si="0"/>
        <v>rbaczenski@dominio.com</v>
      </c>
      <c r="C17" s="4">
        <v>54670</v>
      </c>
      <c r="D17" t="s">
        <v>23</v>
      </c>
      <c r="E17" t="s">
        <v>24</v>
      </c>
      <c r="F17">
        <v>1902</v>
      </c>
      <c r="G17" s="1">
        <v>27041</v>
      </c>
      <c r="H17" t="s">
        <v>46</v>
      </c>
      <c r="I17" t="s">
        <v>37</v>
      </c>
      <c r="J17" t="s">
        <v>27</v>
      </c>
      <c r="K17" t="s">
        <v>74</v>
      </c>
      <c r="L17" t="s">
        <v>67</v>
      </c>
      <c r="M17" s="1">
        <v>40553</v>
      </c>
      <c r="N17" s="1">
        <v>42747</v>
      </c>
      <c r="O17" t="s">
        <v>75</v>
      </c>
      <c r="P17" t="s">
        <v>39</v>
      </c>
      <c r="Q17" t="s">
        <v>32</v>
      </c>
      <c r="R17" t="s">
        <v>76</v>
      </c>
      <c r="S17" t="s">
        <v>69</v>
      </c>
      <c r="T17" t="s">
        <v>43</v>
      </c>
      <c r="U17">
        <v>4.2</v>
      </c>
      <c r="V17">
        <v>4</v>
      </c>
      <c r="W17">
        <v>0</v>
      </c>
      <c r="X17">
        <v>12</v>
      </c>
      <c r="Y17" s="1" t="str">
        <f>IF(TRIM(TablaEmpleados[[#This Row],[NOMBRE]])="","Solicitar nombre","Completo")</f>
        <v>Completo</v>
      </c>
      <c r="Z17" s="1" t="str">
        <f>IF(TRIM(TablaEmpleados[[#This Row],[EMAILS]])="","Solicitar email","")</f>
        <v/>
      </c>
      <c r="AA17" s="12">
        <f>IF(TablaEmpleados[[#This Row],[SALARIO]]&lt;60000,TablaEmpleados[[#This Row],[SALARIO]]*7%,0)</f>
        <v>3826.9000000000005</v>
      </c>
      <c r="AB17" s="16">
        <f>IF(RIGHT(TablaEmpleados[[#This Row],[EMAILS]],8)="pade.com",TablaEmpleados[[#This Row],[SALARIO]]*12%,0)</f>
        <v>0</v>
      </c>
      <c r="AC17" s="16">
        <f>IF(LEFT(TablaEmpleados[[#This Row],[EMAILS]],8)="pade.com",TablaEmpleados[[#This Row],[SALARIO]]*12%,0)</f>
        <v>0</v>
      </c>
      <c r="AD17" s="16">
        <f>IF(COUNTIF(TablaEmpleados[[#This Row],[CARGO]],"*Production*")&gt;0,TablaEmpleados[[#This Row],[SALARIO]]*7%,0)</f>
        <v>3826.9000000000005</v>
      </c>
      <c r="AE17" s="59">
        <f>IF(TablaEmpleados[[#This Row],[ESTADO CIVIL]]="Married",2,0)</f>
        <v>2</v>
      </c>
      <c r="AF17" s="59">
        <f ca="1">IF(DATEDIF(TablaEmpleados[[#This Row],[FECHA CONTRATO]],TODAY(),"Y")&gt;=10,2,0)</f>
        <v>2</v>
      </c>
      <c r="AG17" s="6">
        <f>IF(AND(TablaEmpleados[[#This Row],[NACIONALIDAD]]&lt;&gt;"US Citizen",TablaEmpleados[[#This Row],[Bono anual 2]]=0),TablaEmpleados[[#This Row],[SALARIO]]*3%,0)</f>
        <v>0</v>
      </c>
      <c r="AH17" s="6" t="str">
        <f>IF(AND(TablaEmpleados[[#This Row],[NACIONALIDAD]]="US Citizen",TablaEmpleados[[#This Row],[LATINO]]="Yes"),"SI","NO")</f>
        <v>SI</v>
      </c>
      <c r="AI17" s="19">
        <v>1</v>
      </c>
      <c r="AJ17" s="19" t="str">
        <f>IF(AND(TablaEmpleados[[#This Row],[SALARIO]]&gt;=40000,TablaEmpleados[[#This Row],[SALARIO]]&lt;=50000),"SI","NO")</f>
        <v>NO</v>
      </c>
      <c r="AK17" s="6" t="str">
        <f>IF(OR(TablaEmpleados[[#This Row],[SALARIO]]&lt;55000,TablaEmpleados[[#This Row],[ESTADO CIVIL]]="Married"),"SI","NO")</f>
        <v>SI</v>
      </c>
      <c r="AL17" s="6" t="str">
        <f>IF(TablaEmpleados[[#This Row],[ESTADO]]="MA",
              IF(OR(TablaEmpleados[[#This Row],[CP]]=2145,TablaEmpleados[[#This Row],[CP]]=2148),"SI","NO"),"NO")</f>
        <v>NO</v>
      </c>
      <c r="AM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" s="6" t="str" cm="1">
        <f t="array" ref="AN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" s="6" t="b">
        <f>TablaEmpleados[[#This Row],[EVALUACIÓN DE DESEMPEÑO CON SI]]=TablaEmpleados[[#This Row],[EVALUACIÓN DE DESEMPEÑO CON SI.CONJUNTO]]</f>
        <v>1</v>
      </c>
      <c r="AP1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" s="6" t="str" cm="1">
        <f t="array" ref="AQ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" s="6" t="b">
        <f>TablaEmpleados[[#This Row],[BONOS DE VIAJE POR EL MUNDO (Con SI)]]=TablaEmpleados[[#This Row],[BONOS DE VIAJE POR EL MUNDO (Con SI.CONJUNTO)]]</f>
        <v>1</v>
      </c>
      <c r="AS17" s="22" cm="1">
        <f t="array" ref="AS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" s="6" t="str" cm="1">
        <f t="array" ref="AT1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" s="59">
        <f ca="1">DATEDIF(TablaEmpleados[[#This Row],[FECHA CONTRATO]],TODAY(),"Y")</f>
        <v>13</v>
      </c>
    </row>
    <row r="18" spans="1:48" x14ac:dyDescent="0.25">
      <c r="A18" t="s">
        <v>77</v>
      </c>
      <c r="B18" t="str">
        <f t="shared" si="0"/>
        <v>tbarbara@dominio.com</v>
      </c>
      <c r="C18" s="4">
        <v>47211</v>
      </c>
      <c r="D18" t="s">
        <v>23</v>
      </c>
      <c r="E18" t="s">
        <v>24</v>
      </c>
      <c r="F18">
        <v>2062</v>
      </c>
      <c r="G18" s="1">
        <v>27081</v>
      </c>
      <c r="H18" t="s">
        <v>25</v>
      </c>
      <c r="I18" t="s">
        <v>37</v>
      </c>
      <c r="J18" t="s">
        <v>27</v>
      </c>
      <c r="K18" t="s">
        <v>74</v>
      </c>
      <c r="L18" t="s">
        <v>67</v>
      </c>
      <c r="M18" s="1">
        <v>41001</v>
      </c>
      <c r="N18" s="1">
        <v>42632</v>
      </c>
      <c r="O18" t="s">
        <v>78</v>
      </c>
      <c r="P18" t="s">
        <v>39</v>
      </c>
      <c r="Q18" t="s">
        <v>32</v>
      </c>
      <c r="R18" t="s">
        <v>48</v>
      </c>
      <c r="S18" t="s">
        <v>69</v>
      </c>
      <c r="T18" t="s">
        <v>43</v>
      </c>
      <c r="U18">
        <v>4.2</v>
      </c>
      <c r="V18">
        <v>3</v>
      </c>
      <c r="W18">
        <v>0</v>
      </c>
      <c r="X18">
        <v>15</v>
      </c>
      <c r="Y18" s="1" t="str">
        <f>IF(TRIM(TablaEmpleados[[#This Row],[NOMBRE]])="","Solicitar nombre","Completo")</f>
        <v>Completo</v>
      </c>
      <c r="Z18" s="1" t="str">
        <f>IF(TRIM(TablaEmpleados[[#This Row],[EMAILS]])="","Solicitar email","")</f>
        <v/>
      </c>
      <c r="AA18" s="12">
        <f>IF(TablaEmpleados[[#This Row],[SALARIO]]&lt;60000,TablaEmpleados[[#This Row],[SALARIO]]*7%,0)</f>
        <v>3304.7700000000004</v>
      </c>
      <c r="AB18" s="16">
        <f>IF(RIGHT(TablaEmpleados[[#This Row],[EMAILS]],8)="pade.com",TablaEmpleados[[#This Row],[SALARIO]]*12%,0)</f>
        <v>0</v>
      </c>
      <c r="AC18" s="16">
        <f>IF(LEFT(TablaEmpleados[[#This Row],[EMAILS]],8)="pade.com",TablaEmpleados[[#This Row],[SALARIO]]*12%,0)</f>
        <v>0</v>
      </c>
      <c r="AD18" s="16">
        <f>IF(COUNTIF(TablaEmpleados[[#This Row],[CARGO]],"*Production*")&gt;0,TablaEmpleados[[#This Row],[SALARIO]]*7%,0)</f>
        <v>3304.7700000000004</v>
      </c>
      <c r="AE18" s="59">
        <f>IF(TablaEmpleados[[#This Row],[ESTADO CIVIL]]="Married",2,0)</f>
        <v>2</v>
      </c>
      <c r="AF18" s="59">
        <f ca="1">IF(DATEDIF(TablaEmpleados[[#This Row],[FECHA CONTRATO]],TODAY(),"Y")&gt;=10,2,0)</f>
        <v>2</v>
      </c>
      <c r="AG18" s="6">
        <f>IF(AND(TablaEmpleados[[#This Row],[NACIONALIDAD]]&lt;&gt;"US Citizen",TablaEmpleados[[#This Row],[Bono anual 2]]=0),TablaEmpleados[[#This Row],[SALARIO]]*3%,0)</f>
        <v>0</v>
      </c>
      <c r="AH18" s="6" t="str">
        <f>IF(AND(TablaEmpleados[[#This Row],[NACIONALIDAD]]="US Citizen",TablaEmpleados[[#This Row],[LATINO]]="Yes"),"SI","NO")</f>
        <v>SI</v>
      </c>
      <c r="AI18" s="19">
        <v>1</v>
      </c>
      <c r="AJ18" s="19" t="str">
        <f>IF(AND(TablaEmpleados[[#This Row],[SALARIO]]&gt;=40000,TablaEmpleados[[#This Row],[SALARIO]]&lt;=50000),"SI","NO")</f>
        <v>SI</v>
      </c>
      <c r="AK18" s="6" t="str">
        <f>IF(OR(TablaEmpleados[[#This Row],[SALARIO]]&lt;55000,TablaEmpleados[[#This Row],[ESTADO CIVIL]]="Married"),"SI","NO")</f>
        <v>SI</v>
      </c>
      <c r="AL18" s="6" t="str">
        <f>IF(TablaEmpleados[[#This Row],[ESTADO]]="MA",
              IF(OR(TablaEmpleados[[#This Row],[CP]]=2145,TablaEmpleados[[#This Row],[CP]]=2148),"SI","NO"),"NO")</f>
        <v>NO</v>
      </c>
      <c r="AM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" s="6" t="str" cm="1">
        <f t="array" ref="AN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" s="6" t="b">
        <f>TablaEmpleados[[#This Row],[EVALUACIÓN DE DESEMPEÑO CON SI]]=TablaEmpleados[[#This Row],[EVALUACIÓN DE DESEMPEÑO CON SI.CONJUNTO]]</f>
        <v>1</v>
      </c>
      <c r="AP1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" s="6" t="str" cm="1">
        <f t="array" ref="AQ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" s="6" t="b">
        <f>TablaEmpleados[[#This Row],[BONOS DE VIAJE POR EL MUNDO (Con SI)]]=TablaEmpleados[[#This Row],[BONOS DE VIAJE POR EL MUNDO (Con SI.CONJUNTO)]]</f>
        <v>1</v>
      </c>
      <c r="AS18" s="22" cm="1">
        <f t="array" ref="AS1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" s="6" t="str" cm="1">
        <f t="array" ref="AT1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" s="59">
        <f ca="1">DATEDIF(TablaEmpleados[[#This Row],[FECHA CONTRATO]],TODAY(),"Y")</f>
        <v>12</v>
      </c>
    </row>
    <row r="19" spans="1:48" x14ac:dyDescent="0.25">
      <c r="A19" t="s">
        <v>79</v>
      </c>
      <c r="B19" t="str">
        <f>LOWER(LEFT(RIGHT(A19,LEN(A19)-FIND(",",A19)),1)&amp;LEFT(A19,FIND(",",A19)-1)&amp;"@pade.com")</f>
        <v>hbarbossa@pade.com</v>
      </c>
      <c r="C19" s="4">
        <v>92328</v>
      </c>
      <c r="D19" t="s">
        <v>80</v>
      </c>
      <c r="E19" t="s">
        <v>81</v>
      </c>
      <c r="F19">
        <v>78230</v>
      </c>
      <c r="G19" s="1">
        <v>32328</v>
      </c>
      <c r="H19" t="s">
        <v>25</v>
      </c>
      <c r="I19" t="s">
        <v>52</v>
      </c>
      <c r="J19" t="s">
        <v>27</v>
      </c>
      <c r="K19" t="s">
        <v>28</v>
      </c>
      <c r="L19" t="s">
        <v>67</v>
      </c>
      <c r="M19" s="1">
        <v>41953</v>
      </c>
      <c r="N19" s="1"/>
      <c r="O19" t="s">
        <v>30</v>
      </c>
      <c r="P19" t="s">
        <v>31</v>
      </c>
      <c r="Q19" t="s">
        <v>40</v>
      </c>
      <c r="R19" t="s">
        <v>41</v>
      </c>
      <c r="S19" t="s">
        <v>69</v>
      </c>
      <c r="T19" t="s">
        <v>35</v>
      </c>
      <c r="U19">
        <v>4.28</v>
      </c>
      <c r="V19">
        <v>4</v>
      </c>
      <c r="W19">
        <v>5</v>
      </c>
      <c r="X19">
        <v>9</v>
      </c>
      <c r="Y19" s="1" t="str">
        <f>IF(TRIM(TablaEmpleados[[#This Row],[NOMBRE]])="","Solicitar nombre","Completo")</f>
        <v>Completo</v>
      </c>
      <c r="Z19" s="1" t="str">
        <f>IF(TRIM(TablaEmpleados[[#This Row],[EMAILS]])="","Solicitar email","")</f>
        <v/>
      </c>
      <c r="AA19" s="12">
        <f>IF(TablaEmpleados[[#This Row],[SALARIO]]&lt;60000,TablaEmpleados[[#This Row],[SALARIO]]*7%,0)</f>
        <v>0</v>
      </c>
      <c r="AB19" s="16">
        <f>IF(RIGHT(TablaEmpleados[[#This Row],[EMAILS]],8)="pade.com",TablaEmpleados[[#This Row],[SALARIO]]*12%,0)</f>
        <v>11079.359999999999</v>
      </c>
      <c r="AC19" s="16">
        <f>IF(LEFT(TablaEmpleados[[#This Row],[EMAILS]],8)="pade.com",TablaEmpleados[[#This Row],[SALARIO]]*12%,0)</f>
        <v>0</v>
      </c>
      <c r="AD19" s="16">
        <f>IF(COUNTIF(TablaEmpleados[[#This Row],[CARGO]],"*Production*")&gt;0,TablaEmpleados[[#This Row],[SALARIO]]*7%,0)</f>
        <v>0</v>
      </c>
      <c r="AE19" s="59">
        <f>IF(TablaEmpleados[[#This Row],[ESTADO CIVIL]]="Married",2,0)</f>
        <v>0</v>
      </c>
      <c r="AF19" s="59">
        <f ca="1">IF(DATEDIF(TablaEmpleados[[#This Row],[FECHA CONTRATO]],TODAY(),"Y")&gt;=10,2,0)</f>
        <v>0</v>
      </c>
      <c r="AG19" s="6">
        <f>IF(AND(TablaEmpleados[[#This Row],[NACIONALIDAD]]&lt;&gt;"US Citizen",TablaEmpleados[[#This Row],[Bono anual 2]]=0),TablaEmpleados[[#This Row],[SALARIO]]*3%,0)</f>
        <v>0</v>
      </c>
      <c r="AH19" s="6" t="str">
        <f>IF(AND(TablaEmpleados[[#This Row],[NACIONALIDAD]]="US Citizen",TablaEmpleados[[#This Row],[LATINO]]="Yes"),"SI","NO")</f>
        <v>NO</v>
      </c>
      <c r="AI19" s="19">
        <v>1</v>
      </c>
      <c r="AJ19" s="19" t="str">
        <f>IF(AND(TablaEmpleados[[#This Row],[SALARIO]]&gt;=40000,TablaEmpleados[[#This Row],[SALARIO]]&lt;=50000),"SI","NO")</f>
        <v>NO</v>
      </c>
      <c r="AK19" s="6" t="str">
        <f>IF(OR(TablaEmpleados[[#This Row],[SALARIO]]&lt;55000,TablaEmpleados[[#This Row],[ESTADO CIVIL]]="Married"),"SI","NO")</f>
        <v>NO</v>
      </c>
      <c r="AL19" s="6" t="str">
        <f>IF(TablaEmpleados[[#This Row],[ESTADO]]="MA",
              IF(OR(TablaEmpleados[[#This Row],[CP]]=2145,TablaEmpleados[[#This Row],[CP]]=2148),"SI","NO"),"NO")</f>
        <v>NO</v>
      </c>
      <c r="AM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9" s="6" t="str" cm="1">
        <f t="array" ref="AN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9" s="6" t="b">
        <f>TablaEmpleados[[#This Row],[EVALUACIÓN DE DESEMPEÑO CON SI]]=TablaEmpleados[[#This Row],[EVALUACIÓN DE DESEMPEÑO CON SI.CONJUNTO]]</f>
        <v>1</v>
      </c>
      <c r="AP1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9" s="6" t="str" cm="1">
        <f t="array" ref="AQ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9" s="6" t="b">
        <f>TablaEmpleados[[#This Row],[BONOS DE VIAJE POR EL MUNDO (Con SI)]]=TablaEmpleados[[#This Row],[BONOS DE VIAJE POR EL MUNDO (Con SI.CONJUNTO)]]</f>
        <v>1</v>
      </c>
      <c r="AS19" s="22" cm="1">
        <f t="array" ref="AS1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9" s="6" t="str" cm="1">
        <f t="array" ref="AT1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" s="59">
        <f ca="1">DATEDIF(TablaEmpleados[[#This Row],[FECHA CONTRATO]],TODAY(),"Y")</f>
        <v>9</v>
      </c>
    </row>
    <row r="20" spans="1:48" x14ac:dyDescent="0.25">
      <c r="A20" t="s">
        <v>82</v>
      </c>
      <c r="B20" t="str">
        <f t="shared" si="0"/>
        <v>fbarone@dominio.com</v>
      </c>
      <c r="C20" s="5">
        <v>58709</v>
      </c>
      <c r="D20" t="s">
        <v>23</v>
      </c>
      <c r="E20" t="s">
        <v>24</v>
      </c>
      <c r="F20">
        <v>1810</v>
      </c>
      <c r="G20" s="1">
        <v>30517</v>
      </c>
      <c r="H20" t="s">
        <v>25</v>
      </c>
      <c r="I20" t="s">
        <v>26</v>
      </c>
      <c r="J20" t="s">
        <v>27</v>
      </c>
      <c r="K20" t="s">
        <v>28</v>
      </c>
      <c r="L20" t="s">
        <v>83</v>
      </c>
      <c r="M20" s="1">
        <v>40959</v>
      </c>
      <c r="N20" s="1"/>
      <c r="O20" t="s">
        <v>30</v>
      </c>
      <c r="P20" t="s">
        <v>31</v>
      </c>
      <c r="Q20" t="s">
        <v>32</v>
      </c>
      <c r="R20" t="s">
        <v>84</v>
      </c>
      <c r="S20" t="s">
        <v>55</v>
      </c>
      <c r="T20" t="s">
        <v>43</v>
      </c>
      <c r="U20">
        <v>4.5999999999999996</v>
      </c>
      <c r="V20">
        <v>4</v>
      </c>
      <c r="W20">
        <v>0</v>
      </c>
      <c r="X20">
        <v>7</v>
      </c>
      <c r="Y20" s="1" t="str">
        <f>IF(TRIM(TablaEmpleados[[#This Row],[NOMBRE]])="","Solicitar nombre","Completo")</f>
        <v>Completo</v>
      </c>
      <c r="Z20" s="1" t="str">
        <f>IF(TRIM(TablaEmpleados[[#This Row],[EMAILS]])="","Solicitar email","")</f>
        <v/>
      </c>
      <c r="AA20" s="12">
        <f>IF(TablaEmpleados[[#This Row],[SALARIO]]&lt;60000,TablaEmpleados[[#This Row],[SALARIO]]*7%,0)</f>
        <v>4109.63</v>
      </c>
      <c r="AB20" s="15">
        <f>IF(RIGHT(TablaEmpleados[[#This Row],[EMAILS]],8)="pade.com",TablaEmpleados[[#This Row],[SALARIO]]*12%,0)</f>
        <v>0</v>
      </c>
      <c r="AC20" s="15">
        <f>IF(LEFT(TablaEmpleados[[#This Row],[EMAILS]],8)="pade.com",TablaEmpleados[[#This Row],[SALARIO]]*12%,0)</f>
        <v>0</v>
      </c>
      <c r="AD20" s="15">
        <f>IF(COUNTIF(TablaEmpleados[[#This Row],[CARGO]],"*Production*")&gt;0,TablaEmpleados[[#This Row],[SALARIO]]*7%,0)</f>
        <v>4109.63</v>
      </c>
      <c r="AE20" s="59">
        <f>IF(TablaEmpleados[[#This Row],[ESTADO CIVIL]]="Married",2,0)</f>
        <v>0</v>
      </c>
      <c r="AF20" s="59">
        <f ca="1">IF(DATEDIF(TablaEmpleados[[#This Row],[FECHA CONTRATO]],TODAY(),"Y")&gt;=10,2,0)</f>
        <v>2</v>
      </c>
      <c r="AG20" s="6">
        <f>IF(AND(TablaEmpleados[[#This Row],[NACIONALIDAD]]&lt;&gt;"US Citizen",TablaEmpleados[[#This Row],[Bono anual 2]]=0),TablaEmpleados[[#This Row],[SALARIO]]*3%,0)</f>
        <v>0</v>
      </c>
      <c r="AH20" s="6" t="str">
        <f>IF(AND(TablaEmpleados[[#This Row],[NACIONALIDAD]]="US Citizen",TablaEmpleados[[#This Row],[LATINO]]="Yes"),"SI","NO")</f>
        <v>NO</v>
      </c>
      <c r="AI20" s="19">
        <v>1</v>
      </c>
      <c r="AJ20" s="19" t="str">
        <f>IF(AND(TablaEmpleados[[#This Row],[SALARIO]]&gt;=40000,TablaEmpleados[[#This Row],[SALARIO]]&lt;=50000),"SI","NO")</f>
        <v>NO</v>
      </c>
      <c r="AK20" s="6" t="str">
        <f>IF(OR(TablaEmpleados[[#This Row],[SALARIO]]&lt;55000,TablaEmpleados[[#This Row],[ESTADO CIVIL]]="Married"),"SI","NO")</f>
        <v>NO</v>
      </c>
      <c r="AL20" s="6" t="str">
        <f>IF(TablaEmpleados[[#This Row],[ESTADO]]="MA",
              IF(OR(TablaEmpleados[[#This Row],[CP]]=2145,TablaEmpleados[[#This Row],[CP]]=2148),"SI","NO"),"NO")</f>
        <v>NO</v>
      </c>
      <c r="AM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" s="6" t="str" cm="1">
        <f t="array" ref="AN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" s="6" t="b">
        <f>TablaEmpleados[[#This Row],[EVALUACIÓN DE DESEMPEÑO CON SI]]=TablaEmpleados[[#This Row],[EVALUACIÓN DE DESEMPEÑO CON SI.CONJUNTO]]</f>
        <v>1</v>
      </c>
      <c r="AP2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" s="6" t="str" cm="1">
        <f t="array" ref="AQ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" s="6" t="b">
        <f>TablaEmpleados[[#This Row],[BONOS DE VIAJE POR EL MUNDO (Con SI)]]=TablaEmpleados[[#This Row],[BONOS DE VIAJE POR EL MUNDO (Con SI.CONJUNTO)]]</f>
        <v>1</v>
      </c>
      <c r="AS20" s="22" cm="1">
        <f t="array" ref="AS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" s="6" t="str" cm="1">
        <f t="array" ref="AT2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" s="59">
        <f ca="1">DATEDIF(TablaEmpleados[[#This Row],[FECHA CONTRATO]],TODAY(),"Y")</f>
        <v>12</v>
      </c>
    </row>
    <row r="21" spans="1:48" x14ac:dyDescent="0.25">
      <c r="A21" t="s">
        <v>85</v>
      </c>
      <c r="B21" t="str">
        <f t="shared" si="0"/>
        <v>nbarton@dominio.com</v>
      </c>
      <c r="C21" s="5">
        <v>52505</v>
      </c>
      <c r="D21" t="s">
        <v>23</v>
      </c>
      <c r="E21" t="s">
        <v>24</v>
      </c>
      <c r="F21">
        <v>2747</v>
      </c>
      <c r="G21" s="1">
        <v>28321</v>
      </c>
      <c r="H21" t="s">
        <v>25</v>
      </c>
      <c r="I21" t="s">
        <v>52</v>
      </c>
      <c r="J21" t="s">
        <v>27</v>
      </c>
      <c r="K21" t="s">
        <v>28</v>
      </c>
      <c r="L21" t="s">
        <v>29</v>
      </c>
      <c r="M21" s="1">
        <v>41176</v>
      </c>
      <c r="N21" s="1">
        <v>42831</v>
      </c>
      <c r="O21" t="s">
        <v>75</v>
      </c>
      <c r="P21" t="s">
        <v>39</v>
      </c>
      <c r="Q21" t="s">
        <v>32</v>
      </c>
      <c r="R21" t="s">
        <v>33</v>
      </c>
      <c r="S21" t="s">
        <v>86</v>
      </c>
      <c r="T21" t="s">
        <v>43</v>
      </c>
      <c r="U21">
        <v>5</v>
      </c>
      <c r="V21">
        <v>5</v>
      </c>
      <c r="W21">
        <v>0</v>
      </c>
      <c r="X21">
        <v>1</v>
      </c>
      <c r="Y21" s="1" t="str">
        <f>IF(TRIM(TablaEmpleados[[#This Row],[NOMBRE]])="","Solicitar nombre","Completo")</f>
        <v>Completo</v>
      </c>
      <c r="Z21" s="1" t="str">
        <f>IF(TRIM(TablaEmpleados[[#This Row],[EMAILS]])="","Solicitar email","")</f>
        <v/>
      </c>
      <c r="AA21" s="12">
        <f>IF(TablaEmpleados[[#This Row],[SALARIO]]&lt;60000,TablaEmpleados[[#This Row],[SALARIO]]*7%,0)</f>
        <v>3675.3500000000004</v>
      </c>
      <c r="AB21" s="15">
        <f>IF(RIGHT(TablaEmpleados[[#This Row],[EMAILS]],8)="pade.com",TablaEmpleados[[#This Row],[SALARIO]]*12%,0)</f>
        <v>0</v>
      </c>
      <c r="AC21" s="15">
        <f>IF(LEFT(TablaEmpleados[[#This Row],[EMAILS]],8)="pade.com",TablaEmpleados[[#This Row],[SALARIO]]*12%,0)</f>
        <v>0</v>
      </c>
      <c r="AD21" s="15">
        <f>IF(COUNTIF(TablaEmpleados[[#This Row],[CARGO]],"*Production*")&gt;0,TablaEmpleados[[#This Row],[SALARIO]]*7%,0)</f>
        <v>3675.3500000000004</v>
      </c>
      <c r="AE21" s="59">
        <f>IF(TablaEmpleados[[#This Row],[ESTADO CIVIL]]="Married",2,0)</f>
        <v>0</v>
      </c>
      <c r="AF21" s="59">
        <f ca="1">IF(DATEDIF(TablaEmpleados[[#This Row],[FECHA CONTRATO]],TODAY(),"Y")&gt;=10,2,0)</f>
        <v>2</v>
      </c>
      <c r="AG21" s="6">
        <f>IF(AND(TablaEmpleados[[#This Row],[NACIONALIDAD]]&lt;&gt;"US Citizen",TablaEmpleados[[#This Row],[Bono anual 2]]=0),TablaEmpleados[[#This Row],[SALARIO]]*3%,0)</f>
        <v>0</v>
      </c>
      <c r="AH21" s="6" t="str">
        <f>IF(AND(TablaEmpleados[[#This Row],[NACIONALIDAD]]="US Citizen",TablaEmpleados[[#This Row],[LATINO]]="Yes"),"SI","NO")</f>
        <v>NO</v>
      </c>
      <c r="AI21" s="19">
        <v>1</v>
      </c>
      <c r="AJ21" s="19" t="str">
        <f>IF(AND(TablaEmpleados[[#This Row],[SALARIO]]&gt;=40000,TablaEmpleados[[#This Row],[SALARIO]]&lt;=50000),"SI","NO")</f>
        <v>NO</v>
      </c>
      <c r="AK21" s="6" t="str">
        <f>IF(OR(TablaEmpleados[[#This Row],[SALARIO]]&lt;55000,TablaEmpleados[[#This Row],[ESTADO CIVIL]]="Married"),"SI","NO")</f>
        <v>SI</v>
      </c>
      <c r="AL21" s="6" t="str">
        <f>IF(TablaEmpleados[[#This Row],[ESTADO]]="MA",
              IF(OR(TablaEmpleados[[#This Row],[CP]]=2145,TablaEmpleados[[#This Row],[CP]]=2148),"SI","NO"),"NO")</f>
        <v>NO</v>
      </c>
      <c r="AM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" s="6" t="str" cm="1">
        <f t="array" ref="AN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" s="6" t="b">
        <f>TablaEmpleados[[#This Row],[EVALUACIÓN DE DESEMPEÑO CON SI]]=TablaEmpleados[[#This Row],[EVALUACIÓN DE DESEMPEÑO CON SI.CONJUNTO]]</f>
        <v>1</v>
      </c>
      <c r="AP2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1" s="6" t="str" cm="1">
        <f t="array" ref="AQ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" s="6" t="b">
        <f>TablaEmpleados[[#This Row],[BONOS DE VIAJE POR EL MUNDO (Con SI)]]=TablaEmpleados[[#This Row],[BONOS DE VIAJE POR EL MUNDO (Con SI.CONJUNTO)]]</f>
        <v>1</v>
      </c>
      <c r="AS21" s="22" cm="1">
        <f t="array" ref="AS2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" s="6" t="str" cm="1">
        <f t="array" ref="AT2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" s="59">
        <f ca="1">DATEDIF(TablaEmpleados[[#This Row],[FECHA CONTRATO]],TODAY(),"Y")</f>
        <v>11</v>
      </c>
    </row>
    <row r="22" spans="1:48" x14ac:dyDescent="0.25">
      <c r="A22" t="s">
        <v>87</v>
      </c>
      <c r="B22" t="str">
        <f t="shared" si="0"/>
        <v>nbates@dominio.com</v>
      </c>
      <c r="C22" s="5">
        <v>57834</v>
      </c>
      <c r="D22" t="s">
        <v>23</v>
      </c>
      <c r="E22" t="s">
        <v>24</v>
      </c>
      <c r="F22">
        <v>2050</v>
      </c>
      <c r="G22" s="1">
        <v>29877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s="1">
        <v>40595</v>
      </c>
      <c r="N22" s="1">
        <v>42951</v>
      </c>
      <c r="O22" t="s">
        <v>88</v>
      </c>
      <c r="P22" t="s">
        <v>89</v>
      </c>
      <c r="Q22" t="s">
        <v>32</v>
      </c>
      <c r="R22" t="s">
        <v>84</v>
      </c>
      <c r="S22" t="s">
        <v>55</v>
      </c>
      <c r="T22" t="s">
        <v>43</v>
      </c>
      <c r="U22">
        <v>5</v>
      </c>
      <c r="V22">
        <v>4</v>
      </c>
      <c r="W22">
        <v>0</v>
      </c>
      <c r="X22">
        <v>20</v>
      </c>
      <c r="Y22" s="1" t="str">
        <f>IF(TRIM(TablaEmpleados[[#This Row],[NOMBRE]])="","Solicitar nombre","Completo")</f>
        <v>Completo</v>
      </c>
      <c r="Z22" s="1" t="str">
        <f>IF(TRIM(TablaEmpleados[[#This Row],[EMAILS]])="","Solicitar email","")</f>
        <v/>
      </c>
      <c r="AA22" s="12">
        <f>IF(TablaEmpleados[[#This Row],[SALARIO]]&lt;60000,TablaEmpleados[[#This Row],[SALARIO]]*7%,0)</f>
        <v>4048.3800000000006</v>
      </c>
      <c r="AB22" s="15">
        <f>IF(RIGHT(TablaEmpleados[[#This Row],[EMAILS]],8)="pade.com",TablaEmpleados[[#This Row],[SALARIO]]*12%,0)</f>
        <v>0</v>
      </c>
      <c r="AC22" s="15">
        <f>IF(LEFT(TablaEmpleados[[#This Row],[EMAILS]],8)="pade.com",TablaEmpleados[[#This Row],[SALARIO]]*12%,0)</f>
        <v>0</v>
      </c>
      <c r="AD22" s="15">
        <f>IF(COUNTIF(TablaEmpleados[[#This Row],[CARGO]],"*Production*")&gt;0,TablaEmpleados[[#This Row],[SALARIO]]*7%,0)</f>
        <v>4048.3800000000006</v>
      </c>
      <c r="AE22" s="59">
        <f>IF(TablaEmpleados[[#This Row],[ESTADO CIVIL]]="Married",2,0)</f>
        <v>0</v>
      </c>
      <c r="AF22" s="59">
        <f ca="1">IF(DATEDIF(TablaEmpleados[[#This Row],[FECHA CONTRATO]],TODAY(),"Y")&gt;=10,2,0)</f>
        <v>2</v>
      </c>
      <c r="AG22" s="6">
        <f>IF(AND(TablaEmpleados[[#This Row],[NACIONALIDAD]]&lt;&gt;"US Citizen",TablaEmpleados[[#This Row],[Bono anual 2]]=0),TablaEmpleados[[#This Row],[SALARIO]]*3%,0)</f>
        <v>0</v>
      </c>
      <c r="AH22" s="6" t="str">
        <f>IF(AND(TablaEmpleados[[#This Row],[NACIONALIDAD]]="US Citizen",TablaEmpleados[[#This Row],[LATINO]]="Yes"),"SI","NO")</f>
        <v>NO</v>
      </c>
      <c r="AI22" s="19">
        <v>1</v>
      </c>
      <c r="AJ22" s="19" t="str">
        <f>IF(AND(TablaEmpleados[[#This Row],[SALARIO]]&gt;=40000,TablaEmpleados[[#This Row],[SALARIO]]&lt;=50000),"SI","NO")</f>
        <v>NO</v>
      </c>
      <c r="AK22" s="6" t="str">
        <f>IF(OR(TablaEmpleados[[#This Row],[SALARIO]]&lt;55000,TablaEmpleados[[#This Row],[ESTADO CIVIL]]="Married"),"SI","NO")</f>
        <v>NO</v>
      </c>
      <c r="AL22" s="6" t="str">
        <f>IF(TablaEmpleados[[#This Row],[ESTADO]]="MA",
              IF(OR(TablaEmpleados[[#This Row],[CP]]=2145,TablaEmpleados[[#This Row],[CP]]=2148),"SI","NO"),"NO")</f>
        <v>NO</v>
      </c>
      <c r="AM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" s="6" t="str" cm="1">
        <f t="array" ref="AN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" s="6" t="b">
        <f>TablaEmpleados[[#This Row],[EVALUACIÓN DE DESEMPEÑO CON SI]]=TablaEmpleados[[#This Row],[EVALUACIÓN DE DESEMPEÑO CON SI.CONJUNTO]]</f>
        <v>1</v>
      </c>
      <c r="AP2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2" s="6" t="str" cm="1">
        <f t="array" ref="AQ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" s="6" t="b">
        <f>TablaEmpleados[[#This Row],[BONOS DE VIAJE POR EL MUNDO (Con SI)]]=TablaEmpleados[[#This Row],[BONOS DE VIAJE POR EL MUNDO (Con SI.CONJUNTO)]]</f>
        <v>1</v>
      </c>
      <c r="AS22" s="22" cm="1">
        <f t="array" ref="AS2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" s="6" t="str" cm="1">
        <f t="array" ref="AT2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" s="59">
        <f ca="1">DATEDIF(TablaEmpleados[[#This Row],[FECHA CONTRATO]],TODAY(),"Y")</f>
        <v>13</v>
      </c>
    </row>
    <row r="23" spans="1:48" x14ac:dyDescent="0.25">
      <c r="A23" t="s">
        <v>90</v>
      </c>
      <c r="B23" t="str">
        <f t="shared" si="0"/>
        <v>kbeak@dominio.com</v>
      </c>
      <c r="C23" s="5">
        <v>70131</v>
      </c>
      <c r="D23" t="s">
        <v>45</v>
      </c>
      <c r="E23" t="s">
        <v>24</v>
      </c>
      <c r="F23">
        <v>2145</v>
      </c>
      <c r="G23" s="1">
        <v>24214</v>
      </c>
      <c r="H23" t="s">
        <v>46</v>
      </c>
      <c r="I23" t="s">
        <v>37</v>
      </c>
      <c r="J23" t="s">
        <v>27</v>
      </c>
      <c r="K23" t="s">
        <v>28</v>
      </c>
      <c r="L23" t="s">
        <v>29</v>
      </c>
      <c r="M23" s="1">
        <v>42572</v>
      </c>
      <c r="N23" s="1"/>
      <c r="O23" t="s">
        <v>30</v>
      </c>
      <c r="P23" t="s">
        <v>31</v>
      </c>
      <c r="Q23" t="s">
        <v>32</v>
      </c>
      <c r="R23" t="s">
        <v>84</v>
      </c>
      <c r="S23" t="s">
        <v>65</v>
      </c>
      <c r="T23" t="s">
        <v>35</v>
      </c>
      <c r="U23">
        <v>4.4000000000000004</v>
      </c>
      <c r="V23">
        <v>3</v>
      </c>
      <c r="W23">
        <v>0</v>
      </c>
      <c r="X23">
        <v>16</v>
      </c>
      <c r="Y23" s="1" t="str">
        <f>IF(TRIM(TablaEmpleados[[#This Row],[NOMBRE]])="","Solicitar nombre","Completo")</f>
        <v>Completo</v>
      </c>
      <c r="Z23" s="1" t="str">
        <f>IF(TRIM(TablaEmpleados[[#This Row],[EMAILS]])="","Solicitar email","")</f>
        <v/>
      </c>
      <c r="AA23" s="12">
        <f>IF(TablaEmpleados[[#This Row],[SALARIO]]&lt;60000,TablaEmpleados[[#This Row],[SALARIO]]*7%,0)</f>
        <v>0</v>
      </c>
      <c r="AB23" s="15">
        <f>IF(RIGHT(TablaEmpleados[[#This Row],[EMAILS]],8)="pade.com",TablaEmpleados[[#This Row],[SALARIO]]*12%,0)</f>
        <v>0</v>
      </c>
      <c r="AC23" s="15">
        <f>IF(LEFT(TablaEmpleados[[#This Row],[EMAILS]],8)="pade.com",TablaEmpleados[[#This Row],[SALARIO]]*12%,0)</f>
        <v>0</v>
      </c>
      <c r="AD23" s="15">
        <f>IF(COUNTIF(TablaEmpleados[[#This Row],[CARGO]],"*Production*")&gt;0,TablaEmpleados[[#This Row],[SALARIO]]*7%,0)</f>
        <v>4909.17</v>
      </c>
      <c r="AE23" s="59">
        <f>IF(TablaEmpleados[[#This Row],[ESTADO CIVIL]]="Married",2,0)</f>
        <v>2</v>
      </c>
      <c r="AF23" s="59">
        <f ca="1">IF(DATEDIF(TablaEmpleados[[#This Row],[FECHA CONTRATO]],TODAY(),"Y")&gt;=10,2,0)</f>
        <v>0</v>
      </c>
      <c r="AG23" s="6">
        <f>IF(AND(TablaEmpleados[[#This Row],[NACIONALIDAD]]&lt;&gt;"US Citizen",TablaEmpleados[[#This Row],[Bono anual 2]]=0),TablaEmpleados[[#This Row],[SALARIO]]*3%,0)</f>
        <v>0</v>
      </c>
      <c r="AH23" s="6" t="str">
        <f>IF(AND(TablaEmpleados[[#This Row],[NACIONALIDAD]]="US Citizen",TablaEmpleados[[#This Row],[LATINO]]="Yes"),"SI","NO")</f>
        <v>NO</v>
      </c>
      <c r="AI23" s="19">
        <v>1</v>
      </c>
      <c r="AJ23" s="19" t="str">
        <f>IF(AND(TablaEmpleados[[#This Row],[SALARIO]]&gt;=40000,TablaEmpleados[[#This Row],[SALARIO]]&lt;=50000),"SI","NO")</f>
        <v>NO</v>
      </c>
      <c r="AK23" s="6" t="str">
        <f>IF(OR(TablaEmpleados[[#This Row],[SALARIO]]&lt;55000,TablaEmpleados[[#This Row],[ESTADO CIVIL]]="Married"),"SI","NO")</f>
        <v>SI</v>
      </c>
      <c r="AL23" s="6" t="str">
        <f>IF(TablaEmpleados[[#This Row],[ESTADO]]="MA",
              IF(OR(TablaEmpleados[[#This Row],[CP]]=2145,TablaEmpleados[[#This Row],[CP]]=2148),"SI","NO"),"NO")</f>
        <v>SI</v>
      </c>
      <c r="AM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" s="6" t="str" cm="1">
        <f t="array" ref="AN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" s="6" t="b">
        <f>TablaEmpleados[[#This Row],[EVALUACIÓN DE DESEMPEÑO CON SI]]=TablaEmpleados[[#This Row],[EVALUACIÓN DE DESEMPEÑO CON SI.CONJUNTO]]</f>
        <v>1</v>
      </c>
      <c r="AP2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3" s="6" t="str" cm="1">
        <f t="array" ref="AQ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3" s="6" t="b">
        <f>TablaEmpleados[[#This Row],[BONOS DE VIAJE POR EL MUNDO (Con SI)]]=TablaEmpleados[[#This Row],[BONOS DE VIAJE POR EL MUNDO (Con SI.CONJUNTO)]]</f>
        <v>1</v>
      </c>
      <c r="AS23" s="22" cm="1">
        <f t="array" ref="AS2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3" s="6" t="str" cm="1">
        <f t="array" ref="AT2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" s="59">
        <f ca="1">DATEDIF(TablaEmpleados[[#This Row],[FECHA CONTRATO]],TODAY(),"Y")</f>
        <v>7</v>
      </c>
    </row>
    <row r="24" spans="1:48" x14ac:dyDescent="0.25">
      <c r="C24" s="5">
        <v>59026</v>
      </c>
      <c r="D24" t="s">
        <v>23</v>
      </c>
      <c r="E24" t="s">
        <v>24</v>
      </c>
      <c r="F24">
        <v>1915</v>
      </c>
      <c r="G24" s="1">
        <v>25868</v>
      </c>
      <c r="H24" t="s">
        <v>46</v>
      </c>
      <c r="I24" t="s">
        <v>26</v>
      </c>
      <c r="J24" t="s">
        <v>91</v>
      </c>
      <c r="K24" t="s">
        <v>28</v>
      </c>
      <c r="L24" t="s">
        <v>29</v>
      </c>
      <c r="M24" s="1">
        <v>40637</v>
      </c>
      <c r="N24" s="1"/>
      <c r="O24" t="s">
        <v>30</v>
      </c>
      <c r="P24" t="s">
        <v>31</v>
      </c>
      <c r="Q24" t="s">
        <v>32</v>
      </c>
      <c r="R24" t="s">
        <v>50</v>
      </c>
      <c r="S24" t="s">
        <v>55</v>
      </c>
      <c r="T24" t="s">
        <v>43</v>
      </c>
      <c r="U24">
        <v>5</v>
      </c>
      <c r="V24">
        <v>5</v>
      </c>
      <c r="W24">
        <v>0</v>
      </c>
      <c r="X24">
        <v>12</v>
      </c>
      <c r="Y24" s="1" t="str">
        <f>IF(TRIM(TablaEmpleados[[#This Row],[NOMBRE]])="","Solicitar nombre","Completo")</f>
        <v>Solicitar nombre</v>
      </c>
      <c r="Z24" s="1" t="str">
        <f>IF(TRIM(TablaEmpleados[[#This Row],[EMAILS]])="","Solicitar email","")</f>
        <v>Solicitar email</v>
      </c>
      <c r="AA24" s="12">
        <f>IF(TablaEmpleados[[#This Row],[SALARIO]]&lt;60000,TablaEmpleados[[#This Row],[SALARIO]]*7%,0)</f>
        <v>4131.8200000000006</v>
      </c>
      <c r="AB24" s="15">
        <f>IF(RIGHT(TablaEmpleados[[#This Row],[EMAILS]],8)="pade.com",TablaEmpleados[[#This Row],[SALARIO]]*12%,0)</f>
        <v>0</v>
      </c>
      <c r="AC24" s="15">
        <f>IF(LEFT(TablaEmpleados[[#This Row],[EMAILS]],8)="pade.com",TablaEmpleados[[#This Row],[SALARIO]]*12%,0)</f>
        <v>0</v>
      </c>
      <c r="AD24" s="15">
        <f>IF(COUNTIF(TablaEmpleados[[#This Row],[CARGO]],"*Production*")&gt;0,TablaEmpleados[[#This Row],[SALARIO]]*7%,0)</f>
        <v>4131.8200000000006</v>
      </c>
      <c r="AE24" s="59">
        <f>IF(TablaEmpleados[[#This Row],[ESTADO CIVIL]]="Married",2,0)</f>
        <v>0</v>
      </c>
      <c r="AF24" s="59">
        <f ca="1">IF(DATEDIF(TablaEmpleados[[#This Row],[FECHA CONTRATO]],TODAY(),"Y")&gt;=10,2,0)</f>
        <v>2</v>
      </c>
      <c r="AG24" s="61">
        <f>IF(AND(TablaEmpleados[[#This Row],[NACIONALIDAD]]&lt;&gt;"US Citizen",TablaEmpleados[[#This Row],[Bono anual 2]]=0),TablaEmpleados[[#This Row],[SALARIO]]*3%,0)</f>
        <v>0</v>
      </c>
      <c r="AH24" s="6" t="str">
        <f>IF(AND(TablaEmpleados[[#This Row],[NACIONALIDAD]]="US Citizen",TablaEmpleados[[#This Row],[LATINO]]="Yes"),"SI","NO")</f>
        <v>NO</v>
      </c>
      <c r="AI24" s="19">
        <v>1</v>
      </c>
      <c r="AJ24" s="19" t="str">
        <f>IF(AND(TablaEmpleados[[#This Row],[SALARIO]]&gt;=40000,TablaEmpleados[[#This Row],[SALARIO]]&lt;=50000),"SI","NO")</f>
        <v>NO</v>
      </c>
      <c r="AK24" s="6" t="str">
        <f>IF(OR(TablaEmpleados[[#This Row],[SALARIO]]&lt;55000,TablaEmpleados[[#This Row],[ESTADO CIVIL]]="Married"),"SI","NO")</f>
        <v>NO</v>
      </c>
      <c r="AL24" s="6" t="str">
        <f>IF(TablaEmpleados[[#This Row],[ESTADO]]="MA",
              IF(OR(TablaEmpleados[[#This Row],[CP]]=2145,TablaEmpleados[[#This Row],[CP]]=2148),"SI","NO"),"NO")</f>
        <v>NO</v>
      </c>
      <c r="AM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" s="6" t="str" cm="1">
        <f t="array" ref="AN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" s="6" t="b">
        <f>TablaEmpleados[[#This Row],[EVALUACIÓN DE DESEMPEÑO CON SI]]=TablaEmpleados[[#This Row],[EVALUACIÓN DE DESEMPEÑO CON SI.CONJUNTO]]</f>
        <v>1</v>
      </c>
      <c r="AP2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" s="6" t="str" cm="1">
        <f t="array" ref="AQ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" s="6" t="b">
        <f>TablaEmpleados[[#This Row],[BONOS DE VIAJE POR EL MUNDO (Con SI)]]=TablaEmpleados[[#This Row],[BONOS DE VIAJE POR EL MUNDO (Con SI.CONJUNTO)]]</f>
        <v>1</v>
      </c>
      <c r="AS24" s="22" cm="1">
        <f t="array" ref="AS2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" s="6" t="str" cm="1">
        <f t="array" ref="AT2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" s="59">
        <f ca="1">DATEDIF(TablaEmpleados[[#This Row],[FECHA CONTRATO]],TODAY(),"Y")</f>
        <v>13</v>
      </c>
    </row>
    <row r="25" spans="1:48" x14ac:dyDescent="0.25">
      <c r="A25" t="s">
        <v>92</v>
      </c>
      <c r="B25" t="str">
        <f t="shared" si="0"/>
        <v>rbecker@dominio.com</v>
      </c>
      <c r="C25" s="5">
        <v>110000</v>
      </c>
      <c r="D25" t="s">
        <v>93</v>
      </c>
      <c r="E25" t="s">
        <v>24</v>
      </c>
      <c r="F25">
        <v>2026</v>
      </c>
      <c r="G25" s="1">
        <v>31506</v>
      </c>
      <c r="H25" t="s">
        <v>46</v>
      </c>
      <c r="I25" t="s">
        <v>26</v>
      </c>
      <c r="J25" t="s">
        <v>27</v>
      </c>
      <c r="K25" t="s">
        <v>74</v>
      </c>
      <c r="L25" t="s">
        <v>29</v>
      </c>
      <c r="M25" s="1">
        <v>41827</v>
      </c>
      <c r="N25" s="1">
        <v>42259</v>
      </c>
      <c r="O25" t="s">
        <v>94</v>
      </c>
      <c r="P25" t="s">
        <v>89</v>
      </c>
      <c r="Q25" t="s">
        <v>40</v>
      </c>
      <c r="R25" t="s">
        <v>41</v>
      </c>
      <c r="S25" t="s">
        <v>55</v>
      </c>
      <c r="T25" t="s">
        <v>43</v>
      </c>
      <c r="U25">
        <v>4.5</v>
      </c>
      <c r="V25">
        <v>4</v>
      </c>
      <c r="W25">
        <v>5</v>
      </c>
      <c r="X25">
        <v>8</v>
      </c>
      <c r="Y25" s="1" t="str">
        <f>IF(TRIM(TablaEmpleados[[#This Row],[NOMBRE]])="","Solicitar nombre","Completo")</f>
        <v>Completo</v>
      </c>
      <c r="Z25" s="1" t="str">
        <f>IF(TRIM(TablaEmpleados[[#This Row],[EMAILS]])="","Solicitar email","")</f>
        <v/>
      </c>
      <c r="AA25" s="12">
        <f>IF(TablaEmpleados[[#This Row],[SALARIO]]&lt;60000,TablaEmpleados[[#This Row],[SALARIO]]*7%,0)</f>
        <v>0</v>
      </c>
      <c r="AB25" s="15">
        <f>IF(RIGHT(TablaEmpleados[[#This Row],[EMAILS]],8)="pade.com",TablaEmpleados[[#This Row],[SALARIO]]*12%,0)</f>
        <v>0</v>
      </c>
      <c r="AC25" s="15">
        <f>IF(LEFT(TablaEmpleados[[#This Row],[EMAILS]],8)="pade.com",TablaEmpleados[[#This Row],[SALARIO]]*12%,0)</f>
        <v>0</v>
      </c>
      <c r="AD25" s="15">
        <f>IF(COUNTIF(TablaEmpleados[[#This Row],[CARGO]],"*Production*")&gt;0,TablaEmpleados[[#This Row],[SALARIO]]*7%,0)</f>
        <v>0</v>
      </c>
      <c r="AE25" s="59">
        <f>IF(TablaEmpleados[[#This Row],[ESTADO CIVIL]]="Married",2,0)</f>
        <v>0</v>
      </c>
      <c r="AF25" s="59">
        <f ca="1">IF(DATEDIF(TablaEmpleados[[#This Row],[FECHA CONTRATO]],TODAY(),"Y")&gt;=10,2,0)</f>
        <v>0</v>
      </c>
      <c r="AG25" s="6">
        <f>IF(AND(TablaEmpleados[[#This Row],[NACIONALIDAD]]&lt;&gt;"US Citizen",TablaEmpleados[[#This Row],[Bono anual 2]]=0),TablaEmpleados[[#This Row],[SALARIO]]*3%,0)</f>
        <v>0</v>
      </c>
      <c r="AH25" s="6" t="str">
        <f>IF(AND(TablaEmpleados[[#This Row],[NACIONALIDAD]]="US Citizen",TablaEmpleados[[#This Row],[LATINO]]="Yes"),"SI","NO")</f>
        <v>SI</v>
      </c>
      <c r="AI25" s="19">
        <v>1</v>
      </c>
      <c r="AJ25" s="19" t="str">
        <f>IF(AND(TablaEmpleados[[#This Row],[SALARIO]]&gt;=40000,TablaEmpleados[[#This Row],[SALARIO]]&lt;=50000),"SI","NO")</f>
        <v>NO</v>
      </c>
      <c r="AK25" s="6" t="str">
        <f>IF(OR(TablaEmpleados[[#This Row],[SALARIO]]&lt;55000,TablaEmpleados[[#This Row],[ESTADO CIVIL]]="Married"),"SI","NO")</f>
        <v>NO</v>
      </c>
      <c r="AL25" s="6" t="str">
        <f>IF(TablaEmpleados[[#This Row],[ESTADO]]="MA",
              IF(OR(TablaEmpleados[[#This Row],[CP]]=2145,TablaEmpleados[[#This Row],[CP]]=2148),"SI","NO"),"NO")</f>
        <v>NO</v>
      </c>
      <c r="AM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" s="6" t="str" cm="1">
        <f t="array" ref="AN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" s="6" t="b">
        <f>TablaEmpleados[[#This Row],[EVALUACIÓN DE DESEMPEÑO CON SI]]=TablaEmpleados[[#This Row],[EVALUACIÓN DE DESEMPEÑO CON SI.CONJUNTO]]</f>
        <v>1</v>
      </c>
      <c r="AP2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" s="6" t="str" cm="1">
        <f t="array" ref="AQ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" s="6" t="b">
        <f>TablaEmpleados[[#This Row],[BONOS DE VIAJE POR EL MUNDO (Con SI)]]=TablaEmpleados[[#This Row],[BONOS DE VIAJE POR EL MUNDO (Con SI.CONJUNTO)]]</f>
        <v>1</v>
      </c>
      <c r="AS25" s="22" cm="1">
        <f t="array" ref="AS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" s="6" t="str" cm="1">
        <f t="array" ref="AT2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" s="59">
        <f ca="1">DATEDIF(TablaEmpleados[[#This Row],[FECHA CONTRATO]],TODAY(),"Y")</f>
        <v>9</v>
      </c>
    </row>
    <row r="26" spans="1:48" x14ac:dyDescent="0.25">
      <c r="A26" t="s">
        <v>95</v>
      </c>
      <c r="B26" t="str">
        <f t="shared" si="0"/>
        <v>sbecker@dominio.com</v>
      </c>
      <c r="C26" s="5">
        <v>53250</v>
      </c>
      <c r="D26" t="s">
        <v>23</v>
      </c>
      <c r="E26" t="s">
        <v>24</v>
      </c>
      <c r="F26">
        <v>2452</v>
      </c>
      <c r="G26" s="1">
        <v>28951</v>
      </c>
      <c r="H26" t="s">
        <v>25</v>
      </c>
      <c r="I26" t="s">
        <v>26</v>
      </c>
      <c r="J26" t="s">
        <v>27</v>
      </c>
      <c r="K26" t="s">
        <v>28</v>
      </c>
      <c r="L26" t="s">
        <v>96</v>
      </c>
      <c r="M26" s="1">
        <v>41463</v>
      </c>
      <c r="N26" s="1"/>
      <c r="O26" t="s">
        <v>30</v>
      </c>
      <c r="P26" t="s">
        <v>31</v>
      </c>
      <c r="Q26" t="s">
        <v>32</v>
      </c>
      <c r="R26" t="s">
        <v>54</v>
      </c>
      <c r="S26" t="s">
        <v>34</v>
      </c>
      <c r="T26" t="s">
        <v>43</v>
      </c>
      <c r="U26">
        <v>4.2</v>
      </c>
      <c r="V26">
        <v>4</v>
      </c>
      <c r="W26">
        <v>0</v>
      </c>
      <c r="X26">
        <v>13</v>
      </c>
      <c r="Y26" s="1" t="str">
        <f>IF(TRIM(TablaEmpleados[[#This Row],[NOMBRE]])="","Solicitar nombre","Completo")</f>
        <v>Completo</v>
      </c>
      <c r="Z26" s="1" t="str">
        <f>IF(TRIM(TablaEmpleados[[#This Row],[EMAILS]])="","Solicitar email","")</f>
        <v/>
      </c>
      <c r="AA26" s="12">
        <f>IF(TablaEmpleados[[#This Row],[SALARIO]]&lt;60000,TablaEmpleados[[#This Row],[SALARIO]]*7%,0)</f>
        <v>3727.5000000000005</v>
      </c>
      <c r="AB26" s="15">
        <f>IF(RIGHT(TablaEmpleados[[#This Row],[EMAILS]],8)="pade.com",TablaEmpleados[[#This Row],[SALARIO]]*12%,0)</f>
        <v>0</v>
      </c>
      <c r="AC26" s="15">
        <f>IF(LEFT(TablaEmpleados[[#This Row],[EMAILS]],8)="pade.com",TablaEmpleados[[#This Row],[SALARIO]]*12%,0)</f>
        <v>0</v>
      </c>
      <c r="AD26" s="15">
        <f>IF(COUNTIF(TablaEmpleados[[#This Row],[CARGO]],"*Production*")&gt;0,TablaEmpleados[[#This Row],[SALARIO]]*7%,0)</f>
        <v>3727.5000000000005</v>
      </c>
      <c r="AE26" s="59">
        <f>IF(TablaEmpleados[[#This Row],[ESTADO CIVIL]]="Married",2,0)</f>
        <v>0</v>
      </c>
      <c r="AF26" s="59">
        <f ca="1">IF(DATEDIF(TablaEmpleados[[#This Row],[FECHA CONTRATO]],TODAY(),"Y")&gt;=10,2,0)</f>
        <v>2</v>
      </c>
      <c r="AG26" s="6">
        <f>IF(AND(TablaEmpleados[[#This Row],[NACIONALIDAD]]&lt;&gt;"US Citizen",TablaEmpleados[[#This Row],[Bono anual 2]]=0),TablaEmpleados[[#This Row],[SALARIO]]*3%,0)</f>
        <v>0</v>
      </c>
      <c r="AH26" s="6" t="str">
        <f>IF(AND(TablaEmpleados[[#This Row],[NACIONALIDAD]]="US Citizen",TablaEmpleados[[#This Row],[LATINO]]="Yes"),"SI","NO")</f>
        <v>NO</v>
      </c>
      <c r="AI26" s="19">
        <v>1</v>
      </c>
      <c r="AJ26" s="19" t="str">
        <f>IF(AND(TablaEmpleados[[#This Row],[SALARIO]]&gt;=40000,TablaEmpleados[[#This Row],[SALARIO]]&lt;=50000),"SI","NO")</f>
        <v>NO</v>
      </c>
      <c r="AK26" s="6" t="str">
        <f>IF(OR(TablaEmpleados[[#This Row],[SALARIO]]&lt;55000,TablaEmpleados[[#This Row],[ESTADO CIVIL]]="Married"),"SI","NO")</f>
        <v>SI</v>
      </c>
      <c r="AL26" s="6" t="str">
        <f>IF(TablaEmpleados[[#This Row],[ESTADO]]="MA",
              IF(OR(TablaEmpleados[[#This Row],[CP]]=2145,TablaEmpleados[[#This Row],[CP]]=2148),"SI","NO"),"NO")</f>
        <v>NO</v>
      </c>
      <c r="AM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" s="6" t="str" cm="1">
        <f t="array" ref="AN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" s="6" t="b">
        <f>TablaEmpleados[[#This Row],[EVALUACIÓN DE DESEMPEÑO CON SI]]=TablaEmpleados[[#This Row],[EVALUACIÓN DE DESEMPEÑO CON SI.CONJUNTO]]</f>
        <v>1</v>
      </c>
      <c r="AP2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" s="6" t="str" cm="1">
        <f t="array" ref="AQ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" s="6" t="b">
        <f>TablaEmpleados[[#This Row],[BONOS DE VIAJE POR EL MUNDO (Con SI)]]=TablaEmpleados[[#This Row],[BONOS DE VIAJE POR EL MUNDO (Con SI.CONJUNTO)]]</f>
        <v>1</v>
      </c>
      <c r="AS26" s="22" cm="1">
        <f t="array" ref="AS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" s="6" t="str" cm="1">
        <f t="array" ref="AT2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" s="59">
        <f ca="1">DATEDIF(TablaEmpleados[[#This Row],[FECHA CONTRATO]],TODAY(),"Y")</f>
        <v>10</v>
      </c>
    </row>
    <row r="27" spans="1:48" x14ac:dyDescent="0.25">
      <c r="A27" t="s">
        <v>97</v>
      </c>
      <c r="B27" t="str">
        <f t="shared" si="0"/>
        <v>sbernstein@dominio.com</v>
      </c>
      <c r="C27" s="5">
        <v>51044</v>
      </c>
      <c r="D27" t="s">
        <v>23</v>
      </c>
      <c r="E27" t="s">
        <v>24</v>
      </c>
      <c r="F27">
        <v>2072</v>
      </c>
      <c r="G27" s="1">
        <v>25924</v>
      </c>
      <c r="H27" t="s">
        <v>25</v>
      </c>
      <c r="I27" t="s">
        <v>26</v>
      </c>
      <c r="J27" t="s">
        <v>27</v>
      </c>
      <c r="K27" t="s">
        <v>74</v>
      </c>
      <c r="L27" t="s">
        <v>29</v>
      </c>
      <c r="M27" s="1">
        <v>41001</v>
      </c>
      <c r="N27" s="1"/>
      <c r="O27" t="s">
        <v>30</v>
      </c>
      <c r="P27" t="s">
        <v>31</v>
      </c>
      <c r="Q27" t="s">
        <v>32</v>
      </c>
      <c r="R27" t="s">
        <v>57</v>
      </c>
      <c r="S27" t="s">
        <v>55</v>
      </c>
      <c r="T27" t="s">
        <v>43</v>
      </c>
      <c r="U27">
        <v>5</v>
      </c>
      <c r="V27">
        <v>3</v>
      </c>
      <c r="W27">
        <v>0</v>
      </c>
      <c r="X27">
        <v>13</v>
      </c>
      <c r="Y27" s="1" t="str">
        <f>IF(TRIM(TablaEmpleados[[#This Row],[NOMBRE]])="","Solicitar nombre","Completo")</f>
        <v>Completo</v>
      </c>
      <c r="Z27" s="1" t="str">
        <f>IF(TRIM(TablaEmpleados[[#This Row],[EMAILS]])="","Solicitar email","")</f>
        <v/>
      </c>
      <c r="AA27" s="12">
        <f>IF(TablaEmpleados[[#This Row],[SALARIO]]&lt;60000,TablaEmpleados[[#This Row],[SALARIO]]*7%,0)</f>
        <v>3573.0800000000004</v>
      </c>
      <c r="AB27" s="15">
        <f>IF(RIGHT(TablaEmpleados[[#This Row],[EMAILS]],8)="pade.com",TablaEmpleados[[#This Row],[SALARIO]]*12%,0)</f>
        <v>0</v>
      </c>
      <c r="AC27" s="15">
        <f>IF(LEFT(TablaEmpleados[[#This Row],[EMAILS]],8)="pade.com",TablaEmpleados[[#This Row],[SALARIO]]*12%,0)</f>
        <v>0</v>
      </c>
      <c r="AD27" s="15">
        <f>IF(COUNTIF(TablaEmpleados[[#This Row],[CARGO]],"*Production*")&gt;0,TablaEmpleados[[#This Row],[SALARIO]]*7%,0)</f>
        <v>3573.0800000000004</v>
      </c>
      <c r="AE27" s="59">
        <f>IF(TablaEmpleados[[#This Row],[ESTADO CIVIL]]="Married",2,0)</f>
        <v>0</v>
      </c>
      <c r="AF27" s="59">
        <f ca="1">IF(DATEDIF(TablaEmpleados[[#This Row],[FECHA CONTRATO]],TODAY(),"Y")&gt;=10,2,0)</f>
        <v>2</v>
      </c>
      <c r="AG27" s="6">
        <f>IF(AND(TablaEmpleados[[#This Row],[NACIONALIDAD]]&lt;&gt;"US Citizen",TablaEmpleados[[#This Row],[Bono anual 2]]=0),TablaEmpleados[[#This Row],[SALARIO]]*3%,0)</f>
        <v>0</v>
      </c>
      <c r="AH27" s="6" t="str">
        <f>IF(AND(TablaEmpleados[[#This Row],[NACIONALIDAD]]="US Citizen",TablaEmpleados[[#This Row],[LATINO]]="Yes"),"SI","NO")</f>
        <v>SI</v>
      </c>
      <c r="AI27" s="19">
        <v>1</v>
      </c>
      <c r="AJ27" s="19" t="str">
        <f>IF(AND(TablaEmpleados[[#This Row],[SALARIO]]&gt;=40000,TablaEmpleados[[#This Row],[SALARIO]]&lt;=50000),"SI","NO")</f>
        <v>NO</v>
      </c>
      <c r="AK27" s="6" t="str">
        <f>IF(OR(TablaEmpleados[[#This Row],[SALARIO]]&lt;55000,TablaEmpleados[[#This Row],[ESTADO CIVIL]]="Married"),"SI","NO")</f>
        <v>SI</v>
      </c>
      <c r="AL27" s="6" t="str">
        <f>IF(TablaEmpleados[[#This Row],[ESTADO]]="MA",
              IF(OR(TablaEmpleados[[#This Row],[CP]]=2145,TablaEmpleados[[#This Row],[CP]]=2148),"SI","NO"),"NO")</f>
        <v>NO</v>
      </c>
      <c r="AM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" s="6" t="str" cm="1">
        <f t="array" ref="AN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" s="6" t="b">
        <f>TablaEmpleados[[#This Row],[EVALUACIÓN DE DESEMPEÑO CON SI]]=TablaEmpleados[[#This Row],[EVALUACIÓN DE DESEMPEÑO CON SI.CONJUNTO]]</f>
        <v>1</v>
      </c>
      <c r="AP2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" s="6" t="str" cm="1">
        <f t="array" ref="AQ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" s="6" t="b">
        <f>TablaEmpleados[[#This Row],[BONOS DE VIAJE POR EL MUNDO (Con SI)]]=TablaEmpleados[[#This Row],[BONOS DE VIAJE POR EL MUNDO (Con SI.CONJUNTO)]]</f>
        <v>1</v>
      </c>
      <c r="AS27" s="22" cm="1">
        <f t="array" ref="AS2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" s="6" t="str" cm="1">
        <f t="array" ref="AT2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" s="59">
        <f ca="1">DATEDIF(TablaEmpleados[[#This Row],[FECHA CONTRATO]],TODAY(),"Y")</f>
        <v>12</v>
      </c>
    </row>
    <row r="28" spans="1:48" x14ac:dyDescent="0.25">
      <c r="A28" t="s">
        <v>98</v>
      </c>
      <c r="B28" t="str">
        <f t="shared" si="0"/>
        <v>lbiden@dominio.com</v>
      </c>
      <c r="C28" s="5">
        <v>64919</v>
      </c>
      <c r="D28" t="s">
        <v>23</v>
      </c>
      <c r="E28" t="s">
        <v>24</v>
      </c>
      <c r="F28">
        <v>2027</v>
      </c>
      <c r="G28" s="1">
        <v>21546</v>
      </c>
      <c r="H28" t="s">
        <v>46</v>
      </c>
      <c r="I28" t="s">
        <v>52</v>
      </c>
      <c r="J28" t="s">
        <v>27</v>
      </c>
      <c r="K28" t="s">
        <v>28</v>
      </c>
      <c r="L28" t="s">
        <v>96</v>
      </c>
      <c r="M28" s="1">
        <v>41505</v>
      </c>
      <c r="N28" s="1"/>
      <c r="O28" t="s">
        <v>30</v>
      </c>
      <c r="P28" t="s">
        <v>31</v>
      </c>
      <c r="Q28" t="s">
        <v>32</v>
      </c>
      <c r="R28" t="s">
        <v>64</v>
      </c>
      <c r="S28" t="s">
        <v>42</v>
      </c>
      <c r="T28" t="s">
        <v>43</v>
      </c>
      <c r="U28">
        <v>4.2</v>
      </c>
      <c r="V28">
        <v>3</v>
      </c>
      <c r="W28">
        <v>0</v>
      </c>
      <c r="X28">
        <v>2</v>
      </c>
      <c r="Y28" s="1" t="str">
        <f>IF(TRIM(TablaEmpleados[[#This Row],[NOMBRE]])="","Solicitar nombre","Completo")</f>
        <v>Completo</v>
      </c>
      <c r="Z28" s="1" t="str">
        <f>IF(TRIM(TablaEmpleados[[#This Row],[EMAILS]])="","Solicitar email","")</f>
        <v/>
      </c>
      <c r="AA28" s="12">
        <f>IF(TablaEmpleados[[#This Row],[SALARIO]]&lt;60000,TablaEmpleados[[#This Row],[SALARIO]]*7%,0)</f>
        <v>0</v>
      </c>
      <c r="AB28" s="15">
        <f>IF(RIGHT(TablaEmpleados[[#This Row],[EMAILS]],8)="pade.com",TablaEmpleados[[#This Row],[SALARIO]]*12%,0)</f>
        <v>0</v>
      </c>
      <c r="AC28" s="15">
        <f>IF(LEFT(TablaEmpleados[[#This Row],[EMAILS]],8)="pade.com",TablaEmpleados[[#This Row],[SALARIO]]*12%,0)</f>
        <v>0</v>
      </c>
      <c r="AD28" s="15">
        <f>IF(COUNTIF(TablaEmpleados[[#This Row],[CARGO]],"*Production*")&gt;0,TablaEmpleados[[#This Row],[SALARIO]]*7%,0)</f>
        <v>4544.3300000000008</v>
      </c>
      <c r="AE28" s="59">
        <f>IF(TablaEmpleados[[#This Row],[ESTADO CIVIL]]="Married",2,0)</f>
        <v>0</v>
      </c>
      <c r="AF28" s="59">
        <f ca="1">IF(DATEDIF(TablaEmpleados[[#This Row],[FECHA CONTRATO]],TODAY(),"Y")&gt;=10,2,0)</f>
        <v>2</v>
      </c>
      <c r="AG28" s="6">
        <f>IF(AND(TablaEmpleados[[#This Row],[NACIONALIDAD]]&lt;&gt;"US Citizen",TablaEmpleados[[#This Row],[Bono anual 2]]=0),TablaEmpleados[[#This Row],[SALARIO]]*3%,0)</f>
        <v>0</v>
      </c>
      <c r="AH28" s="6" t="str">
        <f>IF(AND(TablaEmpleados[[#This Row],[NACIONALIDAD]]="US Citizen",TablaEmpleados[[#This Row],[LATINO]]="Yes"),"SI","NO")</f>
        <v>NO</v>
      </c>
      <c r="AI28" s="19">
        <v>1</v>
      </c>
      <c r="AJ28" s="19" t="str">
        <f>IF(AND(TablaEmpleados[[#This Row],[SALARIO]]&gt;=40000,TablaEmpleados[[#This Row],[SALARIO]]&lt;=50000),"SI","NO")</f>
        <v>NO</v>
      </c>
      <c r="AK28" s="6" t="str">
        <f>IF(OR(TablaEmpleados[[#This Row],[SALARIO]]&lt;55000,TablaEmpleados[[#This Row],[ESTADO CIVIL]]="Married"),"SI","NO")</f>
        <v>NO</v>
      </c>
      <c r="AL28" s="6" t="str">
        <f>IF(TablaEmpleados[[#This Row],[ESTADO]]="MA",
              IF(OR(TablaEmpleados[[#This Row],[CP]]=2145,TablaEmpleados[[#This Row],[CP]]=2148),"SI","NO"),"NO")</f>
        <v>NO</v>
      </c>
      <c r="AM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" s="6" t="str" cm="1">
        <f t="array" ref="AN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" s="6" t="b">
        <f>TablaEmpleados[[#This Row],[EVALUACIÓN DE DESEMPEÑO CON SI]]=TablaEmpleados[[#This Row],[EVALUACIÓN DE DESEMPEÑO CON SI.CONJUNTO]]</f>
        <v>1</v>
      </c>
      <c r="AP2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" s="6" t="str" cm="1">
        <f t="array" ref="AQ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" s="6" t="b">
        <f>TablaEmpleados[[#This Row],[BONOS DE VIAJE POR EL MUNDO (Con SI)]]=TablaEmpleados[[#This Row],[BONOS DE VIAJE POR EL MUNDO (Con SI.CONJUNTO)]]</f>
        <v>1</v>
      </c>
      <c r="AS28" s="22" cm="1">
        <f t="array" ref="AS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" s="6" t="str" cm="1">
        <f t="array" ref="AT2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" s="59">
        <f ca="1">DATEDIF(TablaEmpleados[[#This Row],[FECHA CONTRATO]],TODAY(),"Y")</f>
        <v>10</v>
      </c>
    </row>
    <row r="29" spans="1:48" x14ac:dyDescent="0.25">
      <c r="A29" t="s">
        <v>99</v>
      </c>
      <c r="B29" t="str">
        <f t="shared" si="0"/>
        <v>hbillis@dominio.com</v>
      </c>
      <c r="C29" s="5">
        <v>62910</v>
      </c>
      <c r="D29" t="s">
        <v>23</v>
      </c>
      <c r="E29" t="s">
        <v>24</v>
      </c>
      <c r="F29">
        <v>2031</v>
      </c>
      <c r="G29" s="1">
        <v>32752</v>
      </c>
      <c r="H29" t="s">
        <v>46</v>
      </c>
      <c r="I29" t="s">
        <v>37</v>
      </c>
      <c r="J29" t="s">
        <v>27</v>
      </c>
      <c r="K29" t="s">
        <v>28</v>
      </c>
      <c r="L29" t="s">
        <v>29</v>
      </c>
      <c r="M29" s="1">
        <v>41827</v>
      </c>
      <c r="N29" s="1"/>
      <c r="O29" t="s">
        <v>30</v>
      </c>
      <c r="P29" t="s">
        <v>31</v>
      </c>
      <c r="Q29" t="s">
        <v>32</v>
      </c>
      <c r="R29" t="s">
        <v>68</v>
      </c>
      <c r="S29" t="s">
        <v>42</v>
      </c>
      <c r="T29" t="s">
        <v>35</v>
      </c>
      <c r="U29">
        <v>5</v>
      </c>
      <c r="V29">
        <v>3</v>
      </c>
      <c r="W29">
        <v>0</v>
      </c>
      <c r="X29">
        <v>19</v>
      </c>
      <c r="Y29" s="1" t="str">
        <f>IF(TRIM(TablaEmpleados[[#This Row],[NOMBRE]])="","Solicitar nombre","Completo")</f>
        <v>Completo</v>
      </c>
      <c r="Z29" s="1" t="str">
        <f>IF(TRIM(TablaEmpleados[[#This Row],[EMAILS]])="","Solicitar email","")</f>
        <v/>
      </c>
      <c r="AA29" s="12">
        <f>IF(TablaEmpleados[[#This Row],[SALARIO]]&lt;60000,TablaEmpleados[[#This Row],[SALARIO]]*7%,0)</f>
        <v>0</v>
      </c>
      <c r="AB29" s="15">
        <f>IF(RIGHT(TablaEmpleados[[#This Row],[EMAILS]],8)="pade.com",TablaEmpleados[[#This Row],[SALARIO]]*12%,0)</f>
        <v>0</v>
      </c>
      <c r="AC29" s="15">
        <f>IF(LEFT(TablaEmpleados[[#This Row],[EMAILS]],8)="pade.com",TablaEmpleados[[#This Row],[SALARIO]]*12%,0)</f>
        <v>0</v>
      </c>
      <c r="AD29" s="15">
        <f>IF(COUNTIF(TablaEmpleados[[#This Row],[CARGO]],"*Production*")&gt;0,TablaEmpleados[[#This Row],[SALARIO]]*7%,0)</f>
        <v>4403.7000000000007</v>
      </c>
      <c r="AE29" s="59">
        <f>IF(TablaEmpleados[[#This Row],[ESTADO CIVIL]]="Married",2,0)</f>
        <v>2</v>
      </c>
      <c r="AF29" s="59">
        <f ca="1">IF(DATEDIF(TablaEmpleados[[#This Row],[FECHA CONTRATO]],TODAY(),"Y")&gt;=10,2,0)</f>
        <v>0</v>
      </c>
      <c r="AG29" s="6">
        <f>IF(AND(TablaEmpleados[[#This Row],[NACIONALIDAD]]&lt;&gt;"US Citizen",TablaEmpleados[[#This Row],[Bono anual 2]]=0),TablaEmpleados[[#This Row],[SALARIO]]*3%,0)</f>
        <v>0</v>
      </c>
      <c r="AH29" s="6" t="str">
        <f>IF(AND(TablaEmpleados[[#This Row],[NACIONALIDAD]]="US Citizen",TablaEmpleados[[#This Row],[LATINO]]="Yes"),"SI","NO")</f>
        <v>NO</v>
      </c>
      <c r="AI29" s="19">
        <v>1</v>
      </c>
      <c r="AJ29" s="19" t="str">
        <f>IF(AND(TablaEmpleados[[#This Row],[SALARIO]]&gt;=40000,TablaEmpleados[[#This Row],[SALARIO]]&lt;=50000),"SI","NO")</f>
        <v>NO</v>
      </c>
      <c r="AK29" s="6" t="str">
        <f>IF(OR(TablaEmpleados[[#This Row],[SALARIO]]&lt;55000,TablaEmpleados[[#This Row],[ESTADO CIVIL]]="Married"),"SI","NO")</f>
        <v>SI</v>
      </c>
      <c r="AL29" s="6" t="str">
        <f>IF(TablaEmpleados[[#This Row],[ESTADO]]="MA",
              IF(OR(TablaEmpleados[[#This Row],[CP]]=2145,TablaEmpleados[[#This Row],[CP]]=2148),"SI","NO"),"NO")</f>
        <v>NO</v>
      </c>
      <c r="AM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" s="6" t="str" cm="1">
        <f t="array" ref="AN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" s="6" t="b">
        <f>TablaEmpleados[[#This Row],[EVALUACIÓN DE DESEMPEÑO CON SI]]=TablaEmpleados[[#This Row],[EVALUACIÓN DE DESEMPEÑO CON SI.CONJUNTO]]</f>
        <v>1</v>
      </c>
      <c r="AP2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9" s="6" t="str" cm="1">
        <f t="array" ref="AQ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9" s="6" t="b">
        <f>TablaEmpleados[[#This Row],[BONOS DE VIAJE POR EL MUNDO (Con SI)]]=TablaEmpleados[[#This Row],[BONOS DE VIAJE POR EL MUNDO (Con SI.CONJUNTO)]]</f>
        <v>1</v>
      </c>
      <c r="AS29" s="22" cm="1">
        <f t="array" ref="AS2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9" s="6" t="str" cm="1">
        <f t="array" ref="AT2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" s="59">
        <f ca="1">DATEDIF(TablaEmpleados[[#This Row],[FECHA CONTRATO]],TODAY(),"Y")</f>
        <v>9</v>
      </c>
    </row>
    <row r="30" spans="1:48" x14ac:dyDescent="0.25">
      <c r="A30" t="s">
        <v>100</v>
      </c>
      <c r="B30" t="str">
        <f t="shared" si="0"/>
        <v>dblount@dominio.com</v>
      </c>
      <c r="C30" s="5">
        <v>66441</v>
      </c>
      <c r="D30" t="s">
        <v>45</v>
      </c>
      <c r="E30" t="s">
        <v>24</v>
      </c>
      <c r="F30">
        <v>2171</v>
      </c>
      <c r="G30" s="1">
        <v>33137</v>
      </c>
      <c r="H30" t="s">
        <v>46</v>
      </c>
      <c r="I30" t="s">
        <v>26</v>
      </c>
      <c r="J30" t="s">
        <v>27</v>
      </c>
      <c r="K30" t="s">
        <v>28</v>
      </c>
      <c r="L30" t="s">
        <v>29</v>
      </c>
      <c r="M30" s="1">
        <v>40637</v>
      </c>
      <c r="N30" s="1"/>
      <c r="O30" t="s">
        <v>30</v>
      </c>
      <c r="P30" t="s">
        <v>31</v>
      </c>
      <c r="Q30" t="s">
        <v>32</v>
      </c>
      <c r="R30" t="s">
        <v>33</v>
      </c>
      <c r="S30" t="s">
        <v>101</v>
      </c>
      <c r="T30" t="s">
        <v>102</v>
      </c>
      <c r="U30">
        <v>2</v>
      </c>
      <c r="V30">
        <v>3</v>
      </c>
      <c r="W30">
        <v>0</v>
      </c>
      <c r="X30">
        <v>3</v>
      </c>
      <c r="Y30" s="1" t="str">
        <f>IF(TRIM(TablaEmpleados[[#This Row],[NOMBRE]])="","Solicitar nombre","Completo")</f>
        <v>Completo</v>
      </c>
      <c r="Z30" s="1" t="str">
        <f>IF(TRIM(TablaEmpleados[[#This Row],[EMAILS]])="","Solicitar email","")</f>
        <v/>
      </c>
      <c r="AA30" s="12">
        <f>IF(TablaEmpleados[[#This Row],[SALARIO]]&lt;60000,TablaEmpleados[[#This Row],[SALARIO]]*7%,0)</f>
        <v>0</v>
      </c>
      <c r="AB30" s="15">
        <f>IF(RIGHT(TablaEmpleados[[#This Row],[EMAILS]],8)="pade.com",TablaEmpleados[[#This Row],[SALARIO]]*12%,0)</f>
        <v>0</v>
      </c>
      <c r="AC30" s="15">
        <f>IF(LEFT(TablaEmpleados[[#This Row],[EMAILS]],8)="pade.com",TablaEmpleados[[#This Row],[SALARIO]]*12%,0)</f>
        <v>0</v>
      </c>
      <c r="AD30" s="15">
        <f>IF(COUNTIF(TablaEmpleados[[#This Row],[CARGO]],"*Production*")&gt;0,TablaEmpleados[[#This Row],[SALARIO]]*7%,0)</f>
        <v>4650.8700000000008</v>
      </c>
      <c r="AE30" s="59">
        <f>IF(TablaEmpleados[[#This Row],[ESTADO CIVIL]]="Married",2,0)</f>
        <v>0</v>
      </c>
      <c r="AF30" s="59">
        <f ca="1">IF(DATEDIF(TablaEmpleados[[#This Row],[FECHA CONTRATO]],TODAY(),"Y")&gt;=10,2,0)</f>
        <v>2</v>
      </c>
      <c r="AG30" s="6">
        <f>IF(AND(TablaEmpleados[[#This Row],[NACIONALIDAD]]&lt;&gt;"US Citizen",TablaEmpleados[[#This Row],[Bono anual 2]]=0),TablaEmpleados[[#This Row],[SALARIO]]*3%,0)</f>
        <v>0</v>
      </c>
      <c r="AH30" s="6" t="str">
        <f>IF(AND(TablaEmpleados[[#This Row],[NACIONALIDAD]]="US Citizen",TablaEmpleados[[#This Row],[LATINO]]="Yes"),"SI","NO")</f>
        <v>NO</v>
      </c>
      <c r="AI30" s="19">
        <v>1</v>
      </c>
      <c r="AJ30" s="19" t="str">
        <f>IF(AND(TablaEmpleados[[#This Row],[SALARIO]]&gt;=40000,TablaEmpleados[[#This Row],[SALARIO]]&lt;=50000),"SI","NO")</f>
        <v>NO</v>
      </c>
      <c r="AK30" s="6" t="str">
        <f>IF(OR(TablaEmpleados[[#This Row],[SALARIO]]&lt;55000,TablaEmpleados[[#This Row],[ESTADO CIVIL]]="Married"),"SI","NO")</f>
        <v>NO</v>
      </c>
      <c r="AL30" s="6" t="str">
        <f>IF(TablaEmpleados[[#This Row],[ESTADO]]="MA",
              IF(OR(TablaEmpleados[[#This Row],[CP]]=2145,TablaEmpleados[[#This Row],[CP]]=2148),"SI","NO"),"NO")</f>
        <v>NO</v>
      </c>
      <c r="AM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" s="6" t="str" cm="1">
        <f t="array" ref="AN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" s="6" t="b">
        <f>TablaEmpleados[[#This Row],[EVALUACIÓN DE DESEMPEÑO CON SI]]=TablaEmpleados[[#This Row],[EVALUACIÓN DE DESEMPEÑO CON SI.CONJUNTO]]</f>
        <v>1</v>
      </c>
      <c r="AP3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30" s="6" t="str" cm="1">
        <f t="array" ref="AQ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0" s="6" t="b">
        <f>TablaEmpleados[[#This Row],[BONOS DE VIAJE POR EL MUNDO (Con SI)]]=TablaEmpleados[[#This Row],[BONOS DE VIAJE POR EL MUNDO (Con SI.CONJUNTO)]]</f>
        <v>1</v>
      </c>
      <c r="AS30" s="22" cm="1">
        <f t="array" ref="AS3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0" s="6" t="str" cm="1">
        <f t="array" ref="AT3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" s="59">
        <f ca="1">DATEDIF(TablaEmpleados[[#This Row],[FECHA CONTRATO]],TODAY(),"Y")</f>
        <v>13</v>
      </c>
    </row>
    <row r="31" spans="1:48" x14ac:dyDescent="0.25">
      <c r="A31" t="s">
        <v>103</v>
      </c>
      <c r="B31" t="str">
        <f t="shared" si="0"/>
        <v>bbondwell@dominio.com</v>
      </c>
      <c r="C31" s="5">
        <v>57815</v>
      </c>
      <c r="D31" t="s">
        <v>45</v>
      </c>
      <c r="E31" t="s">
        <v>24</v>
      </c>
      <c r="F31">
        <v>2210</v>
      </c>
      <c r="G31" s="1">
        <v>24488</v>
      </c>
      <c r="H31" t="s">
        <v>46</v>
      </c>
      <c r="I31" t="s">
        <v>26</v>
      </c>
      <c r="J31" t="s">
        <v>27</v>
      </c>
      <c r="K31" t="s">
        <v>28</v>
      </c>
      <c r="L31" t="s">
        <v>29</v>
      </c>
      <c r="M31" s="1">
        <v>40553</v>
      </c>
      <c r="N31" s="1">
        <v>41733</v>
      </c>
      <c r="O31" t="s">
        <v>38</v>
      </c>
      <c r="P31" t="s">
        <v>39</v>
      </c>
      <c r="Q31" t="s">
        <v>32</v>
      </c>
      <c r="R31" t="s">
        <v>50</v>
      </c>
      <c r="S31" t="s">
        <v>55</v>
      </c>
      <c r="T31" t="s">
        <v>43</v>
      </c>
      <c r="U31">
        <v>4.8</v>
      </c>
      <c r="V31">
        <v>5</v>
      </c>
      <c r="W31">
        <v>0</v>
      </c>
      <c r="X31">
        <v>5</v>
      </c>
      <c r="Y31" s="1" t="str">
        <f>IF(TRIM(TablaEmpleados[[#This Row],[NOMBRE]])="","Solicitar nombre","Completo")</f>
        <v>Completo</v>
      </c>
      <c r="Z31" s="1" t="str">
        <f>IF(TRIM(TablaEmpleados[[#This Row],[EMAILS]])="","Solicitar email","")</f>
        <v/>
      </c>
      <c r="AA31" s="12">
        <f>IF(TablaEmpleados[[#This Row],[SALARIO]]&lt;60000,TablaEmpleados[[#This Row],[SALARIO]]*7%,0)</f>
        <v>4047.05</v>
      </c>
      <c r="AB31" s="15">
        <f>IF(RIGHT(TablaEmpleados[[#This Row],[EMAILS]],8)="pade.com",TablaEmpleados[[#This Row],[SALARIO]]*12%,0)</f>
        <v>0</v>
      </c>
      <c r="AC31" s="15">
        <f>IF(LEFT(TablaEmpleados[[#This Row],[EMAILS]],8)="pade.com",TablaEmpleados[[#This Row],[SALARIO]]*12%,0)</f>
        <v>0</v>
      </c>
      <c r="AD31" s="15">
        <f>IF(COUNTIF(TablaEmpleados[[#This Row],[CARGO]],"*Production*")&gt;0,TablaEmpleados[[#This Row],[SALARIO]]*7%,0)</f>
        <v>4047.05</v>
      </c>
      <c r="AE31" s="59">
        <f>IF(TablaEmpleados[[#This Row],[ESTADO CIVIL]]="Married",2,0)</f>
        <v>0</v>
      </c>
      <c r="AF31" s="59">
        <f ca="1">IF(DATEDIF(TablaEmpleados[[#This Row],[FECHA CONTRATO]],TODAY(),"Y")&gt;=10,2,0)</f>
        <v>2</v>
      </c>
      <c r="AG31" s="6">
        <f>IF(AND(TablaEmpleados[[#This Row],[NACIONALIDAD]]&lt;&gt;"US Citizen",TablaEmpleados[[#This Row],[Bono anual 2]]=0),TablaEmpleados[[#This Row],[SALARIO]]*3%,0)</f>
        <v>0</v>
      </c>
      <c r="AH31" s="6" t="str">
        <f>IF(AND(TablaEmpleados[[#This Row],[NACIONALIDAD]]="US Citizen",TablaEmpleados[[#This Row],[LATINO]]="Yes"),"SI","NO")</f>
        <v>NO</v>
      </c>
      <c r="AI31" s="19">
        <v>1</v>
      </c>
      <c r="AJ31" s="19" t="str">
        <f>IF(AND(TablaEmpleados[[#This Row],[SALARIO]]&gt;=40000,TablaEmpleados[[#This Row],[SALARIO]]&lt;=50000),"SI","NO")</f>
        <v>NO</v>
      </c>
      <c r="AK31" s="6" t="str">
        <f>IF(OR(TablaEmpleados[[#This Row],[SALARIO]]&lt;55000,TablaEmpleados[[#This Row],[ESTADO CIVIL]]="Married"),"SI","NO")</f>
        <v>NO</v>
      </c>
      <c r="AL31" s="6" t="str">
        <f>IF(TablaEmpleados[[#This Row],[ESTADO]]="MA",
              IF(OR(TablaEmpleados[[#This Row],[CP]]=2145,TablaEmpleados[[#This Row],[CP]]=2148),"SI","NO"),"NO")</f>
        <v>NO</v>
      </c>
      <c r="AM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" s="6" t="str" cm="1">
        <f t="array" ref="AN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" s="6" t="b">
        <f>TablaEmpleados[[#This Row],[EVALUACIÓN DE DESEMPEÑO CON SI]]=TablaEmpleados[[#This Row],[EVALUACIÓN DE DESEMPEÑO CON SI.CONJUNTO]]</f>
        <v>1</v>
      </c>
      <c r="AP3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1" s="6" t="str" cm="1">
        <f t="array" ref="AQ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" s="6" t="b">
        <f>TablaEmpleados[[#This Row],[BONOS DE VIAJE POR EL MUNDO (Con SI)]]=TablaEmpleados[[#This Row],[BONOS DE VIAJE POR EL MUNDO (Con SI.CONJUNTO)]]</f>
        <v>1</v>
      </c>
      <c r="AS31" s="22" cm="1">
        <f t="array" ref="AS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" s="6" t="str" cm="1">
        <f t="array" ref="AT3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" s="59">
        <f ca="1">DATEDIF(TablaEmpleados[[#This Row],[FECHA CONTRATO]],TODAY(),"Y")</f>
        <v>13</v>
      </c>
    </row>
    <row r="32" spans="1:48" x14ac:dyDescent="0.25">
      <c r="A32" t="s">
        <v>104</v>
      </c>
      <c r="C32" s="5">
        <v>103613</v>
      </c>
      <c r="D32" t="s">
        <v>105</v>
      </c>
      <c r="E32" t="s">
        <v>106</v>
      </c>
      <c r="F32">
        <v>6033</v>
      </c>
      <c r="G32" s="1">
        <v>23588</v>
      </c>
      <c r="H32" t="s">
        <v>25</v>
      </c>
      <c r="I32" t="s">
        <v>26</v>
      </c>
      <c r="J32" t="s">
        <v>27</v>
      </c>
      <c r="K32" t="s">
        <v>28</v>
      </c>
      <c r="L32" t="s">
        <v>67</v>
      </c>
      <c r="M32" s="1">
        <v>41687</v>
      </c>
      <c r="N32" s="1">
        <v>42419</v>
      </c>
      <c r="O32" t="s">
        <v>107</v>
      </c>
      <c r="P32" t="s">
        <v>89</v>
      </c>
      <c r="Q32" t="s">
        <v>40</v>
      </c>
      <c r="R32" t="s">
        <v>41</v>
      </c>
      <c r="S32" t="s">
        <v>34</v>
      </c>
      <c r="T32" t="s">
        <v>43</v>
      </c>
      <c r="U32">
        <v>3.5</v>
      </c>
      <c r="V32">
        <v>5</v>
      </c>
      <c r="W32">
        <v>7</v>
      </c>
      <c r="X32">
        <v>2</v>
      </c>
      <c r="Y32" s="1" t="str">
        <f>IF(TRIM(TablaEmpleados[[#This Row],[NOMBRE]])="","Solicitar nombre","Completo")</f>
        <v>Completo</v>
      </c>
      <c r="Z32" s="1" t="str">
        <f>IF(TRIM(TablaEmpleados[[#This Row],[EMAILS]])="","Solicitar email","")</f>
        <v>Solicitar email</v>
      </c>
      <c r="AA32" s="12">
        <f>IF(TablaEmpleados[[#This Row],[SALARIO]]&lt;60000,TablaEmpleados[[#This Row],[SALARIO]]*7%,0)</f>
        <v>0</v>
      </c>
      <c r="AB32" s="15">
        <f>IF(RIGHT(TablaEmpleados[[#This Row],[EMAILS]],8)="pade.com",TablaEmpleados[[#This Row],[SALARIO]]*12%,0)</f>
        <v>0</v>
      </c>
      <c r="AC32" s="15">
        <f>IF(LEFT(TablaEmpleados[[#This Row],[EMAILS]],8)="pade.com",TablaEmpleados[[#This Row],[SALARIO]]*12%,0)</f>
        <v>0</v>
      </c>
      <c r="AD32" s="15">
        <f>IF(COUNTIF(TablaEmpleados[[#This Row],[CARGO]],"*Production*")&gt;0,TablaEmpleados[[#This Row],[SALARIO]]*7%,0)</f>
        <v>0</v>
      </c>
      <c r="AE32" s="59">
        <f>IF(TablaEmpleados[[#This Row],[ESTADO CIVIL]]="Married",2,0)</f>
        <v>0</v>
      </c>
      <c r="AF32" s="59">
        <f ca="1">IF(DATEDIF(TablaEmpleados[[#This Row],[FECHA CONTRATO]],TODAY(),"Y")&gt;=10,2,0)</f>
        <v>2</v>
      </c>
      <c r="AG32" s="6">
        <f>IF(AND(TablaEmpleados[[#This Row],[NACIONALIDAD]]&lt;&gt;"US Citizen",TablaEmpleados[[#This Row],[Bono anual 2]]=0),TablaEmpleados[[#This Row],[SALARIO]]*3%,0)</f>
        <v>0</v>
      </c>
      <c r="AH32" s="6" t="str">
        <f>IF(AND(TablaEmpleados[[#This Row],[NACIONALIDAD]]="US Citizen",TablaEmpleados[[#This Row],[LATINO]]="Yes"),"SI","NO")</f>
        <v>NO</v>
      </c>
      <c r="AI32" s="19">
        <v>1</v>
      </c>
      <c r="AJ32" s="19" t="str">
        <f>IF(AND(TablaEmpleados[[#This Row],[SALARIO]]&gt;=40000,TablaEmpleados[[#This Row],[SALARIO]]&lt;=50000),"SI","NO")</f>
        <v>NO</v>
      </c>
      <c r="AK32" s="6" t="str">
        <f>IF(OR(TablaEmpleados[[#This Row],[SALARIO]]&lt;55000,TablaEmpleados[[#This Row],[ESTADO CIVIL]]="Married"),"SI","NO")</f>
        <v>NO</v>
      </c>
      <c r="AL32" s="6" t="str">
        <f>IF(TablaEmpleados[[#This Row],[ESTADO]]="MA",
              IF(OR(TablaEmpleados[[#This Row],[CP]]=2145,TablaEmpleados[[#This Row],[CP]]=2148),"SI","NO"),"NO")</f>
        <v>NO</v>
      </c>
      <c r="AM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2" s="6" t="str" cm="1">
        <f t="array" ref="AN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2" s="6" t="b">
        <f>TablaEmpleados[[#This Row],[EVALUACIÓN DE DESEMPEÑO CON SI]]=TablaEmpleados[[#This Row],[EVALUACIÓN DE DESEMPEÑO CON SI.CONJUNTO]]</f>
        <v>1</v>
      </c>
      <c r="AP3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2" s="6" t="str" cm="1">
        <f t="array" ref="AQ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2" s="6" t="b">
        <f>TablaEmpleados[[#This Row],[BONOS DE VIAJE POR EL MUNDO (Con SI)]]=TablaEmpleados[[#This Row],[BONOS DE VIAJE POR EL MUNDO (Con SI.CONJUNTO)]]</f>
        <v>1</v>
      </c>
      <c r="AS32" s="22" cm="1">
        <f t="array" ref="AS3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2" s="6" t="str" cm="1">
        <f t="array" ref="AT3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2" s="59">
        <f ca="1">DATEDIF(TablaEmpleados[[#This Row],[FECHA CONTRATO]],TODAY(),"Y")</f>
        <v>10</v>
      </c>
    </row>
    <row r="33" spans="1:48" x14ac:dyDescent="0.25">
      <c r="A33" t="s">
        <v>108</v>
      </c>
      <c r="B33" t="str">
        <f t="shared" si="0"/>
        <v>bboutwell@dominio.com</v>
      </c>
      <c r="C33" s="5">
        <v>106367</v>
      </c>
      <c r="D33" t="s">
        <v>109</v>
      </c>
      <c r="E33" t="s">
        <v>24</v>
      </c>
      <c r="F33">
        <v>2468</v>
      </c>
      <c r="G33" s="1">
        <v>31871</v>
      </c>
      <c r="H33" t="s">
        <v>46</v>
      </c>
      <c r="I33" t="s">
        <v>37</v>
      </c>
      <c r="J33" t="s">
        <v>27</v>
      </c>
      <c r="K33" t="s">
        <v>28</v>
      </c>
      <c r="L33" t="s">
        <v>67</v>
      </c>
      <c r="M33" s="1">
        <v>42051</v>
      </c>
      <c r="N33" s="1"/>
      <c r="O33" t="s">
        <v>30</v>
      </c>
      <c r="P33" t="s">
        <v>31</v>
      </c>
      <c r="Q33" t="s">
        <v>110</v>
      </c>
      <c r="R33" t="s">
        <v>111</v>
      </c>
      <c r="S33" t="s">
        <v>69</v>
      </c>
      <c r="T33" t="s">
        <v>43</v>
      </c>
      <c r="U33">
        <v>5</v>
      </c>
      <c r="V33">
        <v>4</v>
      </c>
      <c r="W33">
        <v>3</v>
      </c>
      <c r="X33">
        <v>4</v>
      </c>
      <c r="Y33" s="1" t="str">
        <f>IF(TRIM(TablaEmpleados[[#This Row],[NOMBRE]])="","Solicitar nombre","Completo")</f>
        <v>Completo</v>
      </c>
      <c r="Z33" s="1" t="str">
        <f>IF(TRIM(TablaEmpleados[[#This Row],[EMAILS]])="","Solicitar email","")</f>
        <v/>
      </c>
      <c r="AA33" s="12">
        <f>IF(TablaEmpleados[[#This Row],[SALARIO]]&lt;60000,TablaEmpleados[[#This Row],[SALARIO]]*7%,0)</f>
        <v>0</v>
      </c>
      <c r="AB33" s="15">
        <f>IF(RIGHT(TablaEmpleados[[#This Row],[EMAILS]],8)="pade.com",TablaEmpleados[[#This Row],[SALARIO]]*12%,0)</f>
        <v>0</v>
      </c>
      <c r="AC33" s="15">
        <f>IF(LEFT(TablaEmpleados[[#This Row],[EMAILS]],8)="pade.com",TablaEmpleados[[#This Row],[SALARIO]]*12%,0)</f>
        <v>0</v>
      </c>
      <c r="AD33" s="15">
        <f>IF(COUNTIF(TablaEmpleados[[#This Row],[CARGO]],"*Production*")&gt;0,TablaEmpleados[[#This Row],[SALARIO]]*7%,0)</f>
        <v>0</v>
      </c>
      <c r="AE33" s="59">
        <f>IF(TablaEmpleados[[#This Row],[ESTADO CIVIL]]="Married",2,0)</f>
        <v>2</v>
      </c>
      <c r="AF33" s="59">
        <f ca="1">IF(DATEDIF(TablaEmpleados[[#This Row],[FECHA CONTRATO]],TODAY(),"Y")&gt;=10,2,0)</f>
        <v>0</v>
      </c>
      <c r="AG33" s="6">
        <f>IF(AND(TablaEmpleados[[#This Row],[NACIONALIDAD]]&lt;&gt;"US Citizen",TablaEmpleados[[#This Row],[Bono anual 2]]=0),TablaEmpleados[[#This Row],[SALARIO]]*3%,0)</f>
        <v>0</v>
      </c>
      <c r="AH33" s="6" t="str">
        <f>IF(AND(TablaEmpleados[[#This Row],[NACIONALIDAD]]="US Citizen",TablaEmpleados[[#This Row],[LATINO]]="Yes"),"SI","NO")</f>
        <v>NO</v>
      </c>
      <c r="AI33" s="19">
        <v>1</v>
      </c>
      <c r="AJ33" s="19" t="str">
        <f>IF(AND(TablaEmpleados[[#This Row],[SALARIO]]&gt;=40000,TablaEmpleados[[#This Row],[SALARIO]]&lt;=50000),"SI","NO")</f>
        <v>NO</v>
      </c>
      <c r="AK33" s="6" t="str">
        <f>IF(OR(TablaEmpleados[[#This Row],[SALARIO]]&lt;55000,TablaEmpleados[[#This Row],[ESTADO CIVIL]]="Married"),"SI","NO")</f>
        <v>SI</v>
      </c>
      <c r="AL33" s="6" t="str">
        <f>IF(TablaEmpleados[[#This Row],[ESTADO]]="MA",
              IF(OR(TablaEmpleados[[#This Row],[CP]]=2145,TablaEmpleados[[#This Row],[CP]]=2148),"SI","NO"),"NO")</f>
        <v>NO</v>
      </c>
      <c r="AM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33" s="6" t="str" cm="1">
        <f t="array" ref="AN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33" s="6" t="b">
        <f>TablaEmpleados[[#This Row],[EVALUACIÓN DE DESEMPEÑO CON SI]]=TablaEmpleados[[#This Row],[EVALUACIÓN DE DESEMPEÑO CON SI.CONJUNTO]]</f>
        <v>1</v>
      </c>
      <c r="AP3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3" s="6" t="str" cm="1">
        <f t="array" ref="AQ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3" s="6" t="b">
        <f>TablaEmpleados[[#This Row],[BONOS DE VIAJE POR EL MUNDO (Con SI)]]=TablaEmpleados[[#This Row],[BONOS DE VIAJE POR EL MUNDO (Con SI.CONJUNTO)]]</f>
        <v>1</v>
      </c>
      <c r="AS33" s="22" cm="1">
        <f t="array" ref="AS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3" s="6" t="str" cm="1">
        <f t="array" ref="AT3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3" s="59">
        <f ca="1">DATEDIF(TablaEmpleados[[#This Row],[FECHA CONTRATO]],TODAY(),"Y")</f>
        <v>9</v>
      </c>
    </row>
    <row r="34" spans="1:48" x14ac:dyDescent="0.25">
      <c r="A34" t="s">
        <v>112</v>
      </c>
      <c r="B34" t="str">
        <f t="shared" si="0"/>
        <v>cbozzi@dominio.com</v>
      </c>
      <c r="C34" s="5">
        <v>74312</v>
      </c>
      <c r="D34" t="s">
        <v>113</v>
      </c>
      <c r="E34" t="s">
        <v>24</v>
      </c>
      <c r="F34">
        <v>1901</v>
      </c>
      <c r="G34" s="1">
        <v>25637</v>
      </c>
      <c r="H34" t="s">
        <v>25</v>
      </c>
      <c r="I34" t="s">
        <v>26</v>
      </c>
      <c r="J34" t="s">
        <v>27</v>
      </c>
      <c r="K34" t="s">
        <v>28</v>
      </c>
      <c r="L34" t="s">
        <v>96</v>
      </c>
      <c r="M34" s="1">
        <v>41547</v>
      </c>
      <c r="N34" s="1">
        <v>41858</v>
      </c>
      <c r="O34" t="s">
        <v>114</v>
      </c>
      <c r="P34" t="s">
        <v>39</v>
      </c>
      <c r="Q34" t="s">
        <v>32</v>
      </c>
      <c r="R34" t="s">
        <v>115</v>
      </c>
      <c r="S34" t="s">
        <v>42</v>
      </c>
      <c r="T34" t="s">
        <v>43</v>
      </c>
      <c r="U34">
        <v>3.39</v>
      </c>
      <c r="V34">
        <v>3</v>
      </c>
      <c r="W34">
        <v>0</v>
      </c>
      <c r="X34">
        <v>14</v>
      </c>
      <c r="Y34" s="1" t="str">
        <f>IF(TRIM(TablaEmpleados[[#This Row],[NOMBRE]])="","Solicitar nombre","Completo")</f>
        <v>Completo</v>
      </c>
      <c r="Z34" s="1" t="str">
        <f>IF(TRIM(TablaEmpleados[[#This Row],[EMAILS]])="","Solicitar email","")</f>
        <v/>
      </c>
      <c r="AA34" s="12">
        <f>IF(TablaEmpleados[[#This Row],[SALARIO]]&lt;60000,TablaEmpleados[[#This Row],[SALARIO]]*7%,0)</f>
        <v>0</v>
      </c>
      <c r="AB34" s="15">
        <f>IF(RIGHT(TablaEmpleados[[#This Row],[EMAILS]],8)="pade.com",TablaEmpleados[[#This Row],[SALARIO]]*12%,0)</f>
        <v>0</v>
      </c>
      <c r="AC34" s="15">
        <f>IF(LEFT(TablaEmpleados[[#This Row],[EMAILS]],8)="pade.com",TablaEmpleados[[#This Row],[SALARIO]]*12%,0)</f>
        <v>0</v>
      </c>
      <c r="AD34" s="15">
        <f>IF(COUNTIF(TablaEmpleados[[#This Row],[CARGO]],"*Production*")&gt;0,TablaEmpleados[[#This Row],[SALARIO]]*7%,0)</f>
        <v>5201.84</v>
      </c>
      <c r="AE34" s="59">
        <f>IF(TablaEmpleados[[#This Row],[ESTADO CIVIL]]="Married",2,0)</f>
        <v>0</v>
      </c>
      <c r="AF34" s="59">
        <f ca="1">IF(DATEDIF(TablaEmpleados[[#This Row],[FECHA CONTRATO]],TODAY(),"Y")&gt;=10,2,0)</f>
        <v>2</v>
      </c>
      <c r="AG34" s="6">
        <f>IF(AND(TablaEmpleados[[#This Row],[NACIONALIDAD]]&lt;&gt;"US Citizen",TablaEmpleados[[#This Row],[Bono anual 2]]=0),TablaEmpleados[[#This Row],[SALARIO]]*3%,0)</f>
        <v>0</v>
      </c>
      <c r="AH34" s="6" t="str">
        <f>IF(AND(TablaEmpleados[[#This Row],[NACIONALIDAD]]="US Citizen",TablaEmpleados[[#This Row],[LATINO]]="Yes"),"SI","NO")</f>
        <v>NO</v>
      </c>
      <c r="AI34" s="19">
        <v>1</v>
      </c>
      <c r="AJ34" s="19" t="str">
        <f>IF(AND(TablaEmpleados[[#This Row],[SALARIO]]&gt;=40000,TablaEmpleados[[#This Row],[SALARIO]]&lt;=50000),"SI","NO")</f>
        <v>NO</v>
      </c>
      <c r="AK34" s="6" t="str">
        <f>IF(OR(TablaEmpleados[[#This Row],[SALARIO]]&lt;55000,TablaEmpleados[[#This Row],[ESTADO CIVIL]]="Married"),"SI","NO")</f>
        <v>NO</v>
      </c>
      <c r="AL34" s="6" t="str">
        <f>IF(TablaEmpleados[[#This Row],[ESTADO]]="MA",
              IF(OR(TablaEmpleados[[#This Row],[CP]]=2145,TablaEmpleados[[#This Row],[CP]]=2148),"SI","NO"),"NO")</f>
        <v>NO</v>
      </c>
      <c r="AM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4" s="6" t="str" cm="1">
        <f t="array" ref="AN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4" s="6" t="b">
        <f>TablaEmpleados[[#This Row],[EVALUACIÓN DE DESEMPEÑO CON SI]]=TablaEmpleados[[#This Row],[EVALUACIÓN DE DESEMPEÑO CON SI.CONJUNTO]]</f>
        <v>1</v>
      </c>
      <c r="AP3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4" s="6" t="str" cm="1">
        <f t="array" ref="AQ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4" s="6" t="b">
        <f>TablaEmpleados[[#This Row],[BONOS DE VIAJE POR EL MUNDO (Con SI)]]=TablaEmpleados[[#This Row],[BONOS DE VIAJE POR EL MUNDO (Con SI.CONJUNTO)]]</f>
        <v>1</v>
      </c>
      <c r="AS34" s="22" cm="1">
        <f t="array" ref="AS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4" s="6" t="str" cm="1">
        <f t="array" ref="AT3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4" s="59">
        <f ca="1">DATEDIF(TablaEmpleados[[#This Row],[FECHA CONTRATO]],TODAY(),"Y")</f>
        <v>10</v>
      </c>
    </row>
    <row r="35" spans="1:48" x14ac:dyDescent="0.25">
      <c r="A35" t="s">
        <v>116</v>
      </c>
      <c r="B35" t="str">
        <f t="shared" si="0"/>
        <v>dbrill@dominio.com</v>
      </c>
      <c r="C35" s="5">
        <v>53492</v>
      </c>
      <c r="D35" t="s">
        <v>23</v>
      </c>
      <c r="E35" t="s">
        <v>24</v>
      </c>
      <c r="F35">
        <v>1701</v>
      </c>
      <c r="G35" s="1">
        <v>33109</v>
      </c>
      <c r="H35" t="s">
        <v>46</v>
      </c>
      <c r="I35" t="s">
        <v>37</v>
      </c>
      <c r="J35" t="s">
        <v>27</v>
      </c>
      <c r="K35" t="s">
        <v>28</v>
      </c>
      <c r="L35" t="s">
        <v>29</v>
      </c>
      <c r="M35" s="1">
        <v>41001</v>
      </c>
      <c r="N35" s="1">
        <v>41440</v>
      </c>
      <c r="O35" t="s">
        <v>75</v>
      </c>
      <c r="P35" t="s">
        <v>39</v>
      </c>
      <c r="Q35" t="s">
        <v>32</v>
      </c>
      <c r="R35" t="s">
        <v>76</v>
      </c>
      <c r="S35" t="s">
        <v>55</v>
      </c>
      <c r="T35" t="s">
        <v>43</v>
      </c>
      <c r="U35">
        <v>3.35</v>
      </c>
      <c r="V35">
        <v>4</v>
      </c>
      <c r="W35">
        <v>0</v>
      </c>
      <c r="X35">
        <v>6</v>
      </c>
      <c r="Y35" s="1" t="str">
        <f>IF(TRIM(TablaEmpleados[[#This Row],[NOMBRE]])="","Solicitar nombre","Completo")</f>
        <v>Completo</v>
      </c>
      <c r="Z35" s="1" t="str">
        <f>IF(TRIM(TablaEmpleados[[#This Row],[EMAILS]])="","Solicitar email","")</f>
        <v/>
      </c>
      <c r="AA35" s="12">
        <f>IF(TablaEmpleados[[#This Row],[SALARIO]]&lt;60000,TablaEmpleados[[#This Row],[SALARIO]]*7%,0)</f>
        <v>3744.4400000000005</v>
      </c>
      <c r="AB35" s="15">
        <f>IF(RIGHT(TablaEmpleados[[#This Row],[EMAILS]],8)="pade.com",TablaEmpleados[[#This Row],[SALARIO]]*12%,0)</f>
        <v>0</v>
      </c>
      <c r="AC35" s="15">
        <f>IF(LEFT(TablaEmpleados[[#This Row],[EMAILS]],8)="pade.com",TablaEmpleados[[#This Row],[SALARIO]]*12%,0)</f>
        <v>0</v>
      </c>
      <c r="AD35" s="15">
        <f>IF(COUNTIF(TablaEmpleados[[#This Row],[CARGO]],"*Production*")&gt;0,TablaEmpleados[[#This Row],[SALARIO]]*7%,0)</f>
        <v>3744.4400000000005</v>
      </c>
      <c r="AE35" s="59">
        <f>IF(TablaEmpleados[[#This Row],[ESTADO CIVIL]]="Married",2,0)</f>
        <v>2</v>
      </c>
      <c r="AF35" s="59">
        <f ca="1">IF(DATEDIF(TablaEmpleados[[#This Row],[FECHA CONTRATO]],TODAY(),"Y")&gt;=10,2,0)</f>
        <v>2</v>
      </c>
      <c r="AG35" s="6">
        <f>IF(AND(TablaEmpleados[[#This Row],[NACIONALIDAD]]&lt;&gt;"US Citizen",TablaEmpleados[[#This Row],[Bono anual 2]]=0),TablaEmpleados[[#This Row],[SALARIO]]*3%,0)</f>
        <v>0</v>
      </c>
      <c r="AH35" s="6" t="str">
        <f>IF(AND(TablaEmpleados[[#This Row],[NACIONALIDAD]]="US Citizen",TablaEmpleados[[#This Row],[LATINO]]="Yes"),"SI","NO")</f>
        <v>NO</v>
      </c>
      <c r="AI35" s="19">
        <v>1</v>
      </c>
      <c r="AJ35" s="19" t="str">
        <f>IF(AND(TablaEmpleados[[#This Row],[SALARIO]]&gt;=40000,TablaEmpleados[[#This Row],[SALARIO]]&lt;=50000),"SI","NO")</f>
        <v>NO</v>
      </c>
      <c r="AK35" s="6" t="str">
        <f>IF(OR(TablaEmpleados[[#This Row],[SALARIO]]&lt;55000,TablaEmpleados[[#This Row],[ESTADO CIVIL]]="Married"),"SI","NO")</f>
        <v>SI</v>
      </c>
      <c r="AL35" s="6" t="str">
        <f>IF(TablaEmpleados[[#This Row],[ESTADO]]="MA",
              IF(OR(TablaEmpleados[[#This Row],[CP]]=2145,TablaEmpleados[[#This Row],[CP]]=2148),"SI","NO"),"NO")</f>
        <v>NO</v>
      </c>
      <c r="AM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5" s="6" t="str" cm="1">
        <f t="array" ref="AN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5" s="6" t="b">
        <f>TablaEmpleados[[#This Row],[EVALUACIÓN DE DESEMPEÑO CON SI]]=TablaEmpleados[[#This Row],[EVALUACIÓN DE DESEMPEÑO CON SI.CONJUNTO]]</f>
        <v>1</v>
      </c>
      <c r="AP3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5" s="6" t="str" cm="1">
        <f t="array" ref="AQ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5" s="6" t="b">
        <f>TablaEmpleados[[#This Row],[BONOS DE VIAJE POR EL MUNDO (Con SI)]]=TablaEmpleados[[#This Row],[BONOS DE VIAJE POR EL MUNDO (Con SI.CONJUNTO)]]</f>
        <v>1</v>
      </c>
      <c r="AS35" s="22" cm="1">
        <f t="array" ref="AS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5" s="6" t="str" cm="1">
        <f t="array" ref="AT3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5" s="59">
        <f ca="1">DATEDIF(TablaEmpleados[[#This Row],[FECHA CONTRATO]],TODAY(),"Y")</f>
        <v>12</v>
      </c>
    </row>
    <row r="36" spans="1:48" x14ac:dyDescent="0.25">
      <c r="A36" t="s">
        <v>117</v>
      </c>
      <c r="B36" t="str">
        <f t="shared" si="0"/>
        <v>mbrown@dominio.com</v>
      </c>
      <c r="C36" s="5">
        <v>63000</v>
      </c>
      <c r="D36" t="s">
        <v>479</v>
      </c>
      <c r="E36" t="s">
        <v>24</v>
      </c>
      <c r="F36">
        <v>1450</v>
      </c>
      <c r="G36" s="1">
        <v>32105</v>
      </c>
      <c r="H36" t="s">
        <v>46</v>
      </c>
      <c r="I36" t="s">
        <v>37</v>
      </c>
      <c r="J36" t="s">
        <v>27</v>
      </c>
      <c r="K36" t="s">
        <v>28</v>
      </c>
      <c r="L36" t="s">
        <v>67</v>
      </c>
      <c r="M36" s="1">
        <v>39748</v>
      </c>
      <c r="N36" s="1"/>
      <c r="O36" t="s">
        <v>30</v>
      </c>
      <c r="P36" t="s">
        <v>31</v>
      </c>
      <c r="Q36" t="s">
        <v>110</v>
      </c>
      <c r="R36" t="s">
        <v>111</v>
      </c>
      <c r="S36" t="s">
        <v>69</v>
      </c>
      <c r="T36" t="s">
        <v>43</v>
      </c>
      <c r="U36">
        <v>4.5</v>
      </c>
      <c r="V36">
        <v>2</v>
      </c>
      <c r="W36">
        <v>6</v>
      </c>
      <c r="X36">
        <v>14</v>
      </c>
      <c r="Y36" s="1" t="str">
        <f>IF(TRIM(TablaEmpleados[[#This Row],[NOMBRE]])="","Solicitar nombre","Completo")</f>
        <v>Completo</v>
      </c>
      <c r="Z36" s="1" t="str">
        <f>IF(TRIM(TablaEmpleados[[#This Row],[EMAILS]])="","Solicitar email","")</f>
        <v/>
      </c>
      <c r="AA36" s="12">
        <f>IF(TablaEmpleados[[#This Row],[SALARIO]]&lt;60000,TablaEmpleados[[#This Row],[SALARIO]]*7%,0)</f>
        <v>0</v>
      </c>
      <c r="AB36" s="15">
        <f>IF(RIGHT(TablaEmpleados[[#This Row],[EMAILS]],8)="pade.com",TablaEmpleados[[#This Row],[SALARIO]]*12%,0)</f>
        <v>0</v>
      </c>
      <c r="AC36" s="15">
        <f>IF(LEFT(TablaEmpleados[[#This Row],[EMAILS]],8)="pade.com",TablaEmpleados[[#This Row],[SALARIO]]*12%,0)</f>
        <v>0</v>
      </c>
      <c r="AD36" s="15">
        <f>IF(COUNTIF(TablaEmpleados[[#This Row],[CARGO]],"*Production*")&gt;0,TablaEmpleados[[#This Row],[SALARIO]]*7%,0)</f>
        <v>4410</v>
      </c>
      <c r="AE36" s="59">
        <f>IF(TablaEmpleados[[#This Row],[ESTADO CIVIL]]="Married",2,0)</f>
        <v>2</v>
      </c>
      <c r="AF36" s="59">
        <f ca="1">IF(DATEDIF(TablaEmpleados[[#This Row],[FECHA CONTRATO]],TODAY(),"Y")&gt;=10,2,0)</f>
        <v>2</v>
      </c>
      <c r="AG36" s="6">
        <f>IF(AND(TablaEmpleados[[#This Row],[NACIONALIDAD]]&lt;&gt;"US Citizen",TablaEmpleados[[#This Row],[Bono anual 2]]=0),TablaEmpleados[[#This Row],[SALARIO]]*3%,0)</f>
        <v>0</v>
      </c>
      <c r="AH36" s="6" t="str">
        <f>IF(AND(TablaEmpleados[[#This Row],[NACIONALIDAD]]="US Citizen",TablaEmpleados[[#This Row],[LATINO]]="Yes"),"SI","NO")</f>
        <v>NO</v>
      </c>
      <c r="AI36" s="19">
        <v>1</v>
      </c>
      <c r="AJ36" s="19" t="str">
        <f>IF(AND(TablaEmpleados[[#This Row],[SALARIO]]&gt;=40000,TablaEmpleados[[#This Row],[SALARIO]]&lt;=50000),"SI","NO")</f>
        <v>NO</v>
      </c>
      <c r="AK36" s="6" t="str">
        <f>IF(OR(TablaEmpleados[[#This Row],[SALARIO]]&lt;55000,TablaEmpleados[[#This Row],[ESTADO CIVIL]]="Married"),"SI","NO")</f>
        <v>SI</v>
      </c>
      <c r="AL36" s="6" t="str">
        <f>IF(TablaEmpleados[[#This Row],[ESTADO]]="MA",
              IF(OR(TablaEmpleados[[#This Row],[CP]]=2145,TablaEmpleados[[#This Row],[CP]]=2148),"SI","NO"),"NO")</f>
        <v>NO</v>
      </c>
      <c r="AM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36" s="6" t="str" cm="1">
        <f t="array" ref="AN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36" s="6" t="b">
        <f>TablaEmpleados[[#This Row],[EVALUACIÓN DE DESEMPEÑO CON SI]]=TablaEmpleados[[#This Row],[EVALUACIÓN DE DESEMPEÑO CON SI.CONJUNTO]]</f>
        <v>1</v>
      </c>
      <c r="AP3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6" s="6" t="str" cm="1">
        <f t="array" ref="AQ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6" s="6" t="b">
        <f>TablaEmpleados[[#This Row],[BONOS DE VIAJE POR EL MUNDO (Con SI)]]=TablaEmpleados[[#This Row],[BONOS DE VIAJE POR EL MUNDO (Con SI.CONJUNTO)]]</f>
        <v>1</v>
      </c>
      <c r="AS36" s="22" cm="1">
        <f t="array" ref="AS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6" s="6" t="str" cm="1">
        <f t="array" ref="AT3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6" s="59">
        <f ca="1">DATEDIF(TablaEmpleados[[#This Row],[FECHA CONTRATO]],TODAY(),"Y")</f>
        <v>15</v>
      </c>
    </row>
    <row r="37" spans="1:48" x14ac:dyDescent="0.25">
      <c r="A37" t="s">
        <v>119</v>
      </c>
      <c r="B37" t="str">
        <f t="shared" si="0"/>
        <v>jbuccheri@dominio.com</v>
      </c>
      <c r="C37" s="5">
        <v>65288</v>
      </c>
      <c r="D37" t="s">
        <v>45</v>
      </c>
      <c r="E37" t="s">
        <v>24</v>
      </c>
      <c r="F37">
        <v>1013</v>
      </c>
      <c r="G37" s="1">
        <v>30525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s="1">
        <v>41911</v>
      </c>
      <c r="N37" s="1"/>
      <c r="O37" t="s">
        <v>30</v>
      </c>
      <c r="P37" t="s">
        <v>31</v>
      </c>
      <c r="Q37" t="s">
        <v>32</v>
      </c>
      <c r="R37" t="s">
        <v>54</v>
      </c>
      <c r="S37" t="s">
        <v>55</v>
      </c>
      <c r="T37" t="s">
        <v>43</v>
      </c>
      <c r="U37">
        <v>3.19</v>
      </c>
      <c r="V37">
        <v>3</v>
      </c>
      <c r="W37">
        <v>0</v>
      </c>
      <c r="X37">
        <v>9</v>
      </c>
      <c r="Y37" s="1" t="str">
        <f>IF(TRIM(TablaEmpleados[[#This Row],[NOMBRE]])="","Solicitar nombre","Completo")</f>
        <v>Completo</v>
      </c>
      <c r="Z37" s="1" t="str">
        <f>IF(TRIM(TablaEmpleados[[#This Row],[EMAILS]])="","Solicitar email","")</f>
        <v/>
      </c>
      <c r="AA37" s="12">
        <f>IF(TablaEmpleados[[#This Row],[SALARIO]]&lt;60000,TablaEmpleados[[#This Row],[SALARIO]]*7%,0)</f>
        <v>0</v>
      </c>
      <c r="AB37" s="15">
        <f>IF(RIGHT(TablaEmpleados[[#This Row],[EMAILS]],8)="pade.com",TablaEmpleados[[#This Row],[SALARIO]]*12%,0)</f>
        <v>0</v>
      </c>
      <c r="AC37" s="15">
        <f>IF(LEFT(TablaEmpleados[[#This Row],[EMAILS]],8)="pade.com",TablaEmpleados[[#This Row],[SALARIO]]*12%,0)</f>
        <v>0</v>
      </c>
      <c r="AD37" s="15">
        <f>IF(COUNTIF(TablaEmpleados[[#This Row],[CARGO]],"*Production*")&gt;0,TablaEmpleados[[#This Row],[SALARIO]]*7%,0)</f>
        <v>4570.1600000000008</v>
      </c>
      <c r="AE37" s="59">
        <f>IF(TablaEmpleados[[#This Row],[ESTADO CIVIL]]="Married",2,0)</f>
        <v>0</v>
      </c>
      <c r="AF37" s="59">
        <f ca="1">IF(DATEDIF(TablaEmpleados[[#This Row],[FECHA CONTRATO]],TODAY(),"Y")&gt;=10,2,0)</f>
        <v>0</v>
      </c>
      <c r="AG37" s="6">
        <f>IF(AND(TablaEmpleados[[#This Row],[NACIONALIDAD]]&lt;&gt;"US Citizen",TablaEmpleados[[#This Row],[Bono anual 2]]=0),TablaEmpleados[[#This Row],[SALARIO]]*3%,0)</f>
        <v>0</v>
      </c>
      <c r="AH37" s="6" t="str">
        <f>IF(AND(TablaEmpleados[[#This Row],[NACIONALIDAD]]="US Citizen",TablaEmpleados[[#This Row],[LATINO]]="Yes"),"SI","NO")</f>
        <v>NO</v>
      </c>
      <c r="AI37" s="19">
        <v>1</v>
      </c>
      <c r="AJ37" s="19" t="str">
        <f>IF(AND(TablaEmpleados[[#This Row],[SALARIO]]&gt;=40000,TablaEmpleados[[#This Row],[SALARIO]]&lt;=50000),"SI","NO")</f>
        <v>NO</v>
      </c>
      <c r="AK37" s="6" t="str">
        <f>IF(OR(TablaEmpleados[[#This Row],[SALARIO]]&lt;55000,TablaEmpleados[[#This Row],[ESTADO CIVIL]]="Married"),"SI","NO")</f>
        <v>NO</v>
      </c>
      <c r="AL37" s="6" t="str">
        <f>IF(TablaEmpleados[[#This Row],[ESTADO]]="MA",
              IF(OR(TablaEmpleados[[#This Row],[CP]]=2145,TablaEmpleados[[#This Row],[CP]]=2148),"SI","NO"),"NO")</f>
        <v>NO</v>
      </c>
      <c r="AM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7" s="6" t="str" cm="1">
        <f t="array" ref="AN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7" s="6" t="b">
        <f>TablaEmpleados[[#This Row],[EVALUACIÓN DE DESEMPEÑO CON SI]]=TablaEmpleados[[#This Row],[EVALUACIÓN DE DESEMPEÑO CON SI.CONJUNTO]]</f>
        <v>1</v>
      </c>
      <c r="AP3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7" s="6" t="str" cm="1">
        <f t="array" ref="AQ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7" s="6" t="b">
        <f>TablaEmpleados[[#This Row],[BONOS DE VIAJE POR EL MUNDO (Con SI)]]=TablaEmpleados[[#This Row],[BONOS DE VIAJE POR EL MUNDO (Con SI.CONJUNTO)]]</f>
        <v>1</v>
      </c>
      <c r="AS37" s="22" cm="1">
        <f t="array" ref="AS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7" s="6" t="str" cm="1">
        <f t="array" ref="AT3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7" s="59">
        <f ca="1">DATEDIF(TablaEmpleados[[#This Row],[FECHA CONTRATO]],TODAY(),"Y")</f>
        <v>9</v>
      </c>
    </row>
    <row r="38" spans="1:48" x14ac:dyDescent="0.25">
      <c r="A38" t="s">
        <v>120</v>
      </c>
      <c r="B38" t="str">
        <f t="shared" si="0"/>
        <v>jbugali@dominio.com</v>
      </c>
      <c r="C38" s="5">
        <v>64375</v>
      </c>
      <c r="D38" t="s">
        <v>23</v>
      </c>
      <c r="E38" t="s">
        <v>24</v>
      </c>
      <c r="F38">
        <v>2043</v>
      </c>
      <c r="G38" s="1">
        <v>25506</v>
      </c>
      <c r="H38" t="s">
        <v>46</v>
      </c>
      <c r="I38" t="s">
        <v>121</v>
      </c>
      <c r="J38" t="s">
        <v>27</v>
      </c>
      <c r="K38" t="s">
        <v>28</v>
      </c>
      <c r="L38" t="s">
        <v>67</v>
      </c>
      <c r="M38" s="1">
        <v>41589</v>
      </c>
      <c r="N38" s="1"/>
      <c r="O38" t="s">
        <v>30</v>
      </c>
      <c r="P38" t="s">
        <v>31</v>
      </c>
      <c r="Q38" t="s">
        <v>32</v>
      </c>
      <c r="R38" t="s">
        <v>48</v>
      </c>
      <c r="S38" t="s">
        <v>69</v>
      </c>
      <c r="T38" t="s">
        <v>43</v>
      </c>
      <c r="U38">
        <v>3.5</v>
      </c>
      <c r="V38">
        <v>5</v>
      </c>
      <c r="W38">
        <v>0</v>
      </c>
      <c r="X38">
        <v>17</v>
      </c>
      <c r="Y38" s="1" t="str">
        <f>IF(TRIM(TablaEmpleados[[#This Row],[NOMBRE]])="","Solicitar nombre","Completo")</f>
        <v>Completo</v>
      </c>
      <c r="Z38" s="1" t="str">
        <f>IF(TRIM(TablaEmpleados[[#This Row],[EMAILS]])="","Solicitar email","")</f>
        <v/>
      </c>
      <c r="AA38" s="12">
        <f>IF(TablaEmpleados[[#This Row],[SALARIO]]&lt;60000,TablaEmpleados[[#This Row],[SALARIO]]*7%,0)</f>
        <v>0</v>
      </c>
      <c r="AB38" s="15">
        <f>IF(RIGHT(TablaEmpleados[[#This Row],[EMAILS]],8)="pade.com",TablaEmpleados[[#This Row],[SALARIO]]*12%,0)</f>
        <v>0</v>
      </c>
      <c r="AC38" s="15">
        <f>IF(LEFT(TablaEmpleados[[#This Row],[EMAILS]],8)="pade.com",TablaEmpleados[[#This Row],[SALARIO]]*12%,0)</f>
        <v>0</v>
      </c>
      <c r="AD38" s="15">
        <f>IF(COUNTIF(TablaEmpleados[[#This Row],[CARGO]],"*Production*")&gt;0,TablaEmpleados[[#This Row],[SALARIO]]*7%,0)</f>
        <v>4506.25</v>
      </c>
      <c r="AE38" s="59">
        <f>IF(TablaEmpleados[[#This Row],[ESTADO CIVIL]]="Married",2,0)</f>
        <v>0</v>
      </c>
      <c r="AF38" s="59">
        <f ca="1">IF(DATEDIF(TablaEmpleados[[#This Row],[FECHA CONTRATO]],TODAY(),"Y")&gt;=10,2,0)</f>
        <v>2</v>
      </c>
      <c r="AG38" s="6">
        <f>IF(AND(TablaEmpleados[[#This Row],[NACIONALIDAD]]&lt;&gt;"US Citizen",TablaEmpleados[[#This Row],[Bono anual 2]]=0),TablaEmpleados[[#This Row],[SALARIO]]*3%,0)</f>
        <v>0</v>
      </c>
      <c r="AH38" s="6" t="str">
        <f>IF(AND(TablaEmpleados[[#This Row],[NACIONALIDAD]]="US Citizen",TablaEmpleados[[#This Row],[LATINO]]="Yes"),"SI","NO")</f>
        <v>NO</v>
      </c>
      <c r="AI38" s="19">
        <v>1</v>
      </c>
      <c r="AJ38" s="19" t="str">
        <f>IF(AND(TablaEmpleados[[#This Row],[SALARIO]]&gt;=40000,TablaEmpleados[[#This Row],[SALARIO]]&lt;=50000),"SI","NO")</f>
        <v>NO</v>
      </c>
      <c r="AK38" s="6" t="str">
        <f>IF(OR(TablaEmpleados[[#This Row],[SALARIO]]&lt;55000,TablaEmpleados[[#This Row],[ESTADO CIVIL]]="Married"),"SI","NO")</f>
        <v>NO</v>
      </c>
      <c r="AL38" s="6" t="str">
        <f>IF(TablaEmpleados[[#This Row],[ESTADO]]="MA",
              IF(OR(TablaEmpleados[[#This Row],[CP]]=2145,TablaEmpleados[[#This Row],[CP]]=2148),"SI","NO"),"NO")</f>
        <v>NO</v>
      </c>
      <c r="AM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8" s="6" t="str" cm="1">
        <f t="array" ref="AN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8" s="6" t="b">
        <f>TablaEmpleados[[#This Row],[EVALUACIÓN DE DESEMPEÑO CON SI]]=TablaEmpleados[[#This Row],[EVALUACIÓN DE DESEMPEÑO CON SI.CONJUNTO]]</f>
        <v>1</v>
      </c>
      <c r="AP3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8" s="6" t="str" cm="1">
        <f t="array" ref="AQ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8" s="6" t="b">
        <f>TablaEmpleados[[#This Row],[BONOS DE VIAJE POR EL MUNDO (Con SI)]]=TablaEmpleados[[#This Row],[BONOS DE VIAJE POR EL MUNDO (Con SI.CONJUNTO)]]</f>
        <v>1</v>
      </c>
      <c r="AS38" s="22" cm="1">
        <f t="array" ref="AS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8" s="6" t="str" cm="1">
        <f t="array" ref="AT3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8" s="59">
        <f ca="1">DATEDIF(TablaEmpleados[[#This Row],[FECHA CONTRATO]],TODAY(),"Y")</f>
        <v>10</v>
      </c>
    </row>
    <row r="39" spans="1:48" x14ac:dyDescent="0.25">
      <c r="A39" t="s">
        <v>122</v>
      </c>
      <c r="B39" t="str">
        <f t="shared" si="0"/>
        <v>jbunbury@dominio.com</v>
      </c>
      <c r="C39" s="4">
        <v>74326</v>
      </c>
      <c r="D39" t="s">
        <v>123</v>
      </c>
      <c r="E39" t="s">
        <v>124</v>
      </c>
      <c r="F39">
        <v>21851</v>
      </c>
      <c r="G39" s="1">
        <v>23529</v>
      </c>
      <c r="H39" t="s">
        <v>46</v>
      </c>
      <c r="I39" t="s">
        <v>37</v>
      </c>
      <c r="J39" t="s">
        <v>91</v>
      </c>
      <c r="K39" t="s">
        <v>28</v>
      </c>
      <c r="L39" t="s">
        <v>67</v>
      </c>
      <c r="M39" s="1">
        <v>40770</v>
      </c>
      <c r="N39" s="1">
        <v>41853</v>
      </c>
      <c r="O39" t="s">
        <v>75</v>
      </c>
      <c r="P39" t="s">
        <v>39</v>
      </c>
      <c r="Q39" t="s">
        <v>125</v>
      </c>
      <c r="R39" t="s">
        <v>126</v>
      </c>
      <c r="S39" t="s">
        <v>55</v>
      </c>
      <c r="T39" t="s">
        <v>43</v>
      </c>
      <c r="U39">
        <v>3.14</v>
      </c>
      <c r="V39">
        <v>5</v>
      </c>
      <c r="W39">
        <v>0</v>
      </c>
      <c r="X39">
        <v>19</v>
      </c>
      <c r="Y39" s="1" t="str">
        <f>IF(TRIM(TablaEmpleados[[#This Row],[NOMBRE]])="","Solicitar nombre","Completo")</f>
        <v>Completo</v>
      </c>
      <c r="Z39" s="1" t="str">
        <f>IF(TRIM(TablaEmpleados[[#This Row],[EMAILS]])="","Solicitar email","")</f>
        <v/>
      </c>
      <c r="AA39" s="12">
        <f>IF(TablaEmpleados[[#This Row],[SALARIO]]&lt;60000,TablaEmpleados[[#This Row],[SALARIO]]*7%,0)</f>
        <v>0</v>
      </c>
      <c r="AB39" s="16">
        <f>IF(RIGHT(TablaEmpleados[[#This Row],[EMAILS]],8)="pade.com",TablaEmpleados[[#This Row],[SALARIO]]*12%,0)</f>
        <v>0</v>
      </c>
      <c r="AC39" s="16">
        <f>IF(LEFT(TablaEmpleados[[#This Row],[EMAILS]],8)="pade.com",TablaEmpleados[[#This Row],[SALARIO]]*12%,0)</f>
        <v>0</v>
      </c>
      <c r="AD39" s="16">
        <f>IF(COUNTIF(TablaEmpleados[[#This Row],[CARGO]],"*Production*")&gt;0,TablaEmpleados[[#This Row],[SALARIO]]*7%,0)</f>
        <v>0</v>
      </c>
      <c r="AE39" s="59">
        <f>IF(TablaEmpleados[[#This Row],[ESTADO CIVIL]]="Married",2,0)</f>
        <v>2</v>
      </c>
      <c r="AF39" s="59">
        <f ca="1">IF(DATEDIF(TablaEmpleados[[#This Row],[FECHA CONTRATO]],TODAY(),"Y")&gt;=10,2,0)</f>
        <v>2</v>
      </c>
      <c r="AG39" s="6">
        <f>IF(AND(TablaEmpleados[[#This Row],[NACIONALIDAD]]&lt;&gt;"US Citizen",TablaEmpleados[[#This Row],[Bono anual 2]]=0),TablaEmpleados[[#This Row],[SALARIO]]*3%,0)</f>
        <v>2229.7799999999997</v>
      </c>
      <c r="AH39" s="6" t="str">
        <f>IF(AND(TablaEmpleados[[#This Row],[NACIONALIDAD]]="US Citizen",TablaEmpleados[[#This Row],[LATINO]]="Yes"),"SI","NO")</f>
        <v>NO</v>
      </c>
      <c r="AI39" s="19">
        <v>1</v>
      </c>
      <c r="AJ39" s="20" t="str">
        <f>IF(AND(TablaEmpleados[[#This Row],[SALARIO]]&gt;=40000,TablaEmpleados[[#This Row],[SALARIO]]&lt;=50000),"SI","NO")</f>
        <v>NO</v>
      </c>
      <c r="AK39" s="6" t="str">
        <f>IF(OR(TablaEmpleados[[#This Row],[SALARIO]]&lt;55000,TablaEmpleados[[#This Row],[ESTADO CIVIL]]="Married"),"SI","NO")</f>
        <v>SI</v>
      </c>
      <c r="AL39" s="6" t="str">
        <f>IF(TablaEmpleados[[#This Row],[ESTADO]]="MA",
              IF(OR(TablaEmpleados[[#This Row],[CP]]=2145,TablaEmpleados[[#This Row],[CP]]=2148),"SI","NO"),"NO")</f>
        <v>NO</v>
      </c>
      <c r="AM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39" s="6" t="str" cm="1">
        <f t="array" ref="AN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39" s="6" t="b">
        <f>TablaEmpleados[[#This Row],[EVALUACIÓN DE DESEMPEÑO CON SI]]=TablaEmpleados[[#This Row],[EVALUACIÓN DE DESEMPEÑO CON SI.CONJUNTO]]</f>
        <v>1</v>
      </c>
      <c r="AP3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9" s="6" t="str" cm="1">
        <f t="array" ref="AQ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9" s="6" t="b">
        <f>TablaEmpleados[[#This Row],[BONOS DE VIAJE POR EL MUNDO (Con SI)]]=TablaEmpleados[[#This Row],[BONOS DE VIAJE POR EL MUNDO (Con SI.CONJUNTO)]]</f>
        <v>1</v>
      </c>
      <c r="AS39" s="22" cm="1">
        <f t="array" ref="AS3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9" s="6" t="str" cm="1">
        <f t="array" ref="AT3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9" s="59">
        <f ca="1">DATEDIF(TablaEmpleados[[#This Row],[FECHA CONTRATO]],TODAY(),"Y")</f>
        <v>12</v>
      </c>
    </row>
    <row r="40" spans="1:48" x14ac:dyDescent="0.25">
      <c r="A40" t="s">
        <v>127</v>
      </c>
      <c r="B40" t="str">
        <f t="shared" si="0"/>
        <v>jburke@dominio.com</v>
      </c>
      <c r="C40" s="5">
        <v>63763</v>
      </c>
      <c r="D40" t="s">
        <v>45</v>
      </c>
      <c r="E40" t="s">
        <v>24</v>
      </c>
      <c r="F40">
        <v>2148</v>
      </c>
      <c r="G40" s="1">
        <v>29282</v>
      </c>
      <c r="H40" t="s">
        <v>46</v>
      </c>
      <c r="I40" t="s">
        <v>26</v>
      </c>
      <c r="J40" t="s">
        <v>27</v>
      </c>
      <c r="K40" t="s">
        <v>28</v>
      </c>
      <c r="L40" t="s">
        <v>67</v>
      </c>
      <c r="M40" s="1">
        <v>40973</v>
      </c>
      <c r="N40" s="1"/>
      <c r="O40" t="s">
        <v>30</v>
      </c>
      <c r="P40" t="s">
        <v>31</v>
      </c>
      <c r="Q40" t="s">
        <v>32</v>
      </c>
      <c r="R40" t="s">
        <v>57</v>
      </c>
      <c r="S40" t="s">
        <v>65</v>
      </c>
      <c r="T40" t="s">
        <v>43</v>
      </c>
      <c r="U40">
        <v>4.51</v>
      </c>
      <c r="V40">
        <v>4</v>
      </c>
      <c r="W40">
        <v>0</v>
      </c>
      <c r="X40">
        <v>3</v>
      </c>
      <c r="Y40" s="1" t="str">
        <f>IF(TRIM(TablaEmpleados[[#This Row],[NOMBRE]])="","Solicitar nombre","Completo")</f>
        <v>Completo</v>
      </c>
      <c r="Z40" s="1" t="str">
        <f>IF(TRIM(TablaEmpleados[[#This Row],[EMAILS]])="","Solicitar email","")</f>
        <v/>
      </c>
      <c r="AA40" s="12">
        <f>IF(TablaEmpleados[[#This Row],[SALARIO]]&lt;60000,TablaEmpleados[[#This Row],[SALARIO]]*7%,0)</f>
        <v>0</v>
      </c>
      <c r="AB40" s="15">
        <f>IF(RIGHT(TablaEmpleados[[#This Row],[EMAILS]],8)="pade.com",TablaEmpleados[[#This Row],[SALARIO]]*12%,0)</f>
        <v>0</v>
      </c>
      <c r="AC40" s="15">
        <f>IF(LEFT(TablaEmpleados[[#This Row],[EMAILS]],8)="pade.com",TablaEmpleados[[#This Row],[SALARIO]]*12%,0)</f>
        <v>0</v>
      </c>
      <c r="AD40" s="15">
        <f>IF(COUNTIF(TablaEmpleados[[#This Row],[CARGO]],"*Production*")&gt;0,TablaEmpleados[[#This Row],[SALARIO]]*7%,0)</f>
        <v>4463.4100000000008</v>
      </c>
      <c r="AE40" s="59">
        <f>IF(TablaEmpleados[[#This Row],[ESTADO CIVIL]]="Married",2,0)</f>
        <v>0</v>
      </c>
      <c r="AF40" s="59">
        <f ca="1">IF(DATEDIF(TablaEmpleados[[#This Row],[FECHA CONTRATO]],TODAY(),"Y")&gt;=10,2,0)</f>
        <v>2</v>
      </c>
      <c r="AG40" s="6">
        <f>IF(AND(TablaEmpleados[[#This Row],[NACIONALIDAD]]&lt;&gt;"US Citizen",TablaEmpleados[[#This Row],[Bono anual 2]]=0),TablaEmpleados[[#This Row],[SALARIO]]*3%,0)</f>
        <v>0</v>
      </c>
      <c r="AH40" s="6" t="str">
        <f>IF(AND(TablaEmpleados[[#This Row],[NACIONALIDAD]]="US Citizen",TablaEmpleados[[#This Row],[LATINO]]="Yes"),"SI","NO")</f>
        <v>NO</v>
      </c>
      <c r="AI40" s="19">
        <v>1</v>
      </c>
      <c r="AJ40" s="19" t="str">
        <f>IF(AND(TablaEmpleados[[#This Row],[SALARIO]]&gt;=40000,TablaEmpleados[[#This Row],[SALARIO]]&lt;=50000),"SI","NO")</f>
        <v>NO</v>
      </c>
      <c r="AK40" s="6" t="str">
        <f>IF(OR(TablaEmpleados[[#This Row],[SALARIO]]&lt;55000,TablaEmpleados[[#This Row],[ESTADO CIVIL]]="Married"),"SI","NO")</f>
        <v>NO</v>
      </c>
      <c r="AL40" s="6" t="str">
        <f>IF(TablaEmpleados[[#This Row],[ESTADO]]="MA",
              IF(OR(TablaEmpleados[[#This Row],[CP]]=2145,TablaEmpleados[[#This Row],[CP]]=2148),"SI","NO"),"NO")</f>
        <v>SI</v>
      </c>
      <c r="AM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0" s="6" t="str" cm="1">
        <f t="array" ref="AN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0" s="6" t="b">
        <f>TablaEmpleados[[#This Row],[EVALUACIÓN DE DESEMPEÑO CON SI]]=TablaEmpleados[[#This Row],[EVALUACIÓN DE DESEMPEÑO CON SI.CONJUNTO]]</f>
        <v>1</v>
      </c>
      <c r="AP4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0" s="6" t="str" cm="1">
        <f t="array" ref="AQ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0" s="6" t="b">
        <f>TablaEmpleados[[#This Row],[BONOS DE VIAJE POR EL MUNDO (Con SI)]]=TablaEmpleados[[#This Row],[BONOS DE VIAJE POR EL MUNDO (Con SI.CONJUNTO)]]</f>
        <v>1</v>
      </c>
      <c r="AS40" s="22" cm="1">
        <f t="array" ref="AS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0" s="6" t="str" cm="1">
        <f t="array" ref="AT4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0" s="59">
        <f ca="1">DATEDIF(TablaEmpleados[[#This Row],[FECHA CONTRATO]],TODAY(),"Y")</f>
        <v>12</v>
      </c>
    </row>
    <row r="41" spans="1:48" x14ac:dyDescent="0.25">
      <c r="A41" t="s">
        <v>128</v>
      </c>
      <c r="B41" t="str">
        <f t="shared" si="0"/>
        <v>bburkett@dominio.com</v>
      </c>
      <c r="C41" s="5">
        <v>62162</v>
      </c>
      <c r="D41" t="s">
        <v>45</v>
      </c>
      <c r="E41" t="s">
        <v>24</v>
      </c>
      <c r="F41">
        <v>1890</v>
      </c>
      <c r="G41" s="1">
        <v>28356</v>
      </c>
      <c r="H41" t="s">
        <v>25</v>
      </c>
      <c r="I41" t="s">
        <v>37</v>
      </c>
      <c r="J41" t="s">
        <v>27</v>
      </c>
      <c r="K41" t="s">
        <v>28</v>
      </c>
      <c r="L41" t="s">
        <v>29</v>
      </c>
      <c r="M41" s="1">
        <v>40637</v>
      </c>
      <c r="N41" s="1"/>
      <c r="O41" t="s">
        <v>30</v>
      </c>
      <c r="P41" t="s">
        <v>31</v>
      </c>
      <c r="Q41" t="s">
        <v>32</v>
      </c>
      <c r="R41" t="s">
        <v>64</v>
      </c>
      <c r="S41" t="s">
        <v>42</v>
      </c>
      <c r="T41" t="s">
        <v>43</v>
      </c>
      <c r="U41">
        <v>3.25</v>
      </c>
      <c r="V41">
        <v>5</v>
      </c>
      <c r="W41">
        <v>0</v>
      </c>
      <c r="X41">
        <v>15</v>
      </c>
      <c r="Y41" s="1" t="str">
        <f>IF(TRIM(TablaEmpleados[[#This Row],[NOMBRE]])="","Solicitar nombre","Completo")</f>
        <v>Completo</v>
      </c>
      <c r="Z41" s="1" t="str">
        <f>IF(TRIM(TablaEmpleados[[#This Row],[EMAILS]])="","Solicitar email","")</f>
        <v/>
      </c>
      <c r="AA41" s="12">
        <f>IF(TablaEmpleados[[#This Row],[SALARIO]]&lt;60000,TablaEmpleados[[#This Row],[SALARIO]]*7%,0)</f>
        <v>0</v>
      </c>
      <c r="AB41" s="15">
        <f>IF(RIGHT(TablaEmpleados[[#This Row],[EMAILS]],8)="pade.com",TablaEmpleados[[#This Row],[SALARIO]]*12%,0)</f>
        <v>0</v>
      </c>
      <c r="AC41" s="15">
        <f>IF(LEFT(TablaEmpleados[[#This Row],[EMAILS]],8)="pade.com",TablaEmpleados[[#This Row],[SALARIO]]*12%,0)</f>
        <v>0</v>
      </c>
      <c r="AD41" s="15">
        <f>IF(COUNTIF(TablaEmpleados[[#This Row],[CARGO]],"*Production*")&gt;0,TablaEmpleados[[#This Row],[SALARIO]]*7%,0)</f>
        <v>4351.34</v>
      </c>
      <c r="AE41" s="59">
        <f>IF(TablaEmpleados[[#This Row],[ESTADO CIVIL]]="Married",2,0)</f>
        <v>2</v>
      </c>
      <c r="AF41" s="59">
        <f ca="1">IF(DATEDIF(TablaEmpleados[[#This Row],[FECHA CONTRATO]],TODAY(),"Y")&gt;=10,2,0)</f>
        <v>2</v>
      </c>
      <c r="AG41" s="6">
        <f>IF(AND(TablaEmpleados[[#This Row],[NACIONALIDAD]]&lt;&gt;"US Citizen",TablaEmpleados[[#This Row],[Bono anual 2]]=0),TablaEmpleados[[#This Row],[SALARIO]]*3%,0)</f>
        <v>0</v>
      </c>
      <c r="AH41" s="6" t="str">
        <f>IF(AND(TablaEmpleados[[#This Row],[NACIONALIDAD]]="US Citizen",TablaEmpleados[[#This Row],[LATINO]]="Yes"),"SI","NO")</f>
        <v>NO</v>
      </c>
      <c r="AI41" s="19">
        <v>1</v>
      </c>
      <c r="AJ41" s="19" t="str">
        <f>IF(AND(TablaEmpleados[[#This Row],[SALARIO]]&gt;=40000,TablaEmpleados[[#This Row],[SALARIO]]&lt;=50000),"SI","NO")</f>
        <v>NO</v>
      </c>
      <c r="AK41" s="6" t="str">
        <f>IF(OR(TablaEmpleados[[#This Row],[SALARIO]]&lt;55000,TablaEmpleados[[#This Row],[ESTADO CIVIL]]="Married"),"SI","NO")</f>
        <v>SI</v>
      </c>
      <c r="AL41" s="6" t="str">
        <f>IF(TablaEmpleados[[#This Row],[ESTADO]]="MA",
              IF(OR(TablaEmpleados[[#This Row],[CP]]=2145,TablaEmpleados[[#This Row],[CP]]=2148),"SI","NO"),"NO")</f>
        <v>NO</v>
      </c>
      <c r="AM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1" s="6" t="str" cm="1">
        <f t="array" ref="AN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1" s="6" t="b">
        <f>TablaEmpleados[[#This Row],[EVALUACIÓN DE DESEMPEÑO CON SI]]=TablaEmpleados[[#This Row],[EVALUACIÓN DE DESEMPEÑO CON SI.CONJUNTO]]</f>
        <v>1</v>
      </c>
      <c r="AP4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1" s="6" t="str" cm="1">
        <f t="array" ref="AQ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1" s="6" t="b">
        <f>TablaEmpleados[[#This Row],[BONOS DE VIAJE POR EL MUNDO (Con SI)]]=TablaEmpleados[[#This Row],[BONOS DE VIAJE POR EL MUNDO (Con SI.CONJUNTO)]]</f>
        <v>1</v>
      </c>
      <c r="AS41" s="22" cm="1">
        <f t="array" ref="AS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1" s="6" t="str" cm="1">
        <f t="array" ref="AT4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1" s="59">
        <f ca="1">DATEDIF(TablaEmpleados[[#This Row],[FECHA CONTRATO]],TODAY(),"Y")</f>
        <v>13</v>
      </c>
    </row>
    <row r="42" spans="1:48" x14ac:dyDescent="0.25">
      <c r="A42" t="s">
        <v>129</v>
      </c>
      <c r="B42" t="str">
        <f t="shared" si="0"/>
        <v>mcady@dominio.com</v>
      </c>
      <c r="C42" s="5">
        <v>77692</v>
      </c>
      <c r="D42" t="s">
        <v>130</v>
      </c>
      <c r="E42" t="s">
        <v>24</v>
      </c>
      <c r="F42">
        <v>2184</v>
      </c>
      <c r="G42" s="1">
        <v>24433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s="1">
        <v>40770</v>
      </c>
      <c r="N42" s="1"/>
      <c r="O42" t="s">
        <v>30</v>
      </c>
      <c r="P42" t="s">
        <v>31</v>
      </c>
      <c r="Q42" t="s">
        <v>60</v>
      </c>
      <c r="R42" t="s">
        <v>131</v>
      </c>
      <c r="S42" t="s">
        <v>55</v>
      </c>
      <c r="T42" t="s">
        <v>43</v>
      </c>
      <c r="U42">
        <v>3.84</v>
      </c>
      <c r="V42">
        <v>3</v>
      </c>
      <c r="W42">
        <v>5</v>
      </c>
      <c r="X42">
        <v>4</v>
      </c>
      <c r="Y42" s="1" t="str">
        <f>IF(TRIM(TablaEmpleados[[#This Row],[NOMBRE]])="","Solicitar nombre","Completo")</f>
        <v>Completo</v>
      </c>
      <c r="Z42" s="1" t="str">
        <f>IF(TRIM(TablaEmpleados[[#This Row],[EMAILS]])="","Solicitar email","")</f>
        <v/>
      </c>
      <c r="AA42" s="12">
        <f>IF(TablaEmpleados[[#This Row],[SALARIO]]&lt;60000,TablaEmpleados[[#This Row],[SALARIO]]*7%,0)</f>
        <v>0</v>
      </c>
      <c r="AB42" s="15">
        <f>IF(RIGHT(TablaEmpleados[[#This Row],[EMAILS]],8)="pade.com",TablaEmpleados[[#This Row],[SALARIO]]*12%,0)</f>
        <v>0</v>
      </c>
      <c r="AC42" s="15">
        <f>IF(LEFT(TablaEmpleados[[#This Row],[EMAILS]],8)="pade.com",TablaEmpleados[[#This Row],[SALARIO]]*12%,0)</f>
        <v>0</v>
      </c>
      <c r="AD42" s="15">
        <f>IF(COUNTIF(TablaEmpleados[[#This Row],[CARGO]],"*Production*")&gt;0,TablaEmpleados[[#This Row],[SALARIO]]*7%,0)</f>
        <v>0</v>
      </c>
      <c r="AE42" s="59">
        <f>IF(TablaEmpleados[[#This Row],[ESTADO CIVIL]]="Married",2,0)</f>
        <v>0</v>
      </c>
      <c r="AF42" s="59">
        <f ca="1">IF(DATEDIF(TablaEmpleados[[#This Row],[FECHA CONTRATO]],TODAY(),"Y")&gt;=10,2,0)</f>
        <v>2</v>
      </c>
      <c r="AG42" s="6">
        <f>IF(AND(TablaEmpleados[[#This Row],[NACIONALIDAD]]&lt;&gt;"US Citizen",TablaEmpleados[[#This Row],[Bono anual 2]]=0),TablaEmpleados[[#This Row],[SALARIO]]*3%,0)</f>
        <v>0</v>
      </c>
      <c r="AH42" s="6" t="str">
        <f>IF(AND(TablaEmpleados[[#This Row],[NACIONALIDAD]]="US Citizen",TablaEmpleados[[#This Row],[LATINO]]="Yes"),"SI","NO")</f>
        <v>NO</v>
      </c>
      <c r="AI42" s="19">
        <v>1</v>
      </c>
      <c r="AJ42" s="19" t="str">
        <f>IF(AND(TablaEmpleados[[#This Row],[SALARIO]]&gt;=40000,TablaEmpleados[[#This Row],[SALARIO]]&lt;=50000),"SI","NO")</f>
        <v>NO</v>
      </c>
      <c r="AK42" s="6" t="str">
        <f>IF(OR(TablaEmpleados[[#This Row],[SALARIO]]&lt;55000,TablaEmpleados[[#This Row],[ESTADO CIVIL]]="Married"),"SI","NO")</f>
        <v>NO</v>
      </c>
      <c r="AL42" s="6" t="str">
        <f>IF(TablaEmpleados[[#This Row],[ESTADO]]="MA",
              IF(OR(TablaEmpleados[[#This Row],[CP]]=2145,TablaEmpleados[[#This Row],[CP]]=2148),"SI","NO"),"NO")</f>
        <v>NO</v>
      </c>
      <c r="AM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42" s="6" t="str" cm="1">
        <f t="array" ref="AN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42" s="6" t="b">
        <f>TablaEmpleados[[#This Row],[EVALUACIÓN DE DESEMPEÑO CON SI]]=TablaEmpleados[[#This Row],[EVALUACIÓN DE DESEMPEÑO CON SI.CONJUNTO]]</f>
        <v>1</v>
      </c>
      <c r="AP4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2" s="6" t="str" cm="1">
        <f t="array" ref="AQ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2" s="6" t="b">
        <f>TablaEmpleados[[#This Row],[BONOS DE VIAJE POR EL MUNDO (Con SI)]]=TablaEmpleados[[#This Row],[BONOS DE VIAJE POR EL MUNDO (Con SI.CONJUNTO)]]</f>
        <v>1</v>
      </c>
      <c r="AS42" s="22" cm="1">
        <f t="array" ref="AS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2" s="6" t="str" cm="1">
        <f t="array" ref="AT4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42" s="59">
        <f ca="1">DATEDIF(TablaEmpleados[[#This Row],[FECHA CONTRATO]],TODAY(),"Y")</f>
        <v>12</v>
      </c>
    </row>
    <row r="43" spans="1:48" x14ac:dyDescent="0.25">
      <c r="A43" t="s">
        <v>132</v>
      </c>
      <c r="B43" t="str">
        <f t="shared" si="0"/>
        <v>ccandie@dominio.com</v>
      </c>
      <c r="C43" s="5">
        <v>72640</v>
      </c>
      <c r="D43" t="s">
        <v>113</v>
      </c>
      <c r="E43" t="s">
        <v>24</v>
      </c>
      <c r="F43">
        <v>2169</v>
      </c>
      <c r="G43" s="1">
        <v>30537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s="1">
        <v>42397</v>
      </c>
      <c r="N43" s="1"/>
      <c r="O43" t="s">
        <v>30</v>
      </c>
      <c r="P43" t="s">
        <v>31</v>
      </c>
      <c r="Q43" t="s">
        <v>32</v>
      </c>
      <c r="R43" t="s">
        <v>115</v>
      </c>
      <c r="S43" t="s">
        <v>42</v>
      </c>
      <c r="T43" t="s">
        <v>35</v>
      </c>
      <c r="U43">
        <v>5</v>
      </c>
      <c r="V43">
        <v>3</v>
      </c>
      <c r="W43">
        <v>0</v>
      </c>
      <c r="X43">
        <v>14</v>
      </c>
      <c r="Y43" s="1" t="str">
        <f>IF(TRIM(TablaEmpleados[[#This Row],[NOMBRE]])="","Solicitar nombre","Completo")</f>
        <v>Completo</v>
      </c>
      <c r="Z43" s="1" t="str">
        <f>IF(TRIM(TablaEmpleados[[#This Row],[EMAILS]])="","Solicitar email","")</f>
        <v/>
      </c>
      <c r="AA43" s="12">
        <f>IF(TablaEmpleados[[#This Row],[SALARIO]]&lt;60000,TablaEmpleados[[#This Row],[SALARIO]]*7%,0)</f>
        <v>0</v>
      </c>
      <c r="AB43" s="15">
        <f>IF(RIGHT(TablaEmpleados[[#This Row],[EMAILS]],8)="pade.com",TablaEmpleados[[#This Row],[SALARIO]]*12%,0)</f>
        <v>0</v>
      </c>
      <c r="AC43" s="15">
        <f>IF(LEFT(TablaEmpleados[[#This Row],[EMAILS]],8)="pade.com",TablaEmpleados[[#This Row],[SALARIO]]*12%,0)</f>
        <v>0</v>
      </c>
      <c r="AD43" s="15">
        <f>IF(COUNTIF(TablaEmpleados[[#This Row],[CARGO]],"*Production*")&gt;0,TablaEmpleados[[#This Row],[SALARIO]]*7%,0)</f>
        <v>5084.8</v>
      </c>
      <c r="AE43" s="59">
        <f>IF(TablaEmpleados[[#This Row],[ESTADO CIVIL]]="Married",2,0)</f>
        <v>0</v>
      </c>
      <c r="AF43" s="59">
        <f ca="1">IF(DATEDIF(TablaEmpleados[[#This Row],[FECHA CONTRATO]],TODAY(),"Y")&gt;=10,2,0)</f>
        <v>0</v>
      </c>
      <c r="AG43" s="6">
        <f>IF(AND(TablaEmpleados[[#This Row],[NACIONALIDAD]]&lt;&gt;"US Citizen",TablaEmpleados[[#This Row],[Bono anual 2]]=0),TablaEmpleados[[#This Row],[SALARIO]]*3%,0)</f>
        <v>0</v>
      </c>
      <c r="AH43" s="6" t="str">
        <f>IF(AND(TablaEmpleados[[#This Row],[NACIONALIDAD]]="US Citizen",TablaEmpleados[[#This Row],[LATINO]]="Yes"),"SI","NO")</f>
        <v>NO</v>
      </c>
      <c r="AI43" s="19">
        <v>1</v>
      </c>
      <c r="AJ43" s="19" t="str">
        <f>IF(AND(TablaEmpleados[[#This Row],[SALARIO]]&gt;=40000,TablaEmpleados[[#This Row],[SALARIO]]&lt;=50000),"SI","NO")</f>
        <v>NO</v>
      </c>
      <c r="AK43" s="6" t="str">
        <f>IF(OR(TablaEmpleados[[#This Row],[SALARIO]]&lt;55000,TablaEmpleados[[#This Row],[ESTADO CIVIL]]="Married"),"SI","NO")</f>
        <v>NO</v>
      </c>
      <c r="AL43" s="6" t="str">
        <f>IF(TablaEmpleados[[#This Row],[ESTADO]]="MA",
              IF(OR(TablaEmpleados[[#This Row],[CP]]=2145,TablaEmpleados[[#This Row],[CP]]=2148),"SI","NO"),"NO")</f>
        <v>NO</v>
      </c>
      <c r="AM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3" s="6" t="str" cm="1">
        <f t="array" ref="AN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3" s="6" t="b">
        <f>TablaEmpleados[[#This Row],[EVALUACIÓN DE DESEMPEÑO CON SI]]=TablaEmpleados[[#This Row],[EVALUACIÓN DE DESEMPEÑO CON SI.CONJUNTO]]</f>
        <v>1</v>
      </c>
      <c r="AP4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43" s="6" t="str" cm="1">
        <f t="array" ref="AQ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43" s="6" t="b">
        <f>TablaEmpleados[[#This Row],[BONOS DE VIAJE POR EL MUNDO (Con SI)]]=TablaEmpleados[[#This Row],[BONOS DE VIAJE POR EL MUNDO (Con SI.CONJUNTO)]]</f>
        <v>1</v>
      </c>
      <c r="AS43" s="22" cm="1">
        <f t="array" ref="AS4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43" s="6" t="str" cm="1">
        <f t="array" ref="AT4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3" s="59">
        <f ca="1">DATEDIF(TablaEmpleados[[#This Row],[FECHA CONTRATO]],TODAY(),"Y")</f>
        <v>8</v>
      </c>
    </row>
    <row r="44" spans="1:48" x14ac:dyDescent="0.25">
      <c r="A44" t="s">
        <v>133</v>
      </c>
      <c r="B44" t="str">
        <f t="shared" si="0"/>
        <v>jcarabbio@dominio.com</v>
      </c>
      <c r="C44" s="5">
        <v>93396</v>
      </c>
      <c r="D44" t="s">
        <v>59</v>
      </c>
      <c r="E44" t="s">
        <v>24</v>
      </c>
      <c r="F44">
        <v>2132</v>
      </c>
      <c r="G44" s="1">
        <v>31872</v>
      </c>
      <c r="H44" t="s">
        <v>46</v>
      </c>
      <c r="I44" t="s">
        <v>26</v>
      </c>
      <c r="J44" t="s">
        <v>27</v>
      </c>
      <c r="K44" t="s">
        <v>28</v>
      </c>
      <c r="L44" t="s">
        <v>29</v>
      </c>
      <c r="M44" s="1">
        <v>41589</v>
      </c>
      <c r="N44" s="1"/>
      <c r="O44" t="s">
        <v>30</v>
      </c>
      <c r="P44" t="s">
        <v>31</v>
      </c>
      <c r="Q44" t="s">
        <v>60</v>
      </c>
      <c r="R44" t="s">
        <v>61</v>
      </c>
      <c r="S44" t="s">
        <v>42</v>
      </c>
      <c r="T44" t="s">
        <v>43</v>
      </c>
      <c r="U44">
        <v>4.96</v>
      </c>
      <c r="V44">
        <v>4</v>
      </c>
      <c r="W44">
        <v>6</v>
      </c>
      <c r="X44">
        <v>3</v>
      </c>
      <c r="Y44" s="1" t="str">
        <f>IF(TRIM(TablaEmpleados[[#This Row],[NOMBRE]])="","Solicitar nombre","Completo")</f>
        <v>Completo</v>
      </c>
      <c r="Z44" s="1" t="str">
        <f>IF(TRIM(TablaEmpleados[[#This Row],[EMAILS]])="","Solicitar email","")</f>
        <v/>
      </c>
      <c r="AA44" s="12">
        <f>IF(TablaEmpleados[[#This Row],[SALARIO]]&lt;60000,TablaEmpleados[[#This Row],[SALARIO]]*7%,0)</f>
        <v>0</v>
      </c>
      <c r="AB44" s="15">
        <f>IF(RIGHT(TablaEmpleados[[#This Row],[EMAILS]],8)="pade.com",TablaEmpleados[[#This Row],[SALARIO]]*12%,0)</f>
        <v>0</v>
      </c>
      <c r="AC44" s="15">
        <f>IF(LEFT(TablaEmpleados[[#This Row],[EMAILS]],8)="pade.com",TablaEmpleados[[#This Row],[SALARIO]]*12%,0)</f>
        <v>0</v>
      </c>
      <c r="AD44" s="15">
        <f>IF(COUNTIF(TablaEmpleados[[#This Row],[CARGO]],"*Production*")&gt;0,TablaEmpleados[[#This Row],[SALARIO]]*7%,0)</f>
        <v>0</v>
      </c>
      <c r="AE44" s="59">
        <f>IF(TablaEmpleados[[#This Row],[ESTADO CIVIL]]="Married",2,0)</f>
        <v>0</v>
      </c>
      <c r="AF44" s="59">
        <f ca="1">IF(DATEDIF(TablaEmpleados[[#This Row],[FECHA CONTRATO]],TODAY(),"Y")&gt;=10,2,0)</f>
        <v>2</v>
      </c>
      <c r="AG44" s="6">
        <f>IF(AND(TablaEmpleados[[#This Row],[NACIONALIDAD]]&lt;&gt;"US Citizen",TablaEmpleados[[#This Row],[Bono anual 2]]=0),TablaEmpleados[[#This Row],[SALARIO]]*3%,0)</f>
        <v>0</v>
      </c>
      <c r="AH44" s="6" t="str">
        <f>IF(AND(TablaEmpleados[[#This Row],[NACIONALIDAD]]="US Citizen",TablaEmpleados[[#This Row],[LATINO]]="Yes"),"SI","NO")</f>
        <v>NO</v>
      </c>
      <c r="AI44" s="19">
        <v>1</v>
      </c>
      <c r="AJ44" s="19" t="str">
        <f>IF(AND(TablaEmpleados[[#This Row],[SALARIO]]&gt;=40000,TablaEmpleados[[#This Row],[SALARIO]]&lt;=50000),"SI","NO")</f>
        <v>NO</v>
      </c>
      <c r="AK44" s="6" t="str">
        <f>IF(OR(TablaEmpleados[[#This Row],[SALARIO]]&lt;55000,TablaEmpleados[[#This Row],[ESTADO CIVIL]]="Married"),"SI","NO")</f>
        <v>NO</v>
      </c>
      <c r="AL44" s="6" t="str">
        <f>IF(TablaEmpleados[[#This Row],[ESTADO]]="MA",
              IF(OR(TablaEmpleados[[#This Row],[CP]]=2145,TablaEmpleados[[#This Row],[CP]]=2148),"SI","NO"),"NO")</f>
        <v>NO</v>
      </c>
      <c r="AM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44" s="6" t="str" cm="1">
        <f t="array" ref="AN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44" s="6" t="b">
        <f>TablaEmpleados[[#This Row],[EVALUACIÓN DE DESEMPEÑO CON SI]]=TablaEmpleados[[#This Row],[EVALUACIÓN DE DESEMPEÑO CON SI.CONJUNTO]]</f>
        <v>1</v>
      </c>
      <c r="AP4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4" s="6" t="str" cm="1">
        <f t="array" ref="AQ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4" s="6" t="b">
        <f>TablaEmpleados[[#This Row],[BONOS DE VIAJE POR EL MUNDO (Con SI)]]=TablaEmpleados[[#This Row],[BONOS DE VIAJE POR EL MUNDO (Con SI.CONJUNTO)]]</f>
        <v>1</v>
      </c>
      <c r="AS44" s="22" cm="1">
        <f t="array" ref="AS4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4" s="6" t="str" cm="1">
        <f t="array" ref="AT4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44" s="59">
        <f ca="1">DATEDIF(TablaEmpleados[[#This Row],[FECHA CONTRATO]],TODAY(),"Y")</f>
        <v>10</v>
      </c>
    </row>
    <row r="45" spans="1:48" x14ac:dyDescent="0.25">
      <c r="A45" t="s">
        <v>134</v>
      </c>
      <c r="B45" t="str">
        <f t="shared" si="0"/>
        <v>mcarey@dominio.com</v>
      </c>
      <c r="C45" s="5">
        <v>52846</v>
      </c>
      <c r="D45" t="s">
        <v>23</v>
      </c>
      <c r="E45" t="s">
        <v>24</v>
      </c>
      <c r="F45">
        <v>1701</v>
      </c>
      <c r="G45" s="1">
        <v>30349</v>
      </c>
      <c r="H45" t="s">
        <v>25</v>
      </c>
      <c r="I45" t="s">
        <v>26</v>
      </c>
      <c r="J45" t="s">
        <v>27</v>
      </c>
      <c r="K45" t="s">
        <v>28</v>
      </c>
      <c r="L45" t="s">
        <v>67</v>
      </c>
      <c r="M45" s="1">
        <v>41729</v>
      </c>
      <c r="N45" s="1"/>
      <c r="O45" t="s">
        <v>30</v>
      </c>
      <c r="P45" t="s">
        <v>31</v>
      </c>
      <c r="Q45" t="s">
        <v>32</v>
      </c>
      <c r="R45" t="s">
        <v>84</v>
      </c>
      <c r="S45" t="s">
        <v>34</v>
      </c>
      <c r="T45" t="s">
        <v>43</v>
      </c>
      <c r="U45">
        <v>4.43</v>
      </c>
      <c r="V45">
        <v>3</v>
      </c>
      <c r="W45">
        <v>0</v>
      </c>
      <c r="X45">
        <v>14</v>
      </c>
      <c r="Y45" s="1" t="str">
        <f>IF(TRIM(TablaEmpleados[[#This Row],[NOMBRE]])="","Solicitar nombre","Completo")</f>
        <v>Completo</v>
      </c>
      <c r="Z45" s="1" t="str">
        <f>IF(TRIM(TablaEmpleados[[#This Row],[EMAILS]])="","Solicitar email","")</f>
        <v/>
      </c>
      <c r="AA45" s="12">
        <f>IF(TablaEmpleados[[#This Row],[SALARIO]]&lt;60000,TablaEmpleados[[#This Row],[SALARIO]]*7%,0)</f>
        <v>3699.2200000000003</v>
      </c>
      <c r="AB45" s="15">
        <f>IF(RIGHT(TablaEmpleados[[#This Row],[EMAILS]],8)="pade.com",TablaEmpleados[[#This Row],[SALARIO]]*12%,0)</f>
        <v>0</v>
      </c>
      <c r="AC45" s="15">
        <f>IF(LEFT(TablaEmpleados[[#This Row],[EMAILS]],8)="pade.com",TablaEmpleados[[#This Row],[SALARIO]]*12%,0)</f>
        <v>0</v>
      </c>
      <c r="AD45" s="15">
        <f>IF(COUNTIF(TablaEmpleados[[#This Row],[CARGO]],"*Production*")&gt;0,TablaEmpleados[[#This Row],[SALARIO]]*7%,0)</f>
        <v>3699.2200000000003</v>
      </c>
      <c r="AE45" s="59">
        <f>IF(TablaEmpleados[[#This Row],[ESTADO CIVIL]]="Married",2,0)</f>
        <v>0</v>
      </c>
      <c r="AF45" s="59">
        <f ca="1">IF(DATEDIF(TablaEmpleados[[#This Row],[FECHA CONTRATO]],TODAY(),"Y")&gt;=10,2,0)</f>
        <v>2</v>
      </c>
      <c r="AG45" s="6">
        <f>IF(AND(TablaEmpleados[[#This Row],[NACIONALIDAD]]&lt;&gt;"US Citizen",TablaEmpleados[[#This Row],[Bono anual 2]]=0),TablaEmpleados[[#This Row],[SALARIO]]*3%,0)</f>
        <v>0</v>
      </c>
      <c r="AH45" s="6" t="str">
        <f>IF(AND(TablaEmpleados[[#This Row],[NACIONALIDAD]]="US Citizen",TablaEmpleados[[#This Row],[LATINO]]="Yes"),"SI","NO")</f>
        <v>NO</v>
      </c>
      <c r="AI45" s="19">
        <v>1</v>
      </c>
      <c r="AJ45" s="19" t="str">
        <f>IF(AND(TablaEmpleados[[#This Row],[SALARIO]]&gt;=40000,TablaEmpleados[[#This Row],[SALARIO]]&lt;=50000),"SI","NO")</f>
        <v>NO</v>
      </c>
      <c r="AK45" s="6" t="str">
        <f>IF(OR(TablaEmpleados[[#This Row],[SALARIO]]&lt;55000,TablaEmpleados[[#This Row],[ESTADO CIVIL]]="Married"),"SI","NO")</f>
        <v>SI</v>
      </c>
      <c r="AL45" s="6" t="str">
        <f>IF(TablaEmpleados[[#This Row],[ESTADO]]="MA",
              IF(OR(TablaEmpleados[[#This Row],[CP]]=2145,TablaEmpleados[[#This Row],[CP]]=2148),"SI","NO"),"NO")</f>
        <v>NO</v>
      </c>
      <c r="AM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5" s="6" t="str" cm="1">
        <f t="array" ref="AN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5" s="6" t="b">
        <f>TablaEmpleados[[#This Row],[EVALUACIÓN DE DESEMPEÑO CON SI]]=TablaEmpleados[[#This Row],[EVALUACIÓN DE DESEMPEÑO CON SI.CONJUNTO]]</f>
        <v>1</v>
      </c>
      <c r="AP4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5" s="6" t="str" cm="1">
        <f t="array" ref="AQ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5" s="6" t="b">
        <f>TablaEmpleados[[#This Row],[BONOS DE VIAJE POR EL MUNDO (Con SI)]]=TablaEmpleados[[#This Row],[BONOS DE VIAJE POR EL MUNDO (Con SI.CONJUNTO)]]</f>
        <v>1</v>
      </c>
      <c r="AS45" s="22" cm="1">
        <f t="array" ref="AS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5" s="6" t="str" cm="1">
        <f t="array" ref="AT4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5" s="59">
        <f ca="1">DATEDIF(TablaEmpleados[[#This Row],[FECHA CONTRATO]],TODAY(),"Y")</f>
        <v>10</v>
      </c>
    </row>
    <row r="46" spans="1:48" x14ac:dyDescent="0.25">
      <c r="A46" t="s">
        <v>135</v>
      </c>
      <c r="B46" t="str">
        <f t="shared" si="0"/>
        <v>ccarr@dominio.com</v>
      </c>
      <c r="C46" s="5">
        <v>100031</v>
      </c>
      <c r="D46" t="s">
        <v>36</v>
      </c>
      <c r="E46" t="s">
        <v>24</v>
      </c>
      <c r="F46">
        <v>1886</v>
      </c>
      <c r="G46" s="1">
        <v>31569</v>
      </c>
      <c r="H46" t="s">
        <v>46</v>
      </c>
      <c r="I46" t="s">
        <v>26</v>
      </c>
      <c r="J46" t="s">
        <v>27</v>
      </c>
      <c r="K46" t="s">
        <v>28</v>
      </c>
      <c r="L46" t="s">
        <v>67</v>
      </c>
      <c r="M46" s="1">
        <v>42551</v>
      </c>
      <c r="N46" s="1"/>
      <c r="O46" t="s">
        <v>30</v>
      </c>
      <c r="P46" t="s">
        <v>31</v>
      </c>
      <c r="Q46" t="s">
        <v>40</v>
      </c>
      <c r="R46" t="s">
        <v>41</v>
      </c>
      <c r="S46" t="s">
        <v>34</v>
      </c>
      <c r="T46" t="s">
        <v>43</v>
      </c>
      <c r="U46">
        <v>5</v>
      </c>
      <c r="V46">
        <v>5</v>
      </c>
      <c r="W46">
        <v>6</v>
      </c>
      <c r="X46">
        <v>7</v>
      </c>
      <c r="Y46" s="1" t="str">
        <f>IF(TRIM(TablaEmpleados[[#This Row],[NOMBRE]])="","Solicitar nombre","Completo")</f>
        <v>Completo</v>
      </c>
      <c r="Z46" s="1" t="str">
        <f>IF(TRIM(TablaEmpleados[[#This Row],[EMAILS]])="","Solicitar email","")</f>
        <v/>
      </c>
      <c r="AA46" s="12">
        <f>IF(TablaEmpleados[[#This Row],[SALARIO]]&lt;60000,TablaEmpleados[[#This Row],[SALARIO]]*7%,0)</f>
        <v>0</v>
      </c>
      <c r="AB46" s="15">
        <f>IF(RIGHT(TablaEmpleados[[#This Row],[EMAILS]],8)="pade.com",TablaEmpleados[[#This Row],[SALARIO]]*12%,0)</f>
        <v>0</v>
      </c>
      <c r="AC46" s="15">
        <f>IF(LEFT(TablaEmpleados[[#This Row],[EMAILS]],8)="pade.com",TablaEmpleados[[#This Row],[SALARIO]]*12%,0)</f>
        <v>0</v>
      </c>
      <c r="AD46" s="15">
        <f>IF(COUNTIF(TablaEmpleados[[#This Row],[CARGO]],"*Production*")&gt;0,TablaEmpleados[[#This Row],[SALARIO]]*7%,0)</f>
        <v>0</v>
      </c>
      <c r="AE46" s="59">
        <f>IF(TablaEmpleados[[#This Row],[ESTADO CIVIL]]="Married",2,0)</f>
        <v>0</v>
      </c>
      <c r="AF46" s="59">
        <f ca="1">IF(DATEDIF(TablaEmpleados[[#This Row],[FECHA CONTRATO]],TODAY(),"Y")&gt;=10,2,0)</f>
        <v>0</v>
      </c>
      <c r="AG46" s="6">
        <f>IF(AND(TablaEmpleados[[#This Row],[NACIONALIDAD]]&lt;&gt;"US Citizen",TablaEmpleados[[#This Row],[Bono anual 2]]=0),TablaEmpleados[[#This Row],[SALARIO]]*3%,0)</f>
        <v>0</v>
      </c>
      <c r="AH46" s="6" t="str">
        <f>IF(AND(TablaEmpleados[[#This Row],[NACIONALIDAD]]="US Citizen",TablaEmpleados[[#This Row],[LATINO]]="Yes"),"SI","NO")</f>
        <v>NO</v>
      </c>
      <c r="AI46" s="19">
        <v>1</v>
      </c>
      <c r="AJ46" s="19" t="str">
        <f>IF(AND(TablaEmpleados[[#This Row],[SALARIO]]&gt;=40000,TablaEmpleados[[#This Row],[SALARIO]]&lt;=50000),"SI","NO")</f>
        <v>NO</v>
      </c>
      <c r="AK46" s="6" t="str">
        <f>IF(OR(TablaEmpleados[[#This Row],[SALARIO]]&lt;55000,TablaEmpleados[[#This Row],[ESTADO CIVIL]]="Married"),"SI","NO")</f>
        <v>NO</v>
      </c>
      <c r="AL46" s="6" t="str">
        <f>IF(TablaEmpleados[[#This Row],[ESTADO]]="MA",
              IF(OR(TablaEmpleados[[#This Row],[CP]]=2145,TablaEmpleados[[#This Row],[CP]]=2148),"SI","NO"),"NO")</f>
        <v>NO</v>
      </c>
      <c r="AM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46" s="6" t="str" cm="1">
        <f t="array" ref="AN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46" s="6" t="b">
        <f>TablaEmpleados[[#This Row],[EVALUACIÓN DE DESEMPEÑO CON SI]]=TablaEmpleados[[#This Row],[EVALUACIÓN DE DESEMPEÑO CON SI.CONJUNTO]]</f>
        <v>1</v>
      </c>
      <c r="AP4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6" s="6" t="str" cm="1">
        <f t="array" ref="AQ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6" s="6" t="b">
        <f>TablaEmpleados[[#This Row],[BONOS DE VIAJE POR EL MUNDO (Con SI)]]=TablaEmpleados[[#This Row],[BONOS DE VIAJE POR EL MUNDO (Con SI.CONJUNTO)]]</f>
        <v>1</v>
      </c>
      <c r="AS46" s="22" cm="1">
        <f t="array" ref="AS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6" s="6" t="str" cm="1">
        <f t="array" ref="AT4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6" s="59">
        <f ca="1">DATEDIF(TablaEmpleados[[#This Row],[FECHA CONTRATO]],TODAY(),"Y")</f>
        <v>7</v>
      </c>
    </row>
    <row r="47" spans="1:48" x14ac:dyDescent="0.25">
      <c r="A47" t="s">
        <v>136</v>
      </c>
      <c r="B47" t="str">
        <f t="shared" si="0"/>
        <v>mcarter@dominio.com</v>
      </c>
      <c r="C47" s="5">
        <v>71860</v>
      </c>
      <c r="D47" t="s">
        <v>123</v>
      </c>
      <c r="E47" t="s">
        <v>137</v>
      </c>
      <c r="F47">
        <v>5664</v>
      </c>
      <c r="G47" s="1">
        <v>23146</v>
      </c>
      <c r="H47" t="s">
        <v>46</v>
      </c>
      <c r="I47" t="s">
        <v>26</v>
      </c>
      <c r="J47" t="s">
        <v>27</v>
      </c>
      <c r="K47" t="s">
        <v>28</v>
      </c>
      <c r="L47" t="s">
        <v>29</v>
      </c>
      <c r="M47" s="1">
        <v>41869</v>
      </c>
      <c r="N47" s="1"/>
      <c r="O47" t="s">
        <v>30</v>
      </c>
      <c r="P47" t="s">
        <v>31</v>
      </c>
      <c r="Q47" t="s">
        <v>125</v>
      </c>
      <c r="R47" t="s">
        <v>126</v>
      </c>
      <c r="S47" t="s">
        <v>42</v>
      </c>
      <c r="T47" t="s">
        <v>43</v>
      </c>
      <c r="U47">
        <v>5</v>
      </c>
      <c r="V47">
        <v>5</v>
      </c>
      <c r="W47">
        <v>0</v>
      </c>
      <c r="X47">
        <v>7</v>
      </c>
      <c r="Y47" s="1" t="str">
        <f>IF(TRIM(TablaEmpleados[[#This Row],[NOMBRE]])="","Solicitar nombre","Completo")</f>
        <v>Completo</v>
      </c>
      <c r="Z47" s="1" t="str">
        <f>IF(TRIM(TablaEmpleados[[#This Row],[EMAILS]])="","Solicitar email","")</f>
        <v/>
      </c>
      <c r="AA47" s="12">
        <f>IF(TablaEmpleados[[#This Row],[SALARIO]]&lt;60000,TablaEmpleados[[#This Row],[SALARIO]]*7%,0)</f>
        <v>0</v>
      </c>
      <c r="AB47" s="15">
        <f>IF(RIGHT(TablaEmpleados[[#This Row],[EMAILS]],8)="pade.com",TablaEmpleados[[#This Row],[SALARIO]]*12%,0)</f>
        <v>0</v>
      </c>
      <c r="AC47" s="15">
        <f>IF(LEFT(TablaEmpleados[[#This Row],[EMAILS]],8)="pade.com",TablaEmpleados[[#This Row],[SALARIO]]*12%,0)</f>
        <v>0</v>
      </c>
      <c r="AD47" s="15">
        <f>IF(COUNTIF(TablaEmpleados[[#This Row],[CARGO]],"*Production*")&gt;0,TablaEmpleados[[#This Row],[SALARIO]]*7%,0)</f>
        <v>0</v>
      </c>
      <c r="AE47" s="59">
        <f>IF(TablaEmpleados[[#This Row],[ESTADO CIVIL]]="Married",2,0)</f>
        <v>0</v>
      </c>
      <c r="AF47" s="59">
        <f ca="1">IF(DATEDIF(TablaEmpleados[[#This Row],[FECHA CONTRATO]],TODAY(),"Y")&gt;=10,2,0)</f>
        <v>0</v>
      </c>
      <c r="AG47" s="6">
        <f>IF(AND(TablaEmpleados[[#This Row],[NACIONALIDAD]]&lt;&gt;"US Citizen",TablaEmpleados[[#This Row],[Bono anual 2]]=0),TablaEmpleados[[#This Row],[SALARIO]]*3%,0)</f>
        <v>0</v>
      </c>
      <c r="AH47" s="6" t="str">
        <f>IF(AND(TablaEmpleados[[#This Row],[NACIONALIDAD]]="US Citizen",TablaEmpleados[[#This Row],[LATINO]]="Yes"),"SI","NO")</f>
        <v>NO</v>
      </c>
      <c r="AI47" s="19">
        <v>1</v>
      </c>
      <c r="AJ47" s="19" t="str">
        <f>IF(AND(TablaEmpleados[[#This Row],[SALARIO]]&gt;=40000,TablaEmpleados[[#This Row],[SALARIO]]&lt;=50000),"SI","NO")</f>
        <v>NO</v>
      </c>
      <c r="AK47" s="6" t="str">
        <f>IF(OR(TablaEmpleados[[#This Row],[SALARIO]]&lt;55000,TablaEmpleados[[#This Row],[ESTADO CIVIL]]="Married"),"SI","NO")</f>
        <v>NO</v>
      </c>
      <c r="AL47" s="6" t="str">
        <f>IF(TablaEmpleados[[#This Row],[ESTADO]]="MA",
              IF(OR(TablaEmpleados[[#This Row],[CP]]=2145,TablaEmpleados[[#This Row],[CP]]=2148),"SI","NO"),"NO")</f>
        <v>NO</v>
      </c>
      <c r="AM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47" s="6" t="str" cm="1">
        <f t="array" ref="AN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47" s="6" t="b">
        <f>TablaEmpleados[[#This Row],[EVALUACIÓN DE DESEMPEÑO CON SI]]=TablaEmpleados[[#This Row],[EVALUACIÓN DE DESEMPEÑO CON SI.CONJUNTO]]</f>
        <v>1</v>
      </c>
      <c r="AP4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7" s="6" t="str" cm="1">
        <f t="array" ref="AQ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7" s="6" t="b">
        <f>TablaEmpleados[[#This Row],[BONOS DE VIAJE POR EL MUNDO (Con SI)]]=TablaEmpleados[[#This Row],[BONOS DE VIAJE POR EL MUNDO (Con SI.CONJUNTO)]]</f>
        <v>1</v>
      </c>
      <c r="AS47" s="22" cm="1">
        <f t="array" ref="AS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7" s="6" t="str" cm="1">
        <f t="array" ref="AT4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7" s="59">
        <f ca="1">DATEDIF(TablaEmpleados[[#This Row],[FECHA CONTRATO]],TODAY(),"Y")</f>
        <v>9</v>
      </c>
    </row>
    <row r="48" spans="1:48" x14ac:dyDescent="0.25">
      <c r="A48" t="s">
        <v>138</v>
      </c>
      <c r="C48" s="5">
        <v>61656</v>
      </c>
      <c r="D48" t="s">
        <v>23</v>
      </c>
      <c r="E48" t="s">
        <v>24</v>
      </c>
      <c r="F48">
        <v>2763</v>
      </c>
      <c r="G48" s="1">
        <v>18630</v>
      </c>
      <c r="H48" t="s">
        <v>46</v>
      </c>
      <c r="I48" t="s">
        <v>26</v>
      </c>
      <c r="J48" t="s">
        <v>27</v>
      </c>
      <c r="K48" t="s">
        <v>28</v>
      </c>
      <c r="L48" t="s">
        <v>29</v>
      </c>
      <c r="M48" s="1">
        <v>41911</v>
      </c>
      <c r="N48" s="1"/>
      <c r="O48" t="s">
        <v>30</v>
      </c>
      <c r="P48" t="s">
        <v>31</v>
      </c>
      <c r="Q48" t="s">
        <v>32</v>
      </c>
      <c r="R48" t="s">
        <v>33</v>
      </c>
      <c r="S48" t="s">
        <v>55</v>
      </c>
      <c r="T48" t="s">
        <v>43</v>
      </c>
      <c r="U48">
        <v>5</v>
      </c>
      <c r="V48">
        <v>4</v>
      </c>
      <c r="W48">
        <v>0</v>
      </c>
      <c r="X48">
        <v>11</v>
      </c>
      <c r="Y48" s="1" t="str">
        <f>IF(TRIM(TablaEmpleados[[#This Row],[NOMBRE]])="","Solicitar nombre","Completo")</f>
        <v>Completo</v>
      </c>
      <c r="Z48" s="1" t="str">
        <f>IF(TRIM(TablaEmpleados[[#This Row],[EMAILS]])="","Solicitar email","")</f>
        <v>Solicitar email</v>
      </c>
      <c r="AA48" s="12">
        <f>IF(TablaEmpleados[[#This Row],[SALARIO]]&lt;60000,TablaEmpleados[[#This Row],[SALARIO]]*7%,0)</f>
        <v>0</v>
      </c>
      <c r="AB48" s="15">
        <f>IF(RIGHT(TablaEmpleados[[#This Row],[EMAILS]],8)="pade.com",TablaEmpleados[[#This Row],[SALARIO]]*12%,0)</f>
        <v>0</v>
      </c>
      <c r="AC48" s="15">
        <f>IF(LEFT(TablaEmpleados[[#This Row],[EMAILS]],8)="pade.com",TablaEmpleados[[#This Row],[SALARIO]]*12%,0)</f>
        <v>0</v>
      </c>
      <c r="AD48" s="15">
        <f>IF(COUNTIF(TablaEmpleados[[#This Row],[CARGO]],"*Production*")&gt;0,TablaEmpleados[[#This Row],[SALARIO]]*7%,0)</f>
        <v>4315.92</v>
      </c>
      <c r="AE48" s="59">
        <f>IF(TablaEmpleados[[#This Row],[ESTADO CIVIL]]="Married",2,0)</f>
        <v>0</v>
      </c>
      <c r="AF48" s="59">
        <f ca="1">IF(DATEDIF(TablaEmpleados[[#This Row],[FECHA CONTRATO]],TODAY(),"Y")&gt;=10,2,0)</f>
        <v>0</v>
      </c>
      <c r="AG48" s="6">
        <f>IF(AND(TablaEmpleados[[#This Row],[NACIONALIDAD]]&lt;&gt;"US Citizen",TablaEmpleados[[#This Row],[Bono anual 2]]=0),TablaEmpleados[[#This Row],[SALARIO]]*3%,0)</f>
        <v>0</v>
      </c>
      <c r="AH48" s="6" t="str">
        <f>IF(AND(TablaEmpleados[[#This Row],[NACIONALIDAD]]="US Citizen",TablaEmpleados[[#This Row],[LATINO]]="Yes"),"SI","NO")</f>
        <v>NO</v>
      </c>
      <c r="AI48" s="19">
        <v>1</v>
      </c>
      <c r="AJ48" s="19" t="str">
        <f>IF(AND(TablaEmpleados[[#This Row],[SALARIO]]&gt;=40000,TablaEmpleados[[#This Row],[SALARIO]]&lt;=50000),"SI","NO")</f>
        <v>NO</v>
      </c>
      <c r="AK48" s="6" t="str">
        <f>IF(OR(TablaEmpleados[[#This Row],[SALARIO]]&lt;55000,TablaEmpleados[[#This Row],[ESTADO CIVIL]]="Married"),"SI","NO")</f>
        <v>NO</v>
      </c>
      <c r="AL48" s="6" t="str">
        <f>IF(TablaEmpleados[[#This Row],[ESTADO]]="MA",
              IF(OR(TablaEmpleados[[#This Row],[CP]]=2145,TablaEmpleados[[#This Row],[CP]]=2148),"SI","NO"),"NO")</f>
        <v>NO</v>
      </c>
      <c r="AM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8" s="6" t="str" cm="1">
        <f t="array" ref="AN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8" s="6" t="b">
        <f>TablaEmpleados[[#This Row],[EVALUACIÓN DE DESEMPEÑO CON SI]]=TablaEmpleados[[#This Row],[EVALUACIÓN DE DESEMPEÑO CON SI.CONJUNTO]]</f>
        <v>1</v>
      </c>
      <c r="AP4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8" s="6" t="str" cm="1">
        <f t="array" ref="AQ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8" s="6" t="b">
        <f>TablaEmpleados[[#This Row],[BONOS DE VIAJE POR EL MUNDO (Con SI)]]=TablaEmpleados[[#This Row],[BONOS DE VIAJE POR EL MUNDO (Con SI.CONJUNTO)]]</f>
        <v>1</v>
      </c>
      <c r="AS48" s="22" cm="1">
        <f t="array" ref="AS4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8" s="6" t="str" cm="1">
        <f t="array" ref="AT4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8" s="59">
        <f ca="1">DATEDIF(TablaEmpleados[[#This Row],[FECHA CONTRATO]],TODAY(),"Y")</f>
        <v>9</v>
      </c>
    </row>
    <row r="49" spans="1:48" x14ac:dyDescent="0.25">
      <c r="A49" t="s">
        <v>139</v>
      </c>
      <c r="B49" t="str">
        <f t="shared" si="0"/>
        <v>bchampaigne@dominio.com</v>
      </c>
      <c r="C49" s="5">
        <v>110929</v>
      </c>
      <c r="D49" t="s">
        <v>140</v>
      </c>
      <c r="E49" t="s">
        <v>24</v>
      </c>
      <c r="F49">
        <v>2045</v>
      </c>
      <c r="G49" s="1">
        <v>26338</v>
      </c>
      <c r="H49" t="s">
        <v>25</v>
      </c>
      <c r="I49" t="s">
        <v>37</v>
      </c>
      <c r="J49" t="s">
        <v>27</v>
      </c>
      <c r="K49" t="s">
        <v>28</v>
      </c>
      <c r="L49" t="s">
        <v>29</v>
      </c>
      <c r="M49" s="1">
        <v>42619</v>
      </c>
      <c r="N49" s="1"/>
      <c r="O49" t="s">
        <v>30</v>
      </c>
      <c r="P49" t="s">
        <v>31</v>
      </c>
      <c r="Q49" t="s">
        <v>40</v>
      </c>
      <c r="R49" t="s">
        <v>131</v>
      </c>
      <c r="S49" t="s">
        <v>42</v>
      </c>
      <c r="T49" t="s">
        <v>43</v>
      </c>
      <c r="U49">
        <v>4.5</v>
      </c>
      <c r="V49">
        <v>5</v>
      </c>
      <c r="W49">
        <v>7</v>
      </c>
      <c r="X49">
        <v>8</v>
      </c>
      <c r="Y49" s="1" t="str">
        <f>IF(TRIM(TablaEmpleados[[#This Row],[NOMBRE]])="","Solicitar nombre","Completo")</f>
        <v>Completo</v>
      </c>
      <c r="Z49" s="1" t="str">
        <f>IF(TRIM(TablaEmpleados[[#This Row],[EMAILS]])="","Solicitar email","")</f>
        <v/>
      </c>
      <c r="AA49" s="12">
        <f>IF(TablaEmpleados[[#This Row],[SALARIO]]&lt;60000,TablaEmpleados[[#This Row],[SALARIO]]*7%,0)</f>
        <v>0</v>
      </c>
      <c r="AB49" s="15">
        <f>IF(RIGHT(TablaEmpleados[[#This Row],[EMAILS]],8)="pade.com",TablaEmpleados[[#This Row],[SALARIO]]*12%,0)</f>
        <v>0</v>
      </c>
      <c r="AC49" s="15">
        <f>IF(LEFT(TablaEmpleados[[#This Row],[EMAILS]],8)="pade.com",TablaEmpleados[[#This Row],[SALARIO]]*12%,0)</f>
        <v>0</v>
      </c>
      <c r="AD49" s="15">
        <f>IF(COUNTIF(TablaEmpleados[[#This Row],[CARGO]],"*Production*")&gt;0,TablaEmpleados[[#This Row],[SALARIO]]*7%,0)</f>
        <v>0</v>
      </c>
      <c r="AE49" s="59">
        <f>IF(TablaEmpleados[[#This Row],[ESTADO CIVIL]]="Married",2,0)</f>
        <v>2</v>
      </c>
      <c r="AF49" s="59">
        <f ca="1">IF(DATEDIF(TablaEmpleados[[#This Row],[FECHA CONTRATO]],TODAY(),"Y")&gt;=10,2,0)</f>
        <v>0</v>
      </c>
      <c r="AG49" s="6">
        <f>IF(AND(TablaEmpleados[[#This Row],[NACIONALIDAD]]&lt;&gt;"US Citizen",TablaEmpleados[[#This Row],[Bono anual 2]]=0),TablaEmpleados[[#This Row],[SALARIO]]*3%,0)</f>
        <v>0</v>
      </c>
      <c r="AH49" s="6" t="str">
        <f>IF(AND(TablaEmpleados[[#This Row],[NACIONALIDAD]]="US Citizen",TablaEmpleados[[#This Row],[LATINO]]="Yes"),"SI","NO")</f>
        <v>NO</v>
      </c>
      <c r="AI49" s="19">
        <v>1</v>
      </c>
      <c r="AJ49" s="19" t="str">
        <f>IF(AND(TablaEmpleados[[#This Row],[SALARIO]]&gt;=40000,TablaEmpleados[[#This Row],[SALARIO]]&lt;=50000),"SI","NO")</f>
        <v>NO</v>
      </c>
      <c r="AK49" s="6" t="str">
        <f>IF(OR(TablaEmpleados[[#This Row],[SALARIO]]&lt;55000,TablaEmpleados[[#This Row],[ESTADO CIVIL]]="Married"),"SI","NO")</f>
        <v>SI</v>
      </c>
      <c r="AL49" s="6" t="str">
        <f>IF(TablaEmpleados[[#This Row],[ESTADO]]="MA",
              IF(OR(TablaEmpleados[[#This Row],[CP]]=2145,TablaEmpleados[[#This Row],[CP]]=2148),"SI","NO"),"NO")</f>
        <v>NO</v>
      </c>
      <c r="AM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49" s="6" t="str" cm="1">
        <f t="array" ref="AN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49" s="6" t="b">
        <f>TablaEmpleados[[#This Row],[EVALUACIÓN DE DESEMPEÑO CON SI]]=TablaEmpleados[[#This Row],[EVALUACIÓN DE DESEMPEÑO CON SI.CONJUNTO]]</f>
        <v>1</v>
      </c>
      <c r="AP4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49" s="6" t="str" cm="1">
        <f t="array" ref="AQ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9" s="6" t="b">
        <f>TablaEmpleados[[#This Row],[BONOS DE VIAJE POR EL MUNDO (Con SI)]]=TablaEmpleados[[#This Row],[BONOS DE VIAJE POR EL MUNDO (Con SI.CONJUNTO)]]</f>
        <v>1</v>
      </c>
      <c r="AS49" s="22" cm="1">
        <f t="array" ref="AS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9" s="6" t="str" cm="1">
        <f t="array" ref="AT4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9" s="59">
        <f ca="1">DATEDIF(TablaEmpleados[[#This Row],[FECHA CONTRATO]],TODAY(),"Y")</f>
        <v>7</v>
      </c>
    </row>
    <row r="50" spans="1:48" x14ac:dyDescent="0.25">
      <c r="A50" t="s">
        <v>141</v>
      </c>
      <c r="B50" t="str">
        <f>LOWER(LEFT(RIGHT(A50,LEN(A50)-FIND(",",A50)),1)&amp;LEFT(A50,FIND(",",A50)-1)&amp;"@pade.com")</f>
        <v>lchan@pade.com</v>
      </c>
      <c r="C50" s="5">
        <v>54237</v>
      </c>
      <c r="D50" t="s">
        <v>23</v>
      </c>
      <c r="E50" t="s">
        <v>24</v>
      </c>
      <c r="F50">
        <v>2170</v>
      </c>
      <c r="G50" s="1">
        <v>28898</v>
      </c>
      <c r="H50" t="s">
        <v>46</v>
      </c>
      <c r="I50" t="s">
        <v>26</v>
      </c>
      <c r="J50" t="s">
        <v>27</v>
      </c>
      <c r="K50" t="s">
        <v>28</v>
      </c>
      <c r="L50" t="s">
        <v>29</v>
      </c>
      <c r="M50" s="1">
        <v>41771</v>
      </c>
      <c r="N50" s="1"/>
      <c r="O50" t="s">
        <v>30</v>
      </c>
      <c r="P50" t="s">
        <v>31</v>
      </c>
      <c r="Q50" t="s">
        <v>32</v>
      </c>
      <c r="R50" t="s">
        <v>50</v>
      </c>
      <c r="S50" t="s">
        <v>42</v>
      </c>
      <c r="T50" t="s">
        <v>43</v>
      </c>
      <c r="U50">
        <v>3.3</v>
      </c>
      <c r="V50">
        <v>4</v>
      </c>
      <c r="W50">
        <v>0</v>
      </c>
      <c r="X50">
        <v>11</v>
      </c>
      <c r="Y50" s="1" t="str">
        <f>IF(TRIM(TablaEmpleados[[#This Row],[NOMBRE]])="","Solicitar nombre","Completo")</f>
        <v>Completo</v>
      </c>
      <c r="Z50" s="1" t="str">
        <f>IF(TRIM(TablaEmpleados[[#This Row],[EMAILS]])="","Solicitar email","")</f>
        <v/>
      </c>
      <c r="AA50" s="12">
        <f>IF(TablaEmpleados[[#This Row],[SALARIO]]&lt;60000,TablaEmpleados[[#This Row],[SALARIO]]*7%,0)</f>
        <v>3796.59</v>
      </c>
      <c r="AB50" s="15">
        <f>IF(RIGHT(TablaEmpleados[[#This Row],[EMAILS]],8)="pade.com",TablaEmpleados[[#This Row],[SALARIO]]*12%,0)</f>
        <v>6508.44</v>
      </c>
      <c r="AC50" s="15">
        <f>IF(LEFT(TablaEmpleados[[#This Row],[EMAILS]],8)="pade.com",TablaEmpleados[[#This Row],[SALARIO]]*12%,0)</f>
        <v>0</v>
      </c>
      <c r="AD50" s="15">
        <f>IF(COUNTIF(TablaEmpleados[[#This Row],[CARGO]],"*Production*")&gt;0,TablaEmpleados[[#This Row],[SALARIO]]*7%,0)</f>
        <v>3796.59</v>
      </c>
      <c r="AE50" s="59">
        <f>IF(TablaEmpleados[[#This Row],[ESTADO CIVIL]]="Married",2,0)</f>
        <v>0</v>
      </c>
      <c r="AF50" s="59">
        <f ca="1">IF(DATEDIF(TablaEmpleados[[#This Row],[FECHA CONTRATO]],TODAY(),"Y")&gt;=10,2,0)</f>
        <v>2</v>
      </c>
      <c r="AG50" s="6">
        <f>IF(AND(TablaEmpleados[[#This Row],[NACIONALIDAD]]&lt;&gt;"US Citizen",TablaEmpleados[[#This Row],[Bono anual 2]]=0),TablaEmpleados[[#This Row],[SALARIO]]*3%,0)</f>
        <v>0</v>
      </c>
      <c r="AH50" s="6" t="str">
        <f>IF(AND(TablaEmpleados[[#This Row],[NACIONALIDAD]]="US Citizen",TablaEmpleados[[#This Row],[LATINO]]="Yes"),"SI","NO")</f>
        <v>NO</v>
      </c>
      <c r="AI50" s="19">
        <v>1</v>
      </c>
      <c r="AJ50" s="19" t="str">
        <f>IF(AND(TablaEmpleados[[#This Row],[SALARIO]]&gt;=40000,TablaEmpleados[[#This Row],[SALARIO]]&lt;=50000),"SI","NO")</f>
        <v>NO</v>
      </c>
      <c r="AK50" s="6" t="str">
        <f>IF(OR(TablaEmpleados[[#This Row],[SALARIO]]&lt;55000,TablaEmpleados[[#This Row],[ESTADO CIVIL]]="Married"),"SI","NO")</f>
        <v>SI</v>
      </c>
      <c r="AL50" s="6" t="str">
        <f>IF(TablaEmpleados[[#This Row],[ESTADO]]="MA",
              IF(OR(TablaEmpleados[[#This Row],[CP]]=2145,TablaEmpleados[[#This Row],[CP]]=2148),"SI","NO"),"NO")</f>
        <v>NO</v>
      </c>
      <c r="AM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0" s="6" t="str" cm="1">
        <f t="array" ref="AN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0" s="6" t="b">
        <f>TablaEmpleados[[#This Row],[EVALUACIÓN DE DESEMPEÑO CON SI]]=TablaEmpleados[[#This Row],[EVALUACIÓN DE DESEMPEÑO CON SI.CONJUNTO]]</f>
        <v>1</v>
      </c>
      <c r="AP5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0" s="6" t="str" cm="1">
        <f t="array" ref="AQ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0" s="6" t="b">
        <f>TablaEmpleados[[#This Row],[BONOS DE VIAJE POR EL MUNDO (Con SI)]]=TablaEmpleados[[#This Row],[BONOS DE VIAJE POR EL MUNDO (Con SI.CONJUNTO)]]</f>
        <v>1</v>
      </c>
      <c r="AS50" s="22" cm="1">
        <f t="array" ref="AS5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0" s="6" t="str" cm="1">
        <f t="array" ref="AT5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0" s="59">
        <f ca="1">DATEDIF(TablaEmpleados[[#This Row],[FECHA CONTRATO]],TODAY(),"Y")</f>
        <v>10</v>
      </c>
    </row>
    <row r="51" spans="1:48" x14ac:dyDescent="0.25">
      <c r="A51" t="s">
        <v>142</v>
      </c>
      <c r="B51" t="str">
        <f t="shared" si="0"/>
        <v>dchang@dominio.com</v>
      </c>
      <c r="C51" s="5">
        <v>60380</v>
      </c>
      <c r="D51" t="s">
        <v>23</v>
      </c>
      <c r="E51" t="s">
        <v>24</v>
      </c>
      <c r="F51">
        <v>1845</v>
      </c>
      <c r="G51" s="1">
        <v>30552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s="1">
        <v>41463</v>
      </c>
      <c r="N51" s="1"/>
      <c r="O51" t="s">
        <v>30</v>
      </c>
      <c r="P51" t="s">
        <v>31</v>
      </c>
      <c r="Q51" t="s">
        <v>32</v>
      </c>
      <c r="R51" t="s">
        <v>54</v>
      </c>
      <c r="S51" t="s">
        <v>34</v>
      </c>
      <c r="T51" t="s">
        <v>43</v>
      </c>
      <c r="U51">
        <v>3.8</v>
      </c>
      <c r="V51">
        <v>5</v>
      </c>
      <c r="W51">
        <v>0</v>
      </c>
      <c r="X51">
        <v>4</v>
      </c>
      <c r="Y51" s="1" t="str">
        <f>IF(TRIM(TablaEmpleados[[#This Row],[NOMBRE]])="","Solicitar nombre","Completo")</f>
        <v>Completo</v>
      </c>
      <c r="Z51" s="1" t="str">
        <f>IF(TRIM(TablaEmpleados[[#This Row],[EMAILS]])="","Solicitar email","")</f>
        <v/>
      </c>
      <c r="AA51" s="12">
        <f>IF(TablaEmpleados[[#This Row],[SALARIO]]&lt;60000,TablaEmpleados[[#This Row],[SALARIO]]*7%,0)</f>
        <v>0</v>
      </c>
      <c r="AB51" s="15">
        <f>IF(RIGHT(TablaEmpleados[[#This Row],[EMAILS]],8)="pade.com",TablaEmpleados[[#This Row],[SALARIO]]*12%,0)</f>
        <v>0</v>
      </c>
      <c r="AC51" s="15">
        <f>IF(LEFT(TablaEmpleados[[#This Row],[EMAILS]],8)="pade.com",TablaEmpleados[[#This Row],[SALARIO]]*12%,0)</f>
        <v>0</v>
      </c>
      <c r="AD51" s="15">
        <f>IF(COUNTIF(TablaEmpleados[[#This Row],[CARGO]],"*Production*")&gt;0,TablaEmpleados[[#This Row],[SALARIO]]*7%,0)</f>
        <v>4226.6000000000004</v>
      </c>
      <c r="AE51" s="59">
        <f>IF(TablaEmpleados[[#This Row],[ESTADO CIVIL]]="Married",2,0)</f>
        <v>0</v>
      </c>
      <c r="AF51" s="59">
        <f ca="1">IF(DATEDIF(TablaEmpleados[[#This Row],[FECHA CONTRATO]],TODAY(),"Y")&gt;=10,2,0)</f>
        <v>2</v>
      </c>
      <c r="AG51" s="6">
        <f>IF(AND(TablaEmpleados[[#This Row],[NACIONALIDAD]]&lt;&gt;"US Citizen",TablaEmpleados[[#This Row],[Bono anual 2]]=0),TablaEmpleados[[#This Row],[SALARIO]]*3%,0)</f>
        <v>0</v>
      </c>
      <c r="AH51" s="6" t="str">
        <f>IF(AND(TablaEmpleados[[#This Row],[NACIONALIDAD]]="US Citizen",TablaEmpleados[[#This Row],[LATINO]]="Yes"),"SI","NO")</f>
        <v>NO</v>
      </c>
      <c r="AI51" s="19">
        <v>1</v>
      </c>
      <c r="AJ51" s="19" t="str">
        <f>IF(AND(TablaEmpleados[[#This Row],[SALARIO]]&gt;=40000,TablaEmpleados[[#This Row],[SALARIO]]&lt;=50000),"SI","NO")</f>
        <v>NO</v>
      </c>
      <c r="AK51" s="6" t="str">
        <f>IF(OR(TablaEmpleados[[#This Row],[SALARIO]]&lt;55000,TablaEmpleados[[#This Row],[ESTADO CIVIL]]="Married"),"SI","NO")</f>
        <v>NO</v>
      </c>
      <c r="AL51" s="6" t="str">
        <f>IF(TablaEmpleados[[#This Row],[ESTADO]]="MA",
              IF(OR(TablaEmpleados[[#This Row],[CP]]=2145,TablaEmpleados[[#This Row],[CP]]=2148),"SI","NO"),"NO")</f>
        <v>NO</v>
      </c>
      <c r="AM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1" s="6" t="str" cm="1">
        <f t="array" ref="AN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1" s="6" t="b">
        <f>TablaEmpleados[[#This Row],[EVALUACIÓN DE DESEMPEÑO CON SI]]=TablaEmpleados[[#This Row],[EVALUACIÓN DE DESEMPEÑO CON SI.CONJUNTO]]</f>
        <v>1</v>
      </c>
      <c r="AP5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1" s="6" t="str" cm="1">
        <f t="array" ref="AQ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1" s="6" t="b">
        <f>TablaEmpleados[[#This Row],[BONOS DE VIAJE POR EL MUNDO (Con SI)]]=TablaEmpleados[[#This Row],[BONOS DE VIAJE POR EL MUNDO (Con SI.CONJUNTO)]]</f>
        <v>1</v>
      </c>
      <c r="AS51" s="22" cm="1">
        <f t="array" ref="AS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1" s="6" t="str" cm="1">
        <f t="array" ref="AT5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1" s="59">
        <f ca="1">DATEDIF(TablaEmpleados[[#This Row],[FECHA CONTRATO]],TODAY(),"Y")</f>
        <v>10</v>
      </c>
    </row>
    <row r="52" spans="1:48" x14ac:dyDescent="0.25">
      <c r="A52" t="s">
        <v>143</v>
      </c>
      <c r="B52" t="str">
        <f t="shared" si="0"/>
        <v>achigurh@dominio.com</v>
      </c>
      <c r="C52" s="5">
        <v>66808</v>
      </c>
      <c r="D52" t="s">
        <v>123</v>
      </c>
      <c r="E52" t="s">
        <v>81</v>
      </c>
      <c r="F52">
        <v>78207</v>
      </c>
      <c r="G52" s="1">
        <v>25730</v>
      </c>
      <c r="H52" t="s">
        <v>25</v>
      </c>
      <c r="I52" t="s">
        <v>26</v>
      </c>
      <c r="J52" t="s">
        <v>91</v>
      </c>
      <c r="K52" t="s">
        <v>28</v>
      </c>
      <c r="L52" t="s">
        <v>67</v>
      </c>
      <c r="M52" s="1">
        <v>41043</v>
      </c>
      <c r="N52" s="1"/>
      <c r="O52" t="s">
        <v>30</v>
      </c>
      <c r="P52" t="s">
        <v>31</v>
      </c>
      <c r="Q52" t="s">
        <v>125</v>
      </c>
      <c r="R52" t="s">
        <v>144</v>
      </c>
      <c r="S52" t="s">
        <v>65</v>
      </c>
      <c r="T52" t="s">
        <v>43</v>
      </c>
      <c r="U52">
        <v>3</v>
      </c>
      <c r="V52">
        <v>5</v>
      </c>
      <c r="W52">
        <v>0</v>
      </c>
      <c r="X52">
        <v>17</v>
      </c>
      <c r="Y52" s="1" t="str">
        <f>IF(TRIM(TablaEmpleados[[#This Row],[NOMBRE]])="","Solicitar nombre","Completo")</f>
        <v>Completo</v>
      </c>
      <c r="Z52" s="1" t="str">
        <f>IF(TRIM(TablaEmpleados[[#This Row],[EMAILS]])="","Solicitar email","")</f>
        <v/>
      </c>
      <c r="AA52" s="12">
        <f>IF(TablaEmpleados[[#This Row],[SALARIO]]&lt;60000,TablaEmpleados[[#This Row],[SALARIO]]*7%,0)</f>
        <v>0</v>
      </c>
      <c r="AB52" s="15">
        <f>IF(RIGHT(TablaEmpleados[[#This Row],[EMAILS]],8)="pade.com",TablaEmpleados[[#This Row],[SALARIO]]*12%,0)</f>
        <v>0</v>
      </c>
      <c r="AC52" s="15">
        <f>IF(LEFT(TablaEmpleados[[#This Row],[EMAILS]],8)="pade.com",TablaEmpleados[[#This Row],[SALARIO]]*12%,0)</f>
        <v>0</v>
      </c>
      <c r="AD52" s="15">
        <f>IF(COUNTIF(TablaEmpleados[[#This Row],[CARGO]],"*Production*")&gt;0,TablaEmpleados[[#This Row],[SALARIO]]*7%,0)</f>
        <v>0</v>
      </c>
      <c r="AE52" s="59">
        <f>IF(TablaEmpleados[[#This Row],[ESTADO CIVIL]]="Married",2,0)</f>
        <v>0</v>
      </c>
      <c r="AF52" s="59">
        <f ca="1">IF(DATEDIF(TablaEmpleados[[#This Row],[FECHA CONTRATO]],TODAY(),"Y")&gt;=10,2,0)</f>
        <v>2</v>
      </c>
      <c r="AG52" s="6">
        <f>IF(AND(TablaEmpleados[[#This Row],[NACIONALIDAD]]&lt;&gt;"US Citizen",TablaEmpleados[[#This Row],[Bono anual 2]]=0),TablaEmpleados[[#This Row],[SALARIO]]*3%,0)</f>
        <v>2004.24</v>
      </c>
      <c r="AH52" s="6" t="str">
        <f>IF(AND(TablaEmpleados[[#This Row],[NACIONALIDAD]]="US Citizen",TablaEmpleados[[#This Row],[LATINO]]="Yes"),"SI","NO")</f>
        <v>NO</v>
      </c>
      <c r="AI52" s="19">
        <v>1</v>
      </c>
      <c r="AJ52" s="19" t="str">
        <f>IF(AND(TablaEmpleados[[#This Row],[SALARIO]]&gt;=40000,TablaEmpleados[[#This Row],[SALARIO]]&lt;=50000),"SI","NO")</f>
        <v>NO</v>
      </c>
      <c r="AK52" s="6" t="str">
        <f>IF(OR(TablaEmpleados[[#This Row],[SALARIO]]&lt;55000,TablaEmpleados[[#This Row],[ESTADO CIVIL]]="Married"),"SI","NO")</f>
        <v>NO</v>
      </c>
      <c r="AL52" s="6" t="str">
        <f>IF(TablaEmpleados[[#This Row],[ESTADO]]="MA",
              IF(OR(TablaEmpleados[[#This Row],[CP]]=2145,TablaEmpleados[[#This Row],[CP]]=2148),"SI","NO"),"NO")</f>
        <v>NO</v>
      </c>
      <c r="AM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52" s="6" t="str" cm="1">
        <f t="array" ref="AN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52" s="6" t="b">
        <f>TablaEmpleados[[#This Row],[EVALUACIÓN DE DESEMPEÑO CON SI]]=TablaEmpleados[[#This Row],[EVALUACIÓN DE DESEMPEÑO CON SI.CONJUNTO]]</f>
        <v>1</v>
      </c>
      <c r="AP5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2" s="6" t="str" cm="1">
        <f t="array" ref="AQ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2" s="6" t="b">
        <f>TablaEmpleados[[#This Row],[BONOS DE VIAJE POR EL MUNDO (Con SI)]]=TablaEmpleados[[#This Row],[BONOS DE VIAJE POR EL MUNDO (Con SI.CONJUNTO)]]</f>
        <v>1</v>
      </c>
      <c r="AS52" s="22" cm="1">
        <f t="array" ref="AS5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2" s="6" t="str" cm="1">
        <f t="array" ref="AT5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2" s="59">
        <f ca="1">DATEDIF(TablaEmpleados[[#This Row],[FECHA CONTRATO]],TODAY(),"Y")</f>
        <v>12</v>
      </c>
    </row>
    <row r="53" spans="1:48" x14ac:dyDescent="0.25">
      <c r="A53" t="s">
        <v>145</v>
      </c>
      <c r="B53" t="str">
        <f t="shared" si="0"/>
        <v>echivukula@dominio.com</v>
      </c>
      <c r="C53" s="5">
        <v>64786</v>
      </c>
      <c r="D53" t="s">
        <v>23</v>
      </c>
      <c r="E53" t="s">
        <v>24</v>
      </c>
      <c r="F53">
        <v>1775</v>
      </c>
      <c r="G53" s="1">
        <v>30555</v>
      </c>
      <c r="H53" t="s">
        <v>46</v>
      </c>
      <c r="I53" t="s">
        <v>26</v>
      </c>
      <c r="J53" t="s">
        <v>27</v>
      </c>
      <c r="K53" t="s">
        <v>28</v>
      </c>
      <c r="L53" t="s">
        <v>29</v>
      </c>
      <c r="M53" s="1">
        <v>40721</v>
      </c>
      <c r="N53" s="1">
        <v>42323</v>
      </c>
      <c r="O53" t="s">
        <v>146</v>
      </c>
      <c r="P53" t="s">
        <v>39</v>
      </c>
      <c r="Q53" t="s">
        <v>32</v>
      </c>
      <c r="R53" t="s">
        <v>57</v>
      </c>
      <c r="S53" t="s">
        <v>42</v>
      </c>
      <c r="T53" t="s">
        <v>43</v>
      </c>
      <c r="U53">
        <v>4.3</v>
      </c>
      <c r="V53">
        <v>4</v>
      </c>
      <c r="W53">
        <v>0</v>
      </c>
      <c r="X53">
        <v>3</v>
      </c>
      <c r="Y53" s="1" t="str">
        <f>IF(TRIM(TablaEmpleados[[#This Row],[NOMBRE]])="","Solicitar nombre","Completo")</f>
        <v>Completo</v>
      </c>
      <c r="Z53" s="1" t="str">
        <f>IF(TRIM(TablaEmpleados[[#This Row],[EMAILS]])="","Solicitar email","")</f>
        <v/>
      </c>
      <c r="AA53" s="12">
        <f>IF(TablaEmpleados[[#This Row],[SALARIO]]&lt;60000,TablaEmpleados[[#This Row],[SALARIO]]*7%,0)</f>
        <v>0</v>
      </c>
      <c r="AB53" s="15">
        <f>IF(RIGHT(TablaEmpleados[[#This Row],[EMAILS]],8)="pade.com",TablaEmpleados[[#This Row],[SALARIO]]*12%,0)</f>
        <v>0</v>
      </c>
      <c r="AC53" s="15">
        <f>IF(LEFT(TablaEmpleados[[#This Row],[EMAILS]],8)="pade.com",TablaEmpleados[[#This Row],[SALARIO]]*12%,0)</f>
        <v>0</v>
      </c>
      <c r="AD53" s="15">
        <f>IF(COUNTIF(TablaEmpleados[[#This Row],[CARGO]],"*Production*")&gt;0,TablaEmpleados[[#This Row],[SALARIO]]*7%,0)</f>
        <v>4535.0200000000004</v>
      </c>
      <c r="AE53" s="59">
        <f>IF(TablaEmpleados[[#This Row],[ESTADO CIVIL]]="Married",2,0)</f>
        <v>0</v>
      </c>
      <c r="AF53" s="59">
        <f ca="1">IF(DATEDIF(TablaEmpleados[[#This Row],[FECHA CONTRATO]],TODAY(),"Y")&gt;=10,2,0)</f>
        <v>2</v>
      </c>
      <c r="AG53" s="6">
        <f>IF(AND(TablaEmpleados[[#This Row],[NACIONALIDAD]]&lt;&gt;"US Citizen",TablaEmpleados[[#This Row],[Bono anual 2]]=0),TablaEmpleados[[#This Row],[SALARIO]]*3%,0)</f>
        <v>0</v>
      </c>
      <c r="AH53" s="6" t="str">
        <f>IF(AND(TablaEmpleados[[#This Row],[NACIONALIDAD]]="US Citizen",TablaEmpleados[[#This Row],[LATINO]]="Yes"),"SI","NO")</f>
        <v>NO</v>
      </c>
      <c r="AI53" s="19">
        <v>1</v>
      </c>
      <c r="AJ53" s="19" t="str">
        <f>IF(AND(TablaEmpleados[[#This Row],[SALARIO]]&gt;=40000,TablaEmpleados[[#This Row],[SALARIO]]&lt;=50000),"SI","NO")</f>
        <v>NO</v>
      </c>
      <c r="AK53" s="6" t="str">
        <f>IF(OR(TablaEmpleados[[#This Row],[SALARIO]]&lt;55000,TablaEmpleados[[#This Row],[ESTADO CIVIL]]="Married"),"SI","NO")</f>
        <v>NO</v>
      </c>
      <c r="AL53" s="6" t="str">
        <f>IF(TablaEmpleados[[#This Row],[ESTADO]]="MA",
              IF(OR(TablaEmpleados[[#This Row],[CP]]=2145,TablaEmpleados[[#This Row],[CP]]=2148),"SI","NO"),"NO")</f>
        <v>NO</v>
      </c>
      <c r="AM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3" s="6" t="str" cm="1">
        <f t="array" ref="AN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3" s="6" t="b">
        <f>TablaEmpleados[[#This Row],[EVALUACIÓN DE DESEMPEÑO CON SI]]=TablaEmpleados[[#This Row],[EVALUACIÓN DE DESEMPEÑO CON SI.CONJUNTO]]</f>
        <v>1</v>
      </c>
      <c r="AP5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3" s="6" t="str" cm="1">
        <f t="array" ref="AQ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3" s="6" t="b">
        <f>TablaEmpleados[[#This Row],[BONOS DE VIAJE POR EL MUNDO (Con SI)]]=TablaEmpleados[[#This Row],[BONOS DE VIAJE POR EL MUNDO (Con SI.CONJUNTO)]]</f>
        <v>1</v>
      </c>
      <c r="AS53" s="22" cm="1">
        <f t="array" ref="AS5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3" s="6" t="str" cm="1">
        <f t="array" ref="AT5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3" s="59">
        <f ca="1">DATEDIF(TablaEmpleados[[#This Row],[FECHA CONTRATO]],TODAY(),"Y")</f>
        <v>12</v>
      </c>
    </row>
    <row r="54" spans="1:48" x14ac:dyDescent="0.25">
      <c r="A54" t="s">
        <v>147</v>
      </c>
      <c r="B54" t="str">
        <f t="shared" si="0"/>
        <v>ccierpiszewski@dominio.com</v>
      </c>
      <c r="C54" s="5">
        <v>64816</v>
      </c>
      <c r="D54" t="s">
        <v>23</v>
      </c>
      <c r="E54" t="s">
        <v>24</v>
      </c>
      <c r="F54">
        <v>2044</v>
      </c>
      <c r="G54" s="1">
        <v>32294</v>
      </c>
      <c r="H54" t="s">
        <v>46</v>
      </c>
      <c r="I54" t="s">
        <v>26</v>
      </c>
      <c r="J54" t="s">
        <v>148</v>
      </c>
      <c r="K54" t="s">
        <v>28</v>
      </c>
      <c r="L54" t="s">
        <v>67</v>
      </c>
      <c r="M54" s="1">
        <v>40819</v>
      </c>
      <c r="N54" s="1"/>
      <c r="O54" t="s">
        <v>30</v>
      </c>
      <c r="P54" t="s">
        <v>31</v>
      </c>
      <c r="Q54" t="s">
        <v>32</v>
      </c>
      <c r="R54" t="s">
        <v>64</v>
      </c>
      <c r="S54" t="s">
        <v>42</v>
      </c>
      <c r="T54" t="s">
        <v>43</v>
      </c>
      <c r="U54">
        <v>3.58</v>
      </c>
      <c r="V54">
        <v>5</v>
      </c>
      <c r="W54">
        <v>0</v>
      </c>
      <c r="X54">
        <v>3</v>
      </c>
      <c r="Y54" s="1" t="str">
        <f>IF(TRIM(TablaEmpleados[[#This Row],[NOMBRE]])="","Solicitar nombre","Completo")</f>
        <v>Completo</v>
      </c>
      <c r="Z54" s="1" t="str">
        <f>IF(TRIM(TablaEmpleados[[#This Row],[EMAILS]])="","Solicitar email","")</f>
        <v/>
      </c>
      <c r="AA54" s="12">
        <f>IF(TablaEmpleados[[#This Row],[SALARIO]]&lt;60000,TablaEmpleados[[#This Row],[SALARIO]]*7%,0)</f>
        <v>0</v>
      </c>
      <c r="AB54" s="15">
        <f>IF(RIGHT(TablaEmpleados[[#This Row],[EMAILS]],8)="pade.com",TablaEmpleados[[#This Row],[SALARIO]]*12%,0)</f>
        <v>0</v>
      </c>
      <c r="AC54" s="15">
        <f>IF(LEFT(TablaEmpleados[[#This Row],[EMAILS]],8)="pade.com",TablaEmpleados[[#This Row],[SALARIO]]*12%,0)</f>
        <v>0</v>
      </c>
      <c r="AD54" s="15">
        <f>IF(COUNTIF(TablaEmpleados[[#This Row],[CARGO]],"*Production*")&gt;0,TablaEmpleados[[#This Row],[SALARIO]]*7%,0)</f>
        <v>4537.1200000000008</v>
      </c>
      <c r="AE54" s="59">
        <f>IF(TablaEmpleados[[#This Row],[ESTADO CIVIL]]="Married",2,0)</f>
        <v>0</v>
      </c>
      <c r="AF54" s="59">
        <f ca="1">IF(DATEDIF(TablaEmpleados[[#This Row],[FECHA CONTRATO]],TODAY(),"Y")&gt;=10,2,0)</f>
        <v>2</v>
      </c>
      <c r="AG54" s="6">
        <f>IF(AND(TablaEmpleados[[#This Row],[NACIONALIDAD]]&lt;&gt;"US Citizen",TablaEmpleados[[#This Row],[Bono anual 2]]=0),TablaEmpleados[[#This Row],[SALARIO]]*3%,0)</f>
        <v>0</v>
      </c>
      <c r="AH54" s="6" t="str">
        <f>IF(AND(TablaEmpleados[[#This Row],[NACIONALIDAD]]="US Citizen",TablaEmpleados[[#This Row],[LATINO]]="Yes"),"SI","NO")</f>
        <v>NO</v>
      </c>
      <c r="AI54" s="19">
        <v>1</v>
      </c>
      <c r="AJ54" s="19" t="str">
        <f>IF(AND(TablaEmpleados[[#This Row],[SALARIO]]&gt;=40000,TablaEmpleados[[#This Row],[SALARIO]]&lt;=50000),"SI","NO")</f>
        <v>NO</v>
      </c>
      <c r="AK54" s="6" t="str">
        <f>IF(OR(TablaEmpleados[[#This Row],[SALARIO]]&lt;55000,TablaEmpleados[[#This Row],[ESTADO CIVIL]]="Married"),"SI","NO")</f>
        <v>NO</v>
      </c>
      <c r="AL54" s="6" t="str">
        <f>IF(TablaEmpleados[[#This Row],[ESTADO]]="MA",
              IF(OR(TablaEmpleados[[#This Row],[CP]]=2145,TablaEmpleados[[#This Row],[CP]]=2148),"SI","NO"),"NO")</f>
        <v>NO</v>
      </c>
      <c r="AM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4" s="6" t="str" cm="1">
        <f t="array" ref="AN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4" s="6" t="b">
        <f>TablaEmpleados[[#This Row],[EVALUACIÓN DE DESEMPEÑO CON SI]]=TablaEmpleados[[#This Row],[EVALUACIÓN DE DESEMPEÑO CON SI.CONJUNTO]]</f>
        <v>1</v>
      </c>
      <c r="AP5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4" s="6" t="str" cm="1">
        <f t="array" ref="AQ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4" s="6" t="b">
        <f>TablaEmpleados[[#This Row],[BONOS DE VIAJE POR EL MUNDO (Con SI)]]=TablaEmpleados[[#This Row],[BONOS DE VIAJE POR EL MUNDO (Con SI.CONJUNTO)]]</f>
        <v>1</v>
      </c>
      <c r="AS54" s="22" cm="1">
        <f t="array" ref="AS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4" s="6" t="str" cm="1">
        <f t="array" ref="AT5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4" s="59">
        <f ca="1">DATEDIF(TablaEmpleados[[#This Row],[FECHA CONTRATO]],TODAY(),"Y")</f>
        <v>12</v>
      </c>
    </row>
    <row r="55" spans="1:48" x14ac:dyDescent="0.25">
      <c r="A55" t="s">
        <v>149</v>
      </c>
      <c r="B55" t="str">
        <f t="shared" si="0"/>
        <v>rclayton@dominio.com</v>
      </c>
      <c r="C55" s="5">
        <v>68678</v>
      </c>
      <c r="D55" t="s">
        <v>71</v>
      </c>
      <c r="E55" t="s">
        <v>24</v>
      </c>
      <c r="F55">
        <v>2170</v>
      </c>
      <c r="G55" s="1">
        <v>31295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s="1">
        <v>41157</v>
      </c>
      <c r="N55" s="1"/>
      <c r="O55" t="s">
        <v>30</v>
      </c>
      <c r="P55" t="s">
        <v>31</v>
      </c>
      <c r="Q55" t="s">
        <v>40</v>
      </c>
      <c r="R55" t="s">
        <v>150</v>
      </c>
      <c r="S55" t="s">
        <v>42</v>
      </c>
      <c r="T55" t="s">
        <v>43</v>
      </c>
      <c r="U55">
        <v>4.7</v>
      </c>
      <c r="V55">
        <v>3</v>
      </c>
      <c r="W55">
        <v>6</v>
      </c>
      <c r="X55">
        <v>2</v>
      </c>
      <c r="Y55" s="1" t="str">
        <f>IF(TRIM(TablaEmpleados[[#This Row],[NOMBRE]])="","Solicitar nombre","Completo")</f>
        <v>Completo</v>
      </c>
      <c r="Z55" s="1" t="str">
        <f>IF(TRIM(TablaEmpleados[[#This Row],[EMAILS]])="","Solicitar email","")</f>
        <v/>
      </c>
      <c r="AA55" s="12">
        <f>IF(TablaEmpleados[[#This Row],[SALARIO]]&lt;60000,TablaEmpleados[[#This Row],[SALARIO]]*7%,0)</f>
        <v>0</v>
      </c>
      <c r="AB55" s="15">
        <f>IF(RIGHT(TablaEmpleados[[#This Row],[EMAILS]],8)="pade.com",TablaEmpleados[[#This Row],[SALARIO]]*12%,0)</f>
        <v>0</v>
      </c>
      <c r="AC55" s="15">
        <f>IF(LEFT(TablaEmpleados[[#This Row],[EMAILS]],8)="pade.com",TablaEmpleados[[#This Row],[SALARIO]]*12%,0)</f>
        <v>0</v>
      </c>
      <c r="AD55" s="15">
        <f>IF(COUNTIF(TablaEmpleados[[#This Row],[CARGO]],"*Production*")&gt;0,TablaEmpleados[[#This Row],[SALARIO]]*7%,0)</f>
        <v>0</v>
      </c>
      <c r="AE55" s="59">
        <f>IF(TablaEmpleados[[#This Row],[ESTADO CIVIL]]="Married",2,0)</f>
        <v>0</v>
      </c>
      <c r="AF55" s="59">
        <f ca="1">IF(DATEDIF(TablaEmpleados[[#This Row],[FECHA CONTRATO]],TODAY(),"Y")&gt;=10,2,0)</f>
        <v>2</v>
      </c>
      <c r="AG55" s="6">
        <f>IF(AND(TablaEmpleados[[#This Row],[NACIONALIDAD]]&lt;&gt;"US Citizen",TablaEmpleados[[#This Row],[Bono anual 2]]=0),TablaEmpleados[[#This Row],[SALARIO]]*3%,0)</f>
        <v>0</v>
      </c>
      <c r="AH55" s="6" t="str">
        <f>IF(AND(TablaEmpleados[[#This Row],[NACIONALIDAD]]="US Citizen",TablaEmpleados[[#This Row],[LATINO]]="Yes"),"SI","NO")</f>
        <v>NO</v>
      </c>
      <c r="AI55" s="19">
        <v>1</v>
      </c>
      <c r="AJ55" s="19" t="str">
        <f>IF(AND(TablaEmpleados[[#This Row],[SALARIO]]&gt;=40000,TablaEmpleados[[#This Row],[SALARIO]]&lt;=50000),"SI","NO")</f>
        <v>NO</v>
      </c>
      <c r="AK55" s="6" t="str">
        <f>IF(OR(TablaEmpleados[[#This Row],[SALARIO]]&lt;55000,TablaEmpleados[[#This Row],[ESTADO CIVIL]]="Married"),"SI","NO")</f>
        <v>NO</v>
      </c>
      <c r="AL55" s="6" t="str">
        <f>IF(TablaEmpleados[[#This Row],[ESTADO]]="MA",
              IF(OR(TablaEmpleados[[#This Row],[CP]]=2145,TablaEmpleados[[#This Row],[CP]]=2148),"SI","NO"),"NO")</f>
        <v>NO</v>
      </c>
      <c r="AM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55" s="6" t="str" cm="1">
        <f t="array" ref="AN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55" s="6" t="b">
        <f>TablaEmpleados[[#This Row],[EVALUACIÓN DE DESEMPEÑO CON SI]]=TablaEmpleados[[#This Row],[EVALUACIÓN DE DESEMPEÑO CON SI.CONJUNTO]]</f>
        <v>1</v>
      </c>
      <c r="AP5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5" s="6" t="str" cm="1">
        <f t="array" ref="AQ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5" s="6" t="b">
        <f>TablaEmpleados[[#This Row],[BONOS DE VIAJE POR EL MUNDO (Con SI)]]=TablaEmpleados[[#This Row],[BONOS DE VIAJE POR EL MUNDO (Con SI.CONJUNTO)]]</f>
        <v>1</v>
      </c>
      <c r="AS55" s="22" cm="1">
        <f t="array" ref="AS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5" s="6" t="str" cm="1">
        <f t="array" ref="AT5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5" s="59">
        <f ca="1">DATEDIF(TablaEmpleados[[#This Row],[FECHA CONTRATO]],TODAY(),"Y")</f>
        <v>11</v>
      </c>
    </row>
    <row r="56" spans="1:48" x14ac:dyDescent="0.25">
      <c r="A56" t="s">
        <v>151</v>
      </c>
      <c r="B56" t="str">
        <f t="shared" si="0"/>
        <v>jcloninger@dominio.com</v>
      </c>
      <c r="C56" s="5">
        <v>64066</v>
      </c>
      <c r="D56" t="s">
        <v>45</v>
      </c>
      <c r="E56" t="s">
        <v>24</v>
      </c>
      <c r="F56">
        <v>1752</v>
      </c>
      <c r="G56" s="1">
        <v>29829</v>
      </c>
      <c r="H56" t="s">
        <v>46</v>
      </c>
      <c r="I56" t="s">
        <v>37</v>
      </c>
      <c r="J56" t="s">
        <v>27</v>
      </c>
      <c r="K56" t="s">
        <v>28</v>
      </c>
      <c r="L56" t="s">
        <v>29</v>
      </c>
      <c r="M56" s="1">
        <v>40679</v>
      </c>
      <c r="N56" s="1">
        <v>41281</v>
      </c>
      <c r="O56" t="s">
        <v>78</v>
      </c>
      <c r="P56" t="s">
        <v>39</v>
      </c>
      <c r="Q56" t="s">
        <v>32</v>
      </c>
      <c r="R56" t="s">
        <v>68</v>
      </c>
      <c r="S56" t="s">
        <v>55</v>
      </c>
      <c r="T56" t="s">
        <v>43</v>
      </c>
      <c r="U56">
        <v>4.2</v>
      </c>
      <c r="V56">
        <v>5</v>
      </c>
      <c r="W56">
        <v>0</v>
      </c>
      <c r="X56">
        <v>9</v>
      </c>
      <c r="Y56" s="1" t="str">
        <f>IF(TRIM(TablaEmpleados[[#This Row],[NOMBRE]])="","Solicitar nombre","Completo")</f>
        <v>Completo</v>
      </c>
      <c r="Z56" s="1" t="str">
        <f>IF(TRIM(TablaEmpleados[[#This Row],[EMAILS]])="","Solicitar email","")</f>
        <v/>
      </c>
      <c r="AA56" s="12">
        <f>IF(TablaEmpleados[[#This Row],[SALARIO]]&lt;60000,TablaEmpleados[[#This Row],[SALARIO]]*7%,0)</f>
        <v>0</v>
      </c>
      <c r="AB56" s="15">
        <f>IF(RIGHT(TablaEmpleados[[#This Row],[EMAILS]],8)="pade.com",TablaEmpleados[[#This Row],[SALARIO]]*12%,0)</f>
        <v>0</v>
      </c>
      <c r="AC56" s="15">
        <f>IF(LEFT(TablaEmpleados[[#This Row],[EMAILS]],8)="pade.com",TablaEmpleados[[#This Row],[SALARIO]]*12%,0)</f>
        <v>0</v>
      </c>
      <c r="AD56" s="15">
        <f>IF(COUNTIF(TablaEmpleados[[#This Row],[CARGO]],"*Production*")&gt;0,TablaEmpleados[[#This Row],[SALARIO]]*7%,0)</f>
        <v>4484.6200000000008</v>
      </c>
      <c r="AE56" s="59">
        <f>IF(TablaEmpleados[[#This Row],[ESTADO CIVIL]]="Married",2,0)</f>
        <v>2</v>
      </c>
      <c r="AF56" s="59">
        <f ca="1">IF(DATEDIF(TablaEmpleados[[#This Row],[FECHA CONTRATO]],TODAY(),"Y")&gt;=10,2,0)</f>
        <v>2</v>
      </c>
      <c r="AG56" s="6">
        <f>IF(AND(TablaEmpleados[[#This Row],[NACIONALIDAD]]&lt;&gt;"US Citizen",TablaEmpleados[[#This Row],[Bono anual 2]]=0),TablaEmpleados[[#This Row],[SALARIO]]*3%,0)</f>
        <v>0</v>
      </c>
      <c r="AH56" s="6" t="str">
        <f>IF(AND(TablaEmpleados[[#This Row],[NACIONALIDAD]]="US Citizen",TablaEmpleados[[#This Row],[LATINO]]="Yes"),"SI","NO")</f>
        <v>NO</v>
      </c>
      <c r="AI56" s="19">
        <v>1</v>
      </c>
      <c r="AJ56" s="19" t="str">
        <f>IF(AND(TablaEmpleados[[#This Row],[SALARIO]]&gt;=40000,TablaEmpleados[[#This Row],[SALARIO]]&lt;=50000),"SI","NO")</f>
        <v>NO</v>
      </c>
      <c r="AK56" s="6" t="str">
        <f>IF(OR(TablaEmpleados[[#This Row],[SALARIO]]&lt;55000,TablaEmpleados[[#This Row],[ESTADO CIVIL]]="Married"),"SI","NO")</f>
        <v>SI</v>
      </c>
      <c r="AL56" s="6" t="str">
        <f>IF(TablaEmpleados[[#This Row],[ESTADO]]="MA",
              IF(OR(TablaEmpleados[[#This Row],[CP]]=2145,TablaEmpleados[[#This Row],[CP]]=2148),"SI","NO"),"NO")</f>
        <v>NO</v>
      </c>
      <c r="AM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6" s="6" t="str" cm="1">
        <f t="array" ref="AN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6" s="6" t="b">
        <f>TablaEmpleados[[#This Row],[EVALUACIÓN DE DESEMPEÑO CON SI]]=TablaEmpleados[[#This Row],[EVALUACIÓN DE DESEMPEÑO CON SI.CONJUNTO]]</f>
        <v>1</v>
      </c>
      <c r="AP5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6" s="6" t="str" cm="1">
        <f t="array" ref="AQ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6" s="6" t="b">
        <f>TablaEmpleados[[#This Row],[BONOS DE VIAJE POR EL MUNDO (Con SI)]]=TablaEmpleados[[#This Row],[BONOS DE VIAJE POR EL MUNDO (Con SI.CONJUNTO)]]</f>
        <v>1</v>
      </c>
      <c r="AS56" s="22" cm="1">
        <f t="array" ref="AS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6" s="6" t="str" cm="1">
        <f t="array" ref="AT5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6" s="59">
        <f ca="1">DATEDIF(TablaEmpleados[[#This Row],[FECHA CONTRATO]],TODAY(),"Y")</f>
        <v>13</v>
      </c>
    </row>
    <row r="57" spans="1:48" x14ac:dyDescent="0.25">
      <c r="A57" t="s">
        <v>152</v>
      </c>
      <c r="B57" t="str">
        <f t="shared" si="0"/>
        <v>pclose@dominio.com</v>
      </c>
      <c r="C57" s="5">
        <v>59369</v>
      </c>
      <c r="D57" t="s">
        <v>45</v>
      </c>
      <c r="E57" t="s">
        <v>24</v>
      </c>
      <c r="F57">
        <v>2169</v>
      </c>
      <c r="G57" s="1">
        <v>28819</v>
      </c>
      <c r="H57" t="s">
        <v>25</v>
      </c>
      <c r="I57" t="s">
        <v>37</v>
      </c>
      <c r="J57" t="s">
        <v>27</v>
      </c>
      <c r="K57" t="s">
        <v>28</v>
      </c>
      <c r="L57" t="s">
        <v>29</v>
      </c>
      <c r="M57" s="1">
        <v>40420</v>
      </c>
      <c r="N57" s="1">
        <v>40812</v>
      </c>
      <c r="O57" t="s">
        <v>38</v>
      </c>
      <c r="P57" t="s">
        <v>39</v>
      </c>
      <c r="Q57" t="s">
        <v>32</v>
      </c>
      <c r="R57" t="s">
        <v>76</v>
      </c>
      <c r="S57" t="s">
        <v>42</v>
      </c>
      <c r="T57" t="s">
        <v>43</v>
      </c>
      <c r="U57">
        <v>4.2</v>
      </c>
      <c r="V57">
        <v>4</v>
      </c>
      <c r="W57">
        <v>0</v>
      </c>
      <c r="X57">
        <v>6</v>
      </c>
      <c r="Y57" s="1" t="str">
        <f>IF(TRIM(TablaEmpleados[[#This Row],[NOMBRE]])="","Solicitar nombre","Completo")</f>
        <v>Completo</v>
      </c>
      <c r="Z57" s="1" t="str">
        <f>IF(TRIM(TablaEmpleados[[#This Row],[EMAILS]])="","Solicitar email","")</f>
        <v/>
      </c>
      <c r="AA57" s="12">
        <f>IF(TablaEmpleados[[#This Row],[SALARIO]]&lt;60000,TablaEmpleados[[#This Row],[SALARIO]]*7%,0)</f>
        <v>4155.8300000000008</v>
      </c>
      <c r="AB57" s="15">
        <f>IF(RIGHT(TablaEmpleados[[#This Row],[EMAILS]],8)="pade.com",TablaEmpleados[[#This Row],[SALARIO]]*12%,0)</f>
        <v>0</v>
      </c>
      <c r="AC57" s="15">
        <f>IF(LEFT(TablaEmpleados[[#This Row],[EMAILS]],8)="pade.com",TablaEmpleados[[#This Row],[SALARIO]]*12%,0)</f>
        <v>0</v>
      </c>
      <c r="AD57" s="15">
        <f>IF(COUNTIF(TablaEmpleados[[#This Row],[CARGO]],"*Production*")&gt;0,TablaEmpleados[[#This Row],[SALARIO]]*7%,0)</f>
        <v>4155.8300000000008</v>
      </c>
      <c r="AE57" s="59">
        <f>IF(TablaEmpleados[[#This Row],[ESTADO CIVIL]]="Married",2,0)</f>
        <v>2</v>
      </c>
      <c r="AF57" s="59">
        <f ca="1">IF(DATEDIF(TablaEmpleados[[#This Row],[FECHA CONTRATO]],TODAY(),"Y")&gt;=10,2,0)</f>
        <v>2</v>
      </c>
      <c r="AG57" s="6">
        <f>IF(AND(TablaEmpleados[[#This Row],[NACIONALIDAD]]&lt;&gt;"US Citizen",TablaEmpleados[[#This Row],[Bono anual 2]]=0),TablaEmpleados[[#This Row],[SALARIO]]*3%,0)</f>
        <v>0</v>
      </c>
      <c r="AH57" s="6" t="str">
        <f>IF(AND(TablaEmpleados[[#This Row],[NACIONALIDAD]]="US Citizen",TablaEmpleados[[#This Row],[LATINO]]="Yes"),"SI","NO")</f>
        <v>NO</v>
      </c>
      <c r="AI57" s="19">
        <v>1</v>
      </c>
      <c r="AJ57" s="19" t="str">
        <f>IF(AND(TablaEmpleados[[#This Row],[SALARIO]]&gt;=40000,TablaEmpleados[[#This Row],[SALARIO]]&lt;=50000),"SI","NO")</f>
        <v>NO</v>
      </c>
      <c r="AK57" s="6" t="str">
        <f>IF(OR(TablaEmpleados[[#This Row],[SALARIO]]&lt;55000,TablaEmpleados[[#This Row],[ESTADO CIVIL]]="Married"),"SI","NO")</f>
        <v>SI</v>
      </c>
      <c r="AL57" s="6" t="str">
        <f>IF(TablaEmpleados[[#This Row],[ESTADO]]="MA",
              IF(OR(TablaEmpleados[[#This Row],[CP]]=2145,TablaEmpleados[[#This Row],[CP]]=2148),"SI","NO"),"NO")</f>
        <v>NO</v>
      </c>
      <c r="AM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7" s="6" t="str" cm="1">
        <f t="array" ref="AN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7" s="6" t="b">
        <f>TablaEmpleados[[#This Row],[EVALUACIÓN DE DESEMPEÑO CON SI]]=TablaEmpleados[[#This Row],[EVALUACIÓN DE DESEMPEÑO CON SI.CONJUNTO]]</f>
        <v>1</v>
      </c>
      <c r="AP5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7" s="6" t="str" cm="1">
        <f t="array" ref="AQ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7" s="6" t="b">
        <f>TablaEmpleados[[#This Row],[BONOS DE VIAJE POR EL MUNDO (Con SI)]]=TablaEmpleados[[#This Row],[BONOS DE VIAJE POR EL MUNDO (Con SI.CONJUNTO)]]</f>
        <v>1</v>
      </c>
      <c r="AS57" s="22" cm="1">
        <f t="array" ref="AS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7" s="6" t="str" cm="1">
        <f t="array" ref="AT5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7" s="59">
        <f ca="1">DATEDIF(TablaEmpleados[[#This Row],[FECHA CONTRATO]],TODAY(),"Y")</f>
        <v>13</v>
      </c>
    </row>
    <row r="58" spans="1:48" x14ac:dyDescent="0.25">
      <c r="A58" t="s">
        <v>153</v>
      </c>
      <c r="B58" t="str">
        <f t="shared" si="0"/>
        <v>eclukey@dominio.com</v>
      </c>
      <c r="C58" s="5">
        <v>50373</v>
      </c>
      <c r="D58" t="s">
        <v>23</v>
      </c>
      <c r="E58" t="s">
        <v>24</v>
      </c>
      <c r="F58">
        <v>2134</v>
      </c>
      <c r="G58" s="1">
        <v>29459</v>
      </c>
      <c r="H58" t="s">
        <v>25</v>
      </c>
      <c r="I58" t="s">
        <v>37</v>
      </c>
      <c r="J58" t="s">
        <v>27</v>
      </c>
      <c r="K58" t="s">
        <v>28</v>
      </c>
      <c r="L58" t="s">
        <v>29</v>
      </c>
      <c r="M58" s="1">
        <v>42557</v>
      </c>
      <c r="N58" s="1"/>
      <c r="O58" t="s">
        <v>30</v>
      </c>
      <c r="P58" t="s">
        <v>31</v>
      </c>
      <c r="Q58" t="s">
        <v>32</v>
      </c>
      <c r="R58" t="s">
        <v>68</v>
      </c>
      <c r="S58" t="s">
        <v>65</v>
      </c>
      <c r="T58" t="s">
        <v>35</v>
      </c>
      <c r="U58">
        <v>4.0999999999999996</v>
      </c>
      <c r="V58">
        <v>4</v>
      </c>
      <c r="W58">
        <v>0</v>
      </c>
      <c r="X58">
        <v>5</v>
      </c>
      <c r="Y58" s="1" t="str">
        <f>IF(TRIM(TablaEmpleados[[#This Row],[NOMBRE]])="","Solicitar nombre","Completo")</f>
        <v>Completo</v>
      </c>
      <c r="Z58" s="1" t="str">
        <f>IF(TRIM(TablaEmpleados[[#This Row],[EMAILS]])="","Solicitar email","")</f>
        <v/>
      </c>
      <c r="AA58" s="12">
        <f>IF(TablaEmpleados[[#This Row],[SALARIO]]&lt;60000,TablaEmpleados[[#This Row],[SALARIO]]*7%,0)</f>
        <v>3526.11</v>
      </c>
      <c r="AB58" s="15">
        <f>IF(RIGHT(TablaEmpleados[[#This Row],[EMAILS]],8)="pade.com",TablaEmpleados[[#This Row],[SALARIO]]*12%,0)</f>
        <v>0</v>
      </c>
      <c r="AC58" s="15">
        <f>IF(LEFT(TablaEmpleados[[#This Row],[EMAILS]],8)="pade.com",TablaEmpleados[[#This Row],[SALARIO]]*12%,0)</f>
        <v>0</v>
      </c>
      <c r="AD58" s="15">
        <f>IF(COUNTIF(TablaEmpleados[[#This Row],[CARGO]],"*Production*")&gt;0,TablaEmpleados[[#This Row],[SALARIO]]*7%,0)</f>
        <v>3526.11</v>
      </c>
      <c r="AE58" s="59">
        <f>IF(TablaEmpleados[[#This Row],[ESTADO CIVIL]]="Married",2,0)</f>
        <v>2</v>
      </c>
      <c r="AF58" s="59">
        <f ca="1">IF(DATEDIF(TablaEmpleados[[#This Row],[FECHA CONTRATO]],TODAY(),"Y")&gt;=10,2,0)</f>
        <v>0</v>
      </c>
      <c r="AG58" s="6">
        <f>IF(AND(TablaEmpleados[[#This Row],[NACIONALIDAD]]&lt;&gt;"US Citizen",TablaEmpleados[[#This Row],[Bono anual 2]]=0),TablaEmpleados[[#This Row],[SALARIO]]*3%,0)</f>
        <v>0</v>
      </c>
      <c r="AH58" s="6" t="str">
        <f>IF(AND(TablaEmpleados[[#This Row],[NACIONALIDAD]]="US Citizen",TablaEmpleados[[#This Row],[LATINO]]="Yes"),"SI","NO")</f>
        <v>NO</v>
      </c>
      <c r="AI58" s="19">
        <v>1</v>
      </c>
      <c r="AJ58" s="19" t="str">
        <f>IF(AND(TablaEmpleados[[#This Row],[SALARIO]]&gt;=40000,TablaEmpleados[[#This Row],[SALARIO]]&lt;=50000),"SI","NO")</f>
        <v>NO</v>
      </c>
      <c r="AK58" s="6" t="str">
        <f>IF(OR(TablaEmpleados[[#This Row],[SALARIO]]&lt;55000,TablaEmpleados[[#This Row],[ESTADO CIVIL]]="Married"),"SI","NO")</f>
        <v>SI</v>
      </c>
      <c r="AL58" s="6" t="str">
        <f>IF(TablaEmpleados[[#This Row],[ESTADO]]="MA",
              IF(OR(TablaEmpleados[[#This Row],[CP]]=2145,TablaEmpleados[[#This Row],[CP]]=2148),"SI","NO"),"NO")</f>
        <v>NO</v>
      </c>
      <c r="AM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8" s="6" t="str" cm="1">
        <f t="array" ref="AN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8" s="6" t="b">
        <f>TablaEmpleados[[#This Row],[EVALUACIÓN DE DESEMPEÑO CON SI]]=TablaEmpleados[[#This Row],[EVALUACIÓN DE DESEMPEÑO CON SI.CONJUNTO]]</f>
        <v>1</v>
      </c>
      <c r="AP5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58" s="6" t="str" cm="1">
        <f t="array" ref="AQ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58" s="6" t="b">
        <f>TablaEmpleados[[#This Row],[BONOS DE VIAJE POR EL MUNDO (Con SI)]]=TablaEmpleados[[#This Row],[BONOS DE VIAJE POR EL MUNDO (Con SI.CONJUNTO)]]</f>
        <v>1</v>
      </c>
      <c r="AS58" s="22" cm="1">
        <f t="array" ref="AS5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58" s="6" t="str" cm="1">
        <f t="array" ref="AT5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8" s="59">
        <f ca="1">DATEDIF(TablaEmpleados[[#This Row],[FECHA CONTRATO]],TODAY(),"Y")</f>
        <v>7</v>
      </c>
    </row>
    <row r="59" spans="1:48" x14ac:dyDescent="0.25">
      <c r="A59" t="s">
        <v>154</v>
      </c>
      <c r="B59" t="str">
        <f t="shared" si="0"/>
        <v>jcockel@dominio.com</v>
      </c>
      <c r="C59" s="5">
        <v>63108</v>
      </c>
      <c r="D59" t="s">
        <v>23</v>
      </c>
      <c r="E59" t="s">
        <v>24</v>
      </c>
      <c r="F59">
        <v>2452</v>
      </c>
      <c r="G59" s="1">
        <v>28376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s="1">
        <v>41463</v>
      </c>
      <c r="N59" s="1"/>
      <c r="O59" t="s">
        <v>30</v>
      </c>
      <c r="P59" t="s">
        <v>31</v>
      </c>
      <c r="Q59" t="s">
        <v>32</v>
      </c>
      <c r="R59" t="s">
        <v>76</v>
      </c>
      <c r="S59" t="s">
        <v>65</v>
      </c>
      <c r="T59" t="s">
        <v>43</v>
      </c>
      <c r="U59">
        <v>4.4000000000000004</v>
      </c>
      <c r="V59">
        <v>5</v>
      </c>
      <c r="W59">
        <v>0</v>
      </c>
      <c r="X59">
        <v>3</v>
      </c>
      <c r="Y59" s="1" t="str">
        <f>IF(TRIM(TablaEmpleados[[#This Row],[NOMBRE]])="","Solicitar nombre","Completo")</f>
        <v>Completo</v>
      </c>
      <c r="Z59" s="1" t="str">
        <f>IF(TRIM(TablaEmpleados[[#This Row],[EMAILS]])="","Solicitar email","")</f>
        <v/>
      </c>
      <c r="AA59" s="12">
        <f>IF(TablaEmpleados[[#This Row],[SALARIO]]&lt;60000,TablaEmpleados[[#This Row],[SALARIO]]*7%,0)</f>
        <v>0</v>
      </c>
      <c r="AB59" s="15">
        <f>IF(RIGHT(TablaEmpleados[[#This Row],[EMAILS]],8)="pade.com",TablaEmpleados[[#This Row],[SALARIO]]*12%,0)</f>
        <v>0</v>
      </c>
      <c r="AC59" s="15">
        <f>IF(LEFT(TablaEmpleados[[#This Row],[EMAILS]],8)="pade.com",TablaEmpleados[[#This Row],[SALARIO]]*12%,0)</f>
        <v>0</v>
      </c>
      <c r="AD59" s="15">
        <f>IF(COUNTIF(TablaEmpleados[[#This Row],[CARGO]],"*Production*")&gt;0,TablaEmpleados[[#This Row],[SALARIO]]*7%,0)</f>
        <v>4417.5600000000004</v>
      </c>
      <c r="AE59" s="59">
        <f>IF(TablaEmpleados[[#This Row],[ESTADO CIVIL]]="Married",2,0)</f>
        <v>0</v>
      </c>
      <c r="AF59" s="59">
        <f ca="1">IF(DATEDIF(TablaEmpleados[[#This Row],[FECHA CONTRATO]],TODAY(),"Y")&gt;=10,2,0)</f>
        <v>2</v>
      </c>
      <c r="AG59" s="6">
        <f>IF(AND(TablaEmpleados[[#This Row],[NACIONALIDAD]]&lt;&gt;"US Citizen",TablaEmpleados[[#This Row],[Bono anual 2]]=0),TablaEmpleados[[#This Row],[SALARIO]]*3%,0)</f>
        <v>0</v>
      </c>
      <c r="AH59" s="6" t="str">
        <f>IF(AND(TablaEmpleados[[#This Row],[NACIONALIDAD]]="US Citizen",TablaEmpleados[[#This Row],[LATINO]]="Yes"),"SI","NO")</f>
        <v>NO</v>
      </c>
      <c r="AI59" s="19">
        <v>1</v>
      </c>
      <c r="AJ59" s="19" t="str">
        <f>IF(AND(TablaEmpleados[[#This Row],[SALARIO]]&gt;=40000,TablaEmpleados[[#This Row],[SALARIO]]&lt;=50000),"SI","NO")</f>
        <v>NO</v>
      </c>
      <c r="AK59" s="6" t="str">
        <f>IF(OR(TablaEmpleados[[#This Row],[SALARIO]]&lt;55000,TablaEmpleados[[#This Row],[ESTADO CIVIL]]="Married"),"SI","NO")</f>
        <v>NO</v>
      </c>
      <c r="AL59" s="6" t="str">
        <f>IF(TablaEmpleados[[#This Row],[ESTADO]]="MA",
              IF(OR(TablaEmpleados[[#This Row],[CP]]=2145,TablaEmpleados[[#This Row],[CP]]=2148),"SI","NO"),"NO")</f>
        <v>NO</v>
      </c>
      <c r="AM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9" s="6" t="str" cm="1">
        <f t="array" ref="AN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9" s="6" t="b">
        <f>TablaEmpleados[[#This Row],[EVALUACIÓN DE DESEMPEÑO CON SI]]=TablaEmpleados[[#This Row],[EVALUACIÓN DE DESEMPEÑO CON SI.CONJUNTO]]</f>
        <v>1</v>
      </c>
      <c r="AP5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59" s="6" t="str" cm="1">
        <f t="array" ref="AQ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9" s="6" t="b">
        <f>TablaEmpleados[[#This Row],[BONOS DE VIAJE POR EL MUNDO (Con SI)]]=TablaEmpleados[[#This Row],[BONOS DE VIAJE POR EL MUNDO (Con SI.CONJUNTO)]]</f>
        <v>1</v>
      </c>
      <c r="AS59" s="22" cm="1">
        <f t="array" ref="AS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9" s="6" t="str" cm="1">
        <f t="array" ref="AT5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9" s="59">
        <f ca="1">DATEDIF(TablaEmpleados[[#This Row],[FECHA CONTRATO]],TODAY(),"Y")</f>
        <v>10</v>
      </c>
    </row>
    <row r="60" spans="1:48" x14ac:dyDescent="0.25">
      <c r="A60" t="s">
        <v>155</v>
      </c>
      <c r="B60" t="str">
        <f t="shared" si="0"/>
        <v>scole@dominio.com</v>
      </c>
      <c r="C60" s="5">
        <v>59144</v>
      </c>
      <c r="D60" t="s">
        <v>23</v>
      </c>
      <c r="E60" t="s">
        <v>24</v>
      </c>
      <c r="F60">
        <v>1880</v>
      </c>
      <c r="G60" s="1">
        <v>29079</v>
      </c>
      <c r="H60" t="s">
        <v>25</v>
      </c>
      <c r="I60" t="s">
        <v>26</v>
      </c>
      <c r="J60" t="s">
        <v>27</v>
      </c>
      <c r="K60" t="s">
        <v>28</v>
      </c>
      <c r="L60" t="s">
        <v>67</v>
      </c>
      <c r="M60" s="1">
        <v>40735</v>
      </c>
      <c r="N60" s="1">
        <v>42636</v>
      </c>
      <c r="O60" t="s">
        <v>94</v>
      </c>
      <c r="P60" t="s">
        <v>89</v>
      </c>
      <c r="Q60" t="s">
        <v>32</v>
      </c>
      <c r="R60" t="s">
        <v>48</v>
      </c>
      <c r="S60" t="s">
        <v>34</v>
      </c>
      <c r="T60" t="s">
        <v>102</v>
      </c>
      <c r="U60">
        <v>2</v>
      </c>
      <c r="V60">
        <v>3</v>
      </c>
      <c r="W60">
        <v>0</v>
      </c>
      <c r="X60">
        <v>16</v>
      </c>
      <c r="Y60" s="1" t="str">
        <f>IF(TRIM(TablaEmpleados[[#This Row],[NOMBRE]])="","Solicitar nombre","Completo")</f>
        <v>Completo</v>
      </c>
      <c r="Z60" s="1" t="str">
        <f>IF(TRIM(TablaEmpleados[[#This Row],[EMAILS]])="","Solicitar email","")</f>
        <v/>
      </c>
      <c r="AA60" s="12">
        <f>IF(TablaEmpleados[[#This Row],[SALARIO]]&lt;60000,TablaEmpleados[[#This Row],[SALARIO]]*7%,0)</f>
        <v>4140.0800000000008</v>
      </c>
      <c r="AB60" s="15">
        <f>IF(RIGHT(TablaEmpleados[[#This Row],[EMAILS]],8)="pade.com",TablaEmpleados[[#This Row],[SALARIO]]*12%,0)</f>
        <v>0</v>
      </c>
      <c r="AC60" s="15">
        <f>IF(LEFT(TablaEmpleados[[#This Row],[EMAILS]],8)="pade.com",TablaEmpleados[[#This Row],[SALARIO]]*12%,0)</f>
        <v>0</v>
      </c>
      <c r="AD60" s="15">
        <f>IF(COUNTIF(TablaEmpleados[[#This Row],[CARGO]],"*Production*")&gt;0,TablaEmpleados[[#This Row],[SALARIO]]*7%,0)</f>
        <v>4140.0800000000008</v>
      </c>
      <c r="AE60" s="59">
        <f>IF(TablaEmpleados[[#This Row],[ESTADO CIVIL]]="Married",2,0)</f>
        <v>0</v>
      </c>
      <c r="AF60" s="59">
        <f ca="1">IF(DATEDIF(TablaEmpleados[[#This Row],[FECHA CONTRATO]],TODAY(),"Y")&gt;=10,2,0)</f>
        <v>2</v>
      </c>
      <c r="AG60" s="6">
        <f>IF(AND(TablaEmpleados[[#This Row],[NACIONALIDAD]]&lt;&gt;"US Citizen",TablaEmpleados[[#This Row],[Bono anual 2]]=0),TablaEmpleados[[#This Row],[SALARIO]]*3%,0)</f>
        <v>0</v>
      </c>
      <c r="AH60" s="6" t="str">
        <f>IF(AND(TablaEmpleados[[#This Row],[NACIONALIDAD]]="US Citizen",TablaEmpleados[[#This Row],[LATINO]]="Yes"),"SI","NO")</f>
        <v>NO</v>
      </c>
      <c r="AI60" s="19">
        <v>1</v>
      </c>
      <c r="AJ60" s="19" t="str">
        <f>IF(AND(TablaEmpleados[[#This Row],[SALARIO]]&gt;=40000,TablaEmpleados[[#This Row],[SALARIO]]&lt;=50000),"SI","NO")</f>
        <v>NO</v>
      </c>
      <c r="AK60" s="6" t="str">
        <f>IF(OR(TablaEmpleados[[#This Row],[SALARIO]]&lt;55000,TablaEmpleados[[#This Row],[ESTADO CIVIL]]="Married"),"SI","NO")</f>
        <v>NO</v>
      </c>
      <c r="AL60" s="6" t="str">
        <f>IF(TablaEmpleados[[#This Row],[ESTADO]]="MA",
              IF(OR(TablaEmpleados[[#This Row],[CP]]=2145,TablaEmpleados[[#This Row],[CP]]=2148),"SI","NO"),"NO")</f>
        <v>NO</v>
      </c>
      <c r="AM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0" s="6" t="str" cm="1">
        <f t="array" ref="AN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0" s="6" t="b">
        <f>TablaEmpleados[[#This Row],[EVALUACIÓN DE DESEMPEÑO CON SI]]=TablaEmpleados[[#This Row],[EVALUACIÓN DE DESEMPEÑO CON SI.CONJUNTO]]</f>
        <v>1</v>
      </c>
      <c r="AP6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60" s="6" t="str" cm="1">
        <f t="array" ref="AQ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60" s="6" t="b">
        <f>TablaEmpleados[[#This Row],[BONOS DE VIAJE POR EL MUNDO (Con SI)]]=TablaEmpleados[[#This Row],[BONOS DE VIAJE POR EL MUNDO (Con SI.CONJUNTO)]]</f>
        <v>1</v>
      </c>
      <c r="AS60" s="22" cm="1">
        <f t="array" ref="AS6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60" s="6" t="str" cm="1">
        <f t="array" ref="AT6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0" s="59">
        <f ca="1">DATEDIF(TablaEmpleados[[#This Row],[FECHA CONTRATO]],TODAY(),"Y")</f>
        <v>12</v>
      </c>
    </row>
    <row r="61" spans="1:48" x14ac:dyDescent="0.25">
      <c r="A61" t="s">
        <v>156</v>
      </c>
      <c r="B61" t="str">
        <f t="shared" si="0"/>
        <v>mcorleone@dominio.com</v>
      </c>
      <c r="C61" s="5">
        <v>68051</v>
      </c>
      <c r="D61" t="s">
        <v>113</v>
      </c>
      <c r="E61" t="s">
        <v>24</v>
      </c>
      <c r="F61">
        <v>1803</v>
      </c>
      <c r="G61" s="1">
        <v>27745</v>
      </c>
      <c r="H61" t="s">
        <v>25</v>
      </c>
      <c r="I61" t="s">
        <v>52</v>
      </c>
      <c r="J61" t="s">
        <v>27</v>
      </c>
      <c r="K61" t="s">
        <v>28</v>
      </c>
      <c r="L61" t="s">
        <v>29</v>
      </c>
      <c r="M61" s="1">
        <v>40379</v>
      </c>
      <c r="N61" s="1"/>
      <c r="O61" t="s">
        <v>30</v>
      </c>
      <c r="P61" t="s">
        <v>31</v>
      </c>
      <c r="Q61" t="s">
        <v>32</v>
      </c>
      <c r="R61" t="s">
        <v>115</v>
      </c>
      <c r="S61" t="s">
        <v>101</v>
      </c>
      <c r="T61" t="s">
        <v>102</v>
      </c>
      <c r="U61">
        <v>4.13</v>
      </c>
      <c r="V61">
        <v>2</v>
      </c>
      <c r="W61">
        <v>0</v>
      </c>
      <c r="X61">
        <v>3</v>
      </c>
      <c r="Y61" s="1" t="str">
        <f>IF(TRIM(TablaEmpleados[[#This Row],[NOMBRE]])="","Solicitar nombre","Completo")</f>
        <v>Completo</v>
      </c>
      <c r="Z61" s="1" t="str">
        <f>IF(TRIM(TablaEmpleados[[#This Row],[EMAILS]])="","Solicitar email","")</f>
        <v/>
      </c>
      <c r="AA61" s="12">
        <f>IF(TablaEmpleados[[#This Row],[SALARIO]]&lt;60000,TablaEmpleados[[#This Row],[SALARIO]]*7%,0)</f>
        <v>0</v>
      </c>
      <c r="AB61" s="15">
        <f>IF(RIGHT(TablaEmpleados[[#This Row],[EMAILS]],8)="pade.com",TablaEmpleados[[#This Row],[SALARIO]]*12%,0)</f>
        <v>0</v>
      </c>
      <c r="AC61" s="15">
        <f>IF(LEFT(TablaEmpleados[[#This Row],[EMAILS]],8)="pade.com",TablaEmpleados[[#This Row],[SALARIO]]*12%,0)</f>
        <v>0</v>
      </c>
      <c r="AD61" s="15">
        <f>IF(COUNTIF(TablaEmpleados[[#This Row],[CARGO]],"*Production*")&gt;0,TablaEmpleados[[#This Row],[SALARIO]]*7%,0)</f>
        <v>4763.5700000000006</v>
      </c>
      <c r="AE61" s="59">
        <f>IF(TablaEmpleados[[#This Row],[ESTADO CIVIL]]="Married",2,0)</f>
        <v>0</v>
      </c>
      <c r="AF61" s="59">
        <f ca="1">IF(DATEDIF(TablaEmpleados[[#This Row],[FECHA CONTRATO]],TODAY(),"Y")&gt;=10,2,0)</f>
        <v>2</v>
      </c>
      <c r="AG61" s="6">
        <f>IF(AND(TablaEmpleados[[#This Row],[NACIONALIDAD]]&lt;&gt;"US Citizen",TablaEmpleados[[#This Row],[Bono anual 2]]=0),TablaEmpleados[[#This Row],[SALARIO]]*3%,0)</f>
        <v>0</v>
      </c>
      <c r="AH61" s="6" t="str">
        <f>IF(AND(TablaEmpleados[[#This Row],[NACIONALIDAD]]="US Citizen",TablaEmpleados[[#This Row],[LATINO]]="Yes"),"SI","NO")</f>
        <v>NO</v>
      </c>
      <c r="AI61" s="19">
        <v>1</v>
      </c>
      <c r="AJ61" s="19" t="str">
        <f>IF(AND(TablaEmpleados[[#This Row],[SALARIO]]&gt;=40000,TablaEmpleados[[#This Row],[SALARIO]]&lt;=50000),"SI","NO")</f>
        <v>NO</v>
      </c>
      <c r="AK61" s="6" t="str">
        <f>IF(OR(TablaEmpleados[[#This Row],[SALARIO]]&lt;55000,TablaEmpleados[[#This Row],[ESTADO CIVIL]]="Married"),"SI","NO")</f>
        <v>NO</v>
      </c>
      <c r="AL61" s="6" t="str">
        <f>IF(TablaEmpleados[[#This Row],[ESTADO]]="MA",
              IF(OR(TablaEmpleados[[#This Row],[CP]]=2145,TablaEmpleados[[#This Row],[CP]]=2148),"SI","NO"),"NO")</f>
        <v>NO</v>
      </c>
      <c r="AM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1" s="6" t="str" cm="1">
        <f t="array" ref="AN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1" s="6" t="b">
        <f>TablaEmpleados[[#This Row],[EVALUACIÓN DE DESEMPEÑO CON SI]]=TablaEmpleados[[#This Row],[EVALUACIÓN DE DESEMPEÑO CON SI.CONJUNTO]]</f>
        <v>1</v>
      </c>
      <c r="AP6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61" s="6" t="str" cm="1">
        <f t="array" ref="AQ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61" s="6" t="b">
        <f>TablaEmpleados[[#This Row],[BONOS DE VIAJE POR EL MUNDO (Con SI)]]=TablaEmpleados[[#This Row],[BONOS DE VIAJE POR EL MUNDO (Con SI.CONJUNTO)]]</f>
        <v>1</v>
      </c>
      <c r="AS61" s="22" cm="1">
        <f t="array" ref="AS6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61" s="6" t="str" cm="1">
        <f t="array" ref="AT6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1" s="59">
        <f ca="1">DATEDIF(TablaEmpleados[[#This Row],[FECHA CONTRATO]],TODAY(),"Y")</f>
        <v>13</v>
      </c>
    </row>
    <row r="62" spans="1:48" x14ac:dyDescent="0.25">
      <c r="A62" t="s">
        <v>157</v>
      </c>
      <c r="C62" s="5">
        <v>170500</v>
      </c>
      <c r="D62" t="s">
        <v>158</v>
      </c>
      <c r="E62" t="s">
        <v>24</v>
      </c>
      <c r="F62">
        <v>2030</v>
      </c>
      <c r="G62" s="1">
        <v>30394</v>
      </c>
      <c r="H62" t="s">
        <v>25</v>
      </c>
      <c r="I62" t="s">
        <v>26</v>
      </c>
      <c r="J62" t="s">
        <v>27</v>
      </c>
      <c r="K62" t="s">
        <v>28</v>
      </c>
      <c r="L62" t="s">
        <v>67</v>
      </c>
      <c r="M62" s="1">
        <v>39818</v>
      </c>
      <c r="N62" s="1"/>
      <c r="O62" t="s">
        <v>30</v>
      </c>
      <c r="P62" t="s">
        <v>31</v>
      </c>
      <c r="Q62" t="s">
        <v>32</v>
      </c>
      <c r="R62" t="s">
        <v>115</v>
      </c>
      <c r="S62" t="s">
        <v>42</v>
      </c>
      <c r="T62" t="s">
        <v>35</v>
      </c>
      <c r="U62">
        <v>3.7</v>
      </c>
      <c r="V62">
        <v>5</v>
      </c>
      <c r="W62">
        <v>0</v>
      </c>
      <c r="X62">
        <v>15</v>
      </c>
      <c r="Y62" s="1" t="str">
        <f>IF(TRIM(TablaEmpleados[[#This Row],[NOMBRE]])="","Solicitar nombre","Completo")</f>
        <v>Completo</v>
      </c>
      <c r="Z62" s="1" t="str">
        <f>IF(TRIM(TablaEmpleados[[#This Row],[EMAILS]])="","Solicitar email","")</f>
        <v>Solicitar email</v>
      </c>
      <c r="AA62" s="12">
        <f>IF(TablaEmpleados[[#This Row],[SALARIO]]&lt;60000,TablaEmpleados[[#This Row],[SALARIO]]*7%,0)</f>
        <v>0</v>
      </c>
      <c r="AB62" s="15">
        <f>IF(RIGHT(TablaEmpleados[[#This Row],[EMAILS]],8)="pade.com",TablaEmpleados[[#This Row],[SALARIO]]*12%,0)</f>
        <v>0</v>
      </c>
      <c r="AC62" s="15">
        <f>IF(LEFT(TablaEmpleados[[#This Row],[EMAILS]],8)="pade.com",TablaEmpleados[[#This Row],[SALARIO]]*12%,0)</f>
        <v>0</v>
      </c>
      <c r="AD62" s="15">
        <f>IF(COUNTIF(TablaEmpleados[[#This Row],[CARGO]],"*Production*")&gt;0,TablaEmpleados[[#This Row],[SALARIO]]*7%,0)</f>
        <v>0</v>
      </c>
      <c r="AE62" s="59">
        <f>IF(TablaEmpleados[[#This Row],[ESTADO CIVIL]]="Married",2,0)</f>
        <v>0</v>
      </c>
      <c r="AF62" s="59">
        <f ca="1">IF(DATEDIF(TablaEmpleados[[#This Row],[FECHA CONTRATO]],TODAY(),"Y")&gt;=10,2,0)</f>
        <v>2</v>
      </c>
      <c r="AG62" s="6">
        <f>IF(AND(TablaEmpleados[[#This Row],[NACIONALIDAD]]&lt;&gt;"US Citizen",TablaEmpleados[[#This Row],[Bono anual 2]]=0),TablaEmpleados[[#This Row],[SALARIO]]*3%,0)</f>
        <v>0</v>
      </c>
      <c r="AH62" s="6" t="str">
        <f>IF(AND(TablaEmpleados[[#This Row],[NACIONALIDAD]]="US Citizen",TablaEmpleados[[#This Row],[LATINO]]="Yes"),"SI","NO")</f>
        <v>NO</v>
      </c>
      <c r="AI62" s="19">
        <v>1</v>
      </c>
      <c r="AJ62" s="19" t="str">
        <f>IF(AND(TablaEmpleados[[#This Row],[SALARIO]]&gt;=40000,TablaEmpleados[[#This Row],[SALARIO]]&lt;=50000),"SI","NO")</f>
        <v>NO</v>
      </c>
      <c r="AK62" s="6" t="str">
        <f>IF(OR(TablaEmpleados[[#This Row],[SALARIO]]&lt;55000,TablaEmpleados[[#This Row],[ESTADO CIVIL]]="Married"),"SI","NO")</f>
        <v>NO</v>
      </c>
      <c r="AL62" s="6" t="str">
        <f>IF(TablaEmpleados[[#This Row],[ESTADO]]="MA",
              IF(OR(TablaEmpleados[[#This Row],[CP]]=2145,TablaEmpleados[[#This Row],[CP]]=2148),"SI","NO"),"NO")</f>
        <v>NO</v>
      </c>
      <c r="AM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2" s="6" t="str" cm="1">
        <f t="array" ref="AN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2" s="6" t="b">
        <f>TablaEmpleados[[#This Row],[EVALUACIÓN DE DESEMPEÑO CON SI]]=TablaEmpleados[[#This Row],[EVALUACIÓN DE DESEMPEÑO CON SI.CONJUNTO]]</f>
        <v>1</v>
      </c>
      <c r="AP6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62" s="6" t="str" cm="1">
        <f t="array" ref="AQ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62" s="6" t="b">
        <f>TablaEmpleados[[#This Row],[BONOS DE VIAJE POR EL MUNDO (Con SI)]]=TablaEmpleados[[#This Row],[BONOS DE VIAJE POR EL MUNDO (Con SI.CONJUNTO)]]</f>
        <v>1</v>
      </c>
      <c r="AS62" s="22" cm="1">
        <f t="array" ref="AS6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62" s="6" t="str" cm="1">
        <f t="array" ref="AT6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2" s="59">
        <f ca="1">DATEDIF(TablaEmpleados[[#This Row],[FECHA CONTRATO]],TODAY(),"Y")</f>
        <v>15</v>
      </c>
    </row>
    <row r="63" spans="1:48" x14ac:dyDescent="0.25">
      <c r="A63" t="s">
        <v>159</v>
      </c>
      <c r="B63" t="str">
        <f t="shared" si="0"/>
        <v>lcornett@dominio.com</v>
      </c>
      <c r="C63" s="5">
        <v>63381</v>
      </c>
      <c r="D63" t="s">
        <v>23</v>
      </c>
      <c r="E63" t="s">
        <v>24</v>
      </c>
      <c r="F63">
        <v>2189</v>
      </c>
      <c r="G63" s="1">
        <v>28215</v>
      </c>
      <c r="H63" t="s">
        <v>46</v>
      </c>
      <c r="I63" t="s">
        <v>37</v>
      </c>
      <c r="J63" t="s">
        <v>27</v>
      </c>
      <c r="K63" t="s">
        <v>74</v>
      </c>
      <c r="L63" t="s">
        <v>29</v>
      </c>
      <c r="M63" s="1">
        <v>42009</v>
      </c>
      <c r="N63" s="1"/>
      <c r="O63" t="s">
        <v>30</v>
      </c>
      <c r="P63" t="s">
        <v>31</v>
      </c>
      <c r="Q63" t="s">
        <v>32</v>
      </c>
      <c r="R63" t="s">
        <v>84</v>
      </c>
      <c r="S63" t="s">
        <v>42</v>
      </c>
      <c r="T63" t="s">
        <v>43</v>
      </c>
      <c r="U63">
        <v>4.7300000000000004</v>
      </c>
      <c r="V63">
        <v>5</v>
      </c>
      <c r="W63">
        <v>0</v>
      </c>
      <c r="X63">
        <v>6</v>
      </c>
      <c r="Y63" s="1" t="str">
        <f>IF(TRIM(TablaEmpleados[[#This Row],[NOMBRE]])="","Solicitar nombre","Completo")</f>
        <v>Completo</v>
      </c>
      <c r="Z63" s="1" t="str">
        <f>IF(TRIM(TablaEmpleados[[#This Row],[EMAILS]])="","Solicitar email","")</f>
        <v/>
      </c>
      <c r="AA63" s="12">
        <f>IF(TablaEmpleados[[#This Row],[SALARIO]]&lt;60000,TablaEmpleados[[#This Row],[SALARIO]]*7%,0)</f>
        <v>0</v>
      </c>
      <c r="AB63" s="15">
        <f>IF(RIGHT(TablaEmpleados[[#This Row],[EMAILS]],8)="pade.com",TablaEmpleados[[#This Row],[SALARIO]]*12%,0)</f>
        <v>0</v>
      </c>
      <c r="AC63" s="15">
        <f>IF(LEFT(TablaEmpleados[[#This Row],[EMAILS]],8)="pade.com",TablaEmpleados[[#This Row],[SALARIO]]*12%,0)</f>
        <v>0</v>
      </c>
      <c r="AD63" s="15">
        <f>IF(COUNTIF(TablaEmpleados[[#This Row],[CARGO]],"*Production*")&gt;0,TablaEmpleados[[#This Row],[SALARIO]]*7%,0)</f>
        <v>4436.67</v>
      </c>
      <c r="AE63" s="59">
        <f>IF(TablaEmpleados[[#This Row],[ESTADO CIVIL]]="Married",2,0)</f>
        <v>2</v>
      </c>
      <c r="AF63" s="59">
        <f ca="1">IF(DATEDIF(TablaEmpleados[[#This Row],[FECHA CONTRATO]],TODAY(),"Y")&gt;=10,2,0)</f>
        <v>0</v>
      </c>
      <c r="AG63" s="6">
        <f>IF(AND(TablaEmpleados[[#This Row],[NACIONALIDAD]]&lt;&gt;"US Citizen",TablaEmpleados[[#This Row],[Bono anual 2]]=0),TablaEmpleados[[#This Row],[SALARIO]]*3%,0)</f>
        <v>0</v>
      </c>
      <c r="AH63" s="6" t="str">
        <f>IF(AND(TablaEmpleados[[#This Row],[NACIONALIDAD]]="US Citizen",TablaEmpleados[[#This Row],[LATINO]]="Yes"),"SI","NO")</f>
        <v>SI</v>
      </c>
      <c r="AI63" s="19">
        <v>1</v>
      </c>
      <c r="AJ63" s="19" t="str">
        <f>IF(AND(TablaEmpleados[[#This Row],[SALARIO]]&gt;=40000,TablaEmpleados[[#This Row],[SALARIO]]&lt;=50000),"SI","NO")</f>
        <v>NO</v>
      </c>
      <c r="AK63" s="6" t="str">
        <f>IF(OR(TablaEmpleados[[#This Row],[SALARIO]]&lt;55000,TablaEmpleados[[#This Row],[ESTADO CIVIL]]="Married"),"SI","NO")</f>
        <v>SI</v>
      </c>
      <c r="AL63" s="6" t="str">
        <f>IF(TablaEmpleados[[#This Row],[ESTADO]]="MA",
              IF(OR(TablaEmpleados[[#This Row],[CP]]=2145,TablaEmpleados[[#This Row],[CP]]=2148),"SI","NO"),"NO")</f>
        <v>NO</v>
      </c>
      <c r="AM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3" s="6" t="str" cm="1">
        <f t="array" ref="AN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3" s="6" t="b">
        <f>TablaEmpleados[[#This Row],[EVALUACIÓN DE DESEMPEÑO CON SI]]=TablaEmpleados[[#This Row],[EVALUACIÓN DE DESEMPEÑO CON SI.CONJUNTO]]</f>
        <v>1</v>
      </c>
      <c r="AP6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63" s="6" t="str" cm="1">
        <f t="array" ref="AQ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3" s="6" t="b">
        <f>TablaEmpleados[[#This Row],[BONOS DE VIAJE POR EL MUNDO (Con SI)]]=TablaEmpleados[[#This Row],[BONOS DE VIAJE POR EL MUNDO (Con SI.CONJUNTO)]]</f>
        <v>1</v>
      </c>
      <c r="AS63" s="22" cm="1">
        <f t="array" ref="AS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3" s="6" t="str" cm="1">
        <f t="array" ref="AT6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3" s="59">
        <f ca="1">DATEDIF(TablaEmpleados[[#This Row],[FECHA CONTRATO]],TODAY(),"Y")</f>
        <v>9</v>
      </c>
    </row>
    <row r="64" spans="1:48" x14ac:dyDescent="0.25">
      <c r="A64" t="s">
        <v>160</v>
      </c>
      <c r="B64" t="str">
        <f t="shared" si="0"/>
        <v>fcostello@dominio.com</v>
      </c>
      <c r="C64" s="5">
        <v>83552</v>
      </c>
      <c r="D64" t="s">
        <v>80</v>
      </c>
      <c r="E64" t="s">
        <v>24</v>
      </c>
      <c r="F64">
        <v>1810</v>
      </c>
      <c r="G64" s="1">
        <v>31650</v>
      </c>
      <c r="H64" t="s">
        <v>25</v>
      </c>
      <c r="I64" t="s">
        <v>37</v>
      </c>
      <c r="J64" t="s">
        <v>27</v>
      </c>
      <c r="K64" t="s">
        <v>28</v>
      </c>
      <c r="L64" t="s">
        <v>29</v>
      </c>
      <c r="M64" s="1">
        <v>42093</v>
      </c>
      <c r="N64" s="1"/>
      <c r="O64" t="s">
        <v>30</v>
      </c>
      <c r="P64" t="s">
        <v>31</v>
      </c>
      <c r="Q64" t="s">
        <v>40</v>
      </c>
      <c r="R64" t="s">
        <v>41</v>
      </c>
      <c r="S64" t="s">
        <v>42</v>
      </c>
      <c r="T64" t="s">
        <v>43</v>
      </c>
      <c r="U64">
        <v>3.04</v>
      </c>
      <c r="V64">
        <v>3</v>
      </c>
      <c r="W64">
        <v>6</v>
      </c>
      <c r="X64">
        <v>2</v>
      </c>
      <c r="Y64" s="1" t="str">
        <f>IF(TRIM(TablaEmpleados[[#This Row],[NOMBRE]])="","Solicitar nombre","Completo")</f>
        <v>Completo</v>
      </c>
      <c r="Z64" s="1" t="str">
        <f>IF(TRIM(TablaEmpleados[[#This Row],[EMAILS]])="","Solicitar email","")</f>
        <v/>
      </c>
      <c r="AA64" s="12">
        <f>IF(TablaEmpleados[[#This Row],[SALARIO]]&lt;60000,TablaEmpleados[[#This Row],[SALARIO]]*7%,0)</f>
        <v>0</v>
      </c>
      <c r="AB64" s="15">
        <f>IF(RIGHT(TablaEmpleados[[#This Row],[EMAILS]],8)="pade.com",TablaEmpleados[[#This Row],[SALARIO]]*12%,0)</f>
        <v>0</v>
      </c>
      <c r="AC64" s="15">
        <f>IF(LEFT(TablaEmpleados[[#This Row],[EMAILS]],8)="pade.com",TablaEmpleados[[#This Row],[SALARIO]]*12%,0)</f>
        <v>0</v>
      </c>
      <c r="AD64" s="15">
        <f>IF(COUNTIF(TablaEmpleados[[#This Row],[CARGO]],"*Production*")&gt;0,TablaEmpleados[[#This Row],[SALARIO]]*7%,0)</f>
        <v>0</v>
      </c>
      <c r="AE64" s="59">
        <f>IF(TablaEmpleados[[#This Row],[ESTADO CIVIL]]="Married",2,0)</f>
        <v>2</v>
      </c>
      <c r="AF64" s="59">
        <f ca="1">IF(DATEDIF(TablaEmpleados[[#This Row],[FECHA CONTRATO]],TODAY(),"Y")&gt;=10,2,0)</f>
        <v>0</v>
      </c>
      <c r="AG64" s="6">
        <f>IF(AND(TablaEmpleados[[#This Row],[NACIONALIDAD]]&lt;&gt;"US Citizen",TablaEmpleados[[#This Row],[Bono anual 2]]=0),TablaEmpleados[[#This Row],[SALARIO]]*3%,0)</f>
        <v>0</v>
      </c>
      <c r="AH64" s="6" t="str">
        <f>IF(AND(TablaEmpleados[[#This Row],[NACIONALIDAD]]="US Citizen",TablaEmpleados[[#This Row],[LATINO]]="Yes"),"SI","NO")</f>
        <v>NO</v>
      </c>
      <c r="AI64" s="19">
        <v>1</v>
      </c>
      <c r="AJ64" s="19" t="str">
        <f>IF(AND(TablaEmpleados[[#This Row],[SALARIO]]&gt;=40000,TablaEmpleados[[#This Row],[SALARIO]]&lt;=50000),"SI","NO")</f>
        <v>NO</v>
      </c>
      <c r="AK64" s="6" t="str">
        <f>IF(OR(TablaEmpleados[[#This Row],[SALARIO]]&lt;55000,TablaEmpleados[[#This Row],[ESTADO CIVIL]]="Married"),"SI","NO")</f>
        <v>SI</v>
      </c>
      <c r="AL64" s="6" t="str">
        <f>IF(TablaEmpleados[[#This Row],[ESTADO]]="MA",
              IF(OR(TablaEmpleados[[#This Row],[CP]]=2145,TablaEmpleados[[#This Row],[CP]]=2148),"SI","NO"),"NO")</f>
        <v>NO</v>
      </c>
      <c r="AM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4" s="6" t="str" cm="1">
        <f t="array" ref="AN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4" s="6" t="b">
        <f>TablaEmpleados[[#This Row],[EVALUACIÓN DE DESEMPEÑO CON SI]]=TablaEmpleados[[#This Row],[EVALUACIÓN DE DESEMPEÑO CON SI.CONJUNTO]]</f>
        <v>1</v>
      </c>
      <c r="AP6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64" s="6" t="str" cm="1">
        <f t="array" ref="AQ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4" s="6" t="b">
        <f>TablaEmpleados[[#This Row],[BONOS DE VIAJE POR EL MUNDO (Con SI)]]=TablaEmpleados[[#This Row],[BONOS DE VIAJE POR EL MUNDO (Con SI.CONJUNTO)]]</f>
        <v>1</v>
      </c>
      <c r="AS64" s="22" cm="1">
        <f t="array" ref="AS6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4" s="6" t="str" cm="1">
        <f t="array" ref="AT6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4" s="59">
        <f ca="1">DATEDIF(TablaEmpleados[[#This Row],[FECHA CONTRATO]],TODAY(),"Y")</f>
        <v>9</v>
      </c>
    </row>
    <row r="65" spans="1:48" x14ac:dyDescent="0.25">
      <c r="A65" t="s">
        <v>161</v>
      </c>
      <c r="B65" t="str">
        <f t="shared" si="0"/>
        <v xml:space="preserve"> crimmings@dominio.com</v>
      </c>
      <c r="C65" s="5">
        <v>56149</v>
      </c>
      <c r="D65" t="s">
        <v>23</v>
      </c>
      <c r="E65" t="s">
        <v>24</v>
      </c>
      <c r="F65">
        <v>1821</v>
      </c>
      <c r="G65" s="1">
        <v>31877</v>
      </c>
      <c r="H65" t="s">
        <v>46</v>
      </c>
      <c r="I65" t="s">
        <v>26</v>
      </c>
      <c r="J65" t="s">
        <v>27</v>
      </c>
      <c r="K65" t="s">
        <v>28</v>
      </c>
      <c r="L65" t="s">
        <v>29</v>
      </c>
      <c r="M65" s="1">
        <v>42557</v>
      </c>
      <c r="N65" s="1"/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 t="s">
        <v>43</v>
      </c>
      <c r="U65">
        <v>4.12</v>
      </c>
      <c r="V65">
        <v>5</v>
      </c>
      <c r="W65">
        <v>0</v>
      </c>
      <c r="X65">
        <v>15</v>
      </c>
      <c r="Y65" s="1" t="str">
        <f>IF(TRIM(TablaEmpleados[[#This Row],[NOMBRE]])="","Solicitar nombre","Completo")</f>
        <v>Completo</v>
      </c>
      <c r="Z65" s="1" t="str">
        <f>IF(TRIM(TablaEmpleados[[#This Row],[EMAILS]])="","Solicitar email","")</f>
        <v/>
      </c>
      <c r="AA65" s="12">
        <f>IF(TablaEmpleados[[#This Row],[SALARIO]]&lt;60000,TablaEmpleados[[#This Row],[SALARIO]]*7%,0)</f>
        <v>3930.4300000000003</v>
      </c>
      <c r="AB65" s="15">
        <f>IF(RIGHT(TablaEmpleados[[#This Row],[EMAILS]],8)="pade.com",TablaEmpleados[[#This Row],[SALARIO]]*12%,0)</f>
        <v>0</v>
      </c>
      <c r="AC65" s="15">
        <f>IF(LEFT(TablaEmpleados[[#This Row],[EMAILS]],8)="pade.com",TablaEmpleados[[#This Row],[SALARIO]]*12%,0)</f>
        <v>0</v>
      </c>
      <c r="AD65" s="15">
        <f>IF(COUNTIF(TablaEmpleados[[#This Row],[CARGO]],"*Production*")&gt;0,TablaEmpleados[[#This Row],[SALARIO]]*7%,0)</f>
        <v>3930.4300000000003</v>
      </c>
      <c r="AE65" s="59">
        <f>IF(TablaEmpleados[[#This Row],[ESTADO CIVIL]]="Married",2,0)</f>
        <v>0</v>
      </c>
      <c r="AF65" s="59">
        <f ca="1">IF(DATEDIF(TablaEmpleados[[#This Row],[FECHA CONTRATO]],TODAY(),"Y")&gt;=10,2,0)</f>
        <v>0</v>
      </c>
      <c r="AG65" s="6">
        <f>IF(AND(TablaEmpleados[[#This Row],[NACIONALIDAD]]&lt;&gt;"US Citizen",TablaEmpleados[[#This Row],[Bono anual 2]]=0),TablaEmpleados[[#This Row],[SALARIO]]*3%,0)</f>
        <v>0</v>
      </c>
      <c r="AH65" s="6" t="str">
        <f>IF(AND(TablaEmpleados[[#This Row],[NACIONALIDAD]]="US Citizen",TablaEmpleados[[#This Row],[LATINO]]="Yes"),"SI","NO")</f>
        <v>NO</v>
      </c>
      <c r="AI65" s="19">
        <v>1</v>
      </c>
      <c r="AJ65" s="19" t="str">
        <f>IF(AND(TablaEmpleados[[#This Row],[SALARIO]]&gt;=40000,TablaEmpleados[[#This Row],[SALARIO]]&lt;=50000),"SI","NO")</f>
        <v>NO</v>
      </c>
      <c r="AK65" s="6" t="str">
        <f>IF(OR(TablaEmpleados[[#This Row],[SALARIO]]&lt;55000,TablaEmpleados[[#This Row],[ESTADO CIVIL]]="Married"),"SI","NO")</f>
        <v>NO</v>
      </c>
      <c r="AL65" s="6" t="str">
        <f>IF(TablaEmpleados[[#This Row],[ESTADO]]="MA",
              IF(OR(TablaEmpleados[[#This Row],[CP]]=2145,TablaEmpleados[[#This Row],[CP]]=2148),"SI","NO"),"NO")</f>
        <v>NO</v>
      </c>
      <c r="AM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5" s="6" t="str" cm="1">
        <f t="array" ref="AN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5" s="6" t="b">
        <f>TablaEmpleados[[#This Row],[EVALUACIÓN DE DESEMPEÑO CON SI]]=TablaEmpleados[[#This Row],[EVALUACIÓN DE DESEMPEÑO CON SI.CONJUNTO]]</f>
        <v>1</v>
      </c>
      <c r="AP6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65" s="6" t="str" cm="1">
        <f t="array" ref="AQ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5" s="6" t="b">
        <f>TablaEmpleados[[#This Row],[BONOS DE VIAJE POR EL MUNDO (Con SI)]]=TablaEmpleados[[#This Row],[BONOS DE VIAJE POR EL MUNDO (Con SI.CONJUNTO)]]</f>
        <v>1</v>
      </c>
      <c r="AS65" s="22" cm="1">
        <f t="array" ref="AS6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5" s="6" t="str" cm="1">
        <f t="array" ref="AT6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5" s="59">
        <f ca="1">DATEDIF(TablaEmpleados[[#This Row],[FECHA CONTRATO]],TODAY(),"Y")</f>
        <v>7</v>
      </c>
    </row>
    <row r="66" spans="1:48" x14ac:dyDescent="0.25">
      <c r="A66" t="s">
        <v>162</v>
      </c>
      <c r="B66" t="str">
        <f t="shared" si="0"/>
        <v>ncross@dominio.com</v>
      </c>
      <c r="C66" s="5">
        <v>92329</v>
      </c>
      <c r="D66" t="s">
        <v>163</v>
      </c>
      <c r="E66" t="s">
        <v>106</v>
      </c>
      <c r="F66">
        <v>6278</v>
      </c>
      <c r="G66" s="1">
        <v>23994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s="1">
        <v>41953</v>
      </c>
      <c r="N66" s="1"/>
      <c r="O66" t="s">
        <v>30</v>
      </c>
      <c r="P66" t="s">
        <v>31</v>
      </c>
      <c r="Q66" t="s">
        <v>40</v>
      </c>
      <c r="R66" t="s">
        <v>72</v>
      </c>
      <c r="S66" t="s">
        <v>65</v>
      </c>
      <c r="T66" t="s">
        <v>43</v>
      </c>
      <c r="U66">
        <v>5</v>
      </c>
      <c r="V66">
        <v>3</v>
      </c>
      <c r="W66">
        <v>4</v>
      </c>
      <c r="X66">
        <v>5</v>
      </c>
      <c r="Y66" s="1" t="str">
        <f>IF(TRIM(TablaEmpleados[[#This Row],[NOMBRE]])="","Solicitar nombre","Completo")</f>
        <v>Completo</v>
      </c>
      <c r="Z66" s="1" t="str">
        <f>IF(TRIM(TablaEmpleados[[#This Row],[EMAILS]])="","Solicitar email","")</f>
        <v/>
      </c>
      <c r="AA66" s="12">
        <f>IF(TablaEmpleados[[#This Row],[SALARIO]]&lt;60000,TablaEmpleados[[#This Row],[SALARIO]]*7%,0)</f>
        <v>0</v>
      </c>
      <c r="AB66" s="15">
        <f>IF(RIGHT(TablaEmpleados[[#This Row],[EMAILS]],8)="pade.com",TablaEmpleados[[#This Row],[SALARIO]]*12%,0)</f>
        <v>0</v>
      </c>
      <c r="AC66" s="15">
        <f>IF(LEFT(TablaEmpleados[[#This Row],[EMAILS]],8)="pade.com",TablaEmpleados[[#This Row],[SALARIO]]*12%,0)</f>
        <v>0</v>
      </c>
      <c r="AD66" s="15">
        <f>IF(COUNTIF(TablaEmpleados[[#This Row],[CARGO]],"*Production*")&gt;0,TablaEmpleados[[#This Row],[SALARIO]]*7%,0)</f>
        <v>0</v>
      </c>
      <c r="AE66" s="59">
        <f>IF(TablaEmpleados[[#This Row],[ESTADO CIVIL]]="Married",2,0)</f>
        <v>0</v>
      </c>
      <c r="AF66" s="59">
        <f ca="1">IF(DATEDIF(TablaEmpleados[[#This Row],[FECHA CONTRATO]],TODAY(),"Y")&gt;=10,2,0)</f>
        <v>0</v>
      </c>
      <c r="AG66" s="6">
        <f>IF(AND(TablaEmpleados[[#This Row],[NACIONALIDAD]]&lt;&gt;"US Citizen",TablaEmpleados[[#This Row],[Bono anual 2]]=0),TablaEmpleados[[#This Row],[SALARIO]]*3%,0)</f>
        <v>0</v>
      </c>
      <c r="AH66" s="6" t="str">
        <f>IF(AND(TablaEmpleados[[#This Row],[NACIONALIDAD]]="US Citizen",TablaEmpleados[[#This Row],[LATINO]]="Yes"),"SI","NO")</f>
        <v>NO</v>
      </c>
      <c r="AI66" s="19">
        <v>1</v>
      </c>
      <c r="AJ66" s="19" t="str">
        <f>IF(AND(TablaEmpleados[[#This Row],[SALARIO]]&gt;=40000,TablaEmpleados[[#This Row],[SALARIO]]&lt;=50000),"SI","NO")</f>
        <v>NO</v>
      </c>
      <c r="AK66" s="6" t="str">
        <f>IF(OR(TablaEmpleados[[#This Row],[SALARIO]]&lt;55000,TablaEmpleados[[#This Row],[ESTADO CIVIL]]="Married"),"SI","NO")</f>
        <v>NO</v>
      </c>
      <c r="AL66" s="6" t="str">
        <f>IF(TablaEmpleados[[#This Row],[ESTADO]]="MA",
              IF(OR(TablaEmpleados[[#This Row],[CP]]=2145,TablaEmpleados[[#This Row],[CP]]=2148),"SI","NO"),"NO")</f>
        <v>NO</v>
      </c>
      <c r="AM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6" s="6" t="str" cm="1">
        <f t="array" ref="AN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6" s="6" t="b">
        <f>TablaEmpleados[[#This Row],[EVALUACIÓN DE DESEMPEÑO CON SI]]=TablaEmpleados[[#This Row],[EVALUACIÓN DE DESEMPEÑO CON SI.CONJUNTO]]</f>
        <v>1</v>
      </c>
      <c r="AP6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66" s="6" t="str" cm="1">
        <f t="array" ref="AQ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6" s="6" t="b">
        <f>TablaEmpleados[[#This Row],[BONOS DE VIAJE POR EL MUNDO (Con SI)]]=TablaEmpleados[[#This Row],[BONOS DE VIAJE POR EL MUNDO (Con SI.CONJUNTO)]]</f>
        <v>1</v>
      </c>
      <c r="AS66" s="22" cm="1">
        <f t="array" ref="AS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6" s="6" t="str" cm="1">
        <f t="array" ref="AT6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6" s="59">
        <f ca="1">DATEDIF(TablaEmpleados[[#This Row],[FECHA CONTRATO]],TODAY(),"Y")</f>
        <v>9</v>
      </c>
    </row>
    <row r="67" spans="1:48" x14ac:dyDescent="0.25">
      <c r="A67" t="s">
        <v>164</v>
      </c>
      <c r="B67" t="str">
        <f t="shared" si="0"/>
        <v>ldaneault@dominio.com</v>
      </c>
      <c r="C67" s="5">
        <v>65729</v>
      </c>
      <c r="D67" t="s">
        <v>165</v>
      </c>
      <c r="E67" t="s">
        <v>137</v>
      </c>
      <c r="F67">
        <v>5473</v>
      </c>
      <c r="G67" s="1">
        <v>32982</v>
      </c>
      <c r="H67" t="s">
        <v>46</v>
      </c>
      <c r="I67" t="s">
        <v>26</v>
      </c>
      <c r="J67" t="s">
        <v>27</v>
      </c>
      <c r="K67" t="s">
        <v>28</v>
      </c>
      <c r="L67" t="s">
        <v>29</v>
      </c>
      <c r="M67" s="1">
        <v>41764</v>
      </c>
      <c r="N67" s="1"/>
      <c r="O67" t="s">
        <v>30</v>
      </c>
      <c r="P67" t="s">
        <v>31</v>
      </c>
      <c r="Q67" t="s">
        <v>125</v>
      </c>
      <c r="R67" t="s">
        <v>166</v>
      </c>
      <c r="S67" t="s">
        <v>42</v>
      </c>
      <c r="T67" t="s">
        <v>43</v>
      </c>
      <c r="U67">
        <v>4.62</v>
      </c>
      <c r="V67">
        <v>4</v>
      </c>
      <c r="W67">
        <v>0</v>
      </c>
      <c r="X67">
        <v>8</v>
      </c>
      <c r="Y67" s="1" t="str">
        <f>IF(TRIM(TablaEmpleados[[#This Row],[NOMBRE]])="","Solicitar nombre","Completo")</f>
        <v>Completo</v>
      </c>
      <c r="Z67" s="1" t="str">
        <f>IF(TRIM(TablaEmpleados[[#This Row],[EMAILS]])="","Solicitar email","")</f>
        <v/>
      </c>
      <c r="AA67" s="12">
        <f>IF(TablaEmpleados[[#This Row],[SALARIO]]&lt;60000,TablaEmpleados[[#This Row],[SALARIO]]*7%,0)</f>
        <v>0</v>
      </c>
      <c r="AB67" s="15">
        <f>IF(RIGHT(TablaEmpleados[[#This Row],[EMAILS]],8)="pade.com",TablaEmpleados[[#This Row],[SALARIO]]*12%,0)</f>
        <v>0</v>
      </c>
      <c r="AC67" s="15">
        <f>IF(LEFT(TablaEmpleados[[#This Row],[EMAILS]],8)="pade.com",TablaEmpleados[[#This Row],[SALARIO]]*12%,0)</f>
        <v>0</v>
      </c>
      <c r="AD67" s="15">
        <f>IF(COUNTIF(TablaEmpleados[[#This Row],[CARGO]],"*Production*")&gt;0,TablaEmpleados[[#This Row],[SALARIO]]*7%,0)</f>
        <v>0</v>
      </c>
      <c r="AE67" s="59">
        <f>IF(TablaEmpleados[[#This Row],[ESTADO CIVIL]]="Married",2,0)</f>
        <v>0</v>
      </c>
      <c r="AF67" s="59">
        <f ca="1">IF(DATEDIF(TablaEmpleados[[#This Row],[FECHA CONTRATO]],TODAY(),"Y")&gt;=10,2,0)</f>
        <v>2</v>
      </c>
      <c r="AG67" s="6">
        <f>IF(AND(TablaEmpleados[[#This Row],[NACIONALIDAD]]&lt;&gt;"US Citizen",TablaEmpleados[[#This Row],[Bono anual 2]]=0),TablaEmpleados[[#This Row],[SALARIO]]*3%,0)</f>
        <v>0</v>
      </c>
      <c r="AH67" s="6" t="str">
        <f>IF(AND(TablaEmpleados[[#This Row],[NACIONALIDAD]]="US Citizen",TablaEmpleados[[#This Row],[LATINO]]="Yes"),"SI","NO")</f>
        <v>NO</v>
      </c>
      <c r="AI67" s="19">
        <v>1</v>
      </c>
      <c r="AJ67" s="19" t="str">
        <f>IF(AND(TablaEmpleados[[#This Row],[SALARIO]]&gt;=40000,TablaEmpleados[[#This Row],[SALARIO]]&lt;=50000),"SI","NO")</f>
        <v>NO</v>
      </c>
      <c r="AK67" s="6" t="str">
        <f>IF(OR(TablaEmpleados[[#This Row],[SALARIO]]&lt;55000,TablaEmpleados[[#This Row],[ESTADO CIVIL]]="Married"),"SI","NO")</f>
        <v>NO</v>
      </c>
      <c r="AL67" s="6" t="str">
        <f>IF(TablaEmpleados[[#This Row],[ESTADO]]="MA",
              IF(OR(TablaEmpleados[[#This Row],[CP]]=2145,TablaEmpleados[[#This Row],[CP]]=2148),"SI","NO"),"NO")</f>
        <v>NO</v>
      </c>
      <c r="AM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67" s="6" t="str" cm="1">
        <f t="array" ref="AN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67" s="6" t="b">
        <f>TablaEmpleados[[#This Row],[EVALUACIÓN DE DESEMPEÑO CON SI]]=TablaEmpleados[[#This Row],[EVALUACIÓN DE DESEMPEÑO CON SI.CONJUNTO]]</f>
        <v>1</v>
      </c>
      <c r="AP6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67" s="6" t="str" cm="1">
        <f t="array" ref="AQ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7" s="6" t="b">
        <f>TablaEmpleados[[#This Row],[BONOS DE VIAJE POR EL MUNDO (Con SI)]]=TablaEmpleados[[#This Row],[BONOS DE VIAJE POR EL MUNDO (Con SI.CONJUNTO)]]</f>
        <v>1</v>
      </c>
      <c r="AS67" s="22" cm="1">
        <f t="array" ref="AS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7" s="6" t="str" cm="1">
        <f t="array" ref="AT6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7" s="59">
        <f ca="1">DATEDIF(TablaEmpleados[[#This Row],[FECHA CONTRATO]],TODAY(),"Y")</f>
        <v>10</v>
      </c>
    </row>
    <row r="68" spans="1:48" x14ac:dyDescent="0.25">
      <c r="A68" t="s">
        <v>167</v>
      </c>
      <c r="B68" t="str">
        <f t="shared" si="0"/>
        <v>adaniele@dominio.com</v>
      </c>
      <c r="C68" s="5">
        <v>85028</v>
      </c>
      <c r="D68" t="s">
        <v>163</v>
      </c>
      <c r="E68" t="s">
        <v>106</v>
      </c>
      <c r="F68">
        <v>6033</v>
      </c>
      <c r="G68" s="1">
        <v>19011</v>
      </c>
      <c r="H68" t="s">
        <v>46</v>
      </c>
      <c r="I68" t="s">
        <v>37</v>
      </c>
      <c r="J68" t="s">
        <v>27</v>
      </c>
      <c r="K68" t="s">
        <v>28</v>
      </c>
      <c r="L68" t="s">
        <v>29</v>
      </c>
      <c r="M68" s="1">
        <v>41953</v>
      </c>
      <c r="N68" s="1"/>
      <c r="O68" t="s">
        <v>30</v>
      </c>
      <c r="P68" t="s">
        <v>31</v>
      </c>
      <c r="Q68" t="s">
        <v>40</v>
      </c>
      <c r="R68" t="s">
        <v>72</v>
      </c>
      <c r="S68" t="s">
        <v>34</v>
      </c>
      <c r="T68" t="s">
        <v>43</v>
      </c>
      <c r="U68">
        <v>3.1</v>
      </c>
      <c r="V68">
        <v>5</v>
      </c>
      <c r="W68">
        <v>8</v>
      </c>
      <c r="X68">
        <v>19</v>
      </c>
      <c r="Y68" s="1" t="str">
        <f>IF(TRIM(TablaEmpleados[[#This Row],[NOMBRE]])="","Solicitar nombre","Completo")</f>
        <v>Completo</v>
      </c>
      <c r="Z68" s="1" t="str">
        <f>IF(TRIM(TablaEmpleados[[#This Row],[EMAILS]])="","Solicitar email","")</f>
        <v/>
      </c>
      <c r="AA68" s="12">
        <f>IF(TablaEmpleados[[#This Row],[SALARIO]]&lt;60000,TablaEmpleados[[#This Row],[SALARIO]]*7%,0)</f>
        <v>0</v>
      </c>
      <c r="AB68" s="15">
        <f>IF(RIGHT(TablaEmpleados[[#This Row],[EMAILS]],8)="pade.com",TablaEmpleados[[#This Row],[SALARIO]]*12%,0)</f>
        <v>0</v>
      </c>
      <c r="AC68" s="15">
        <f>IF(LEFT(TablaEmpleados[[#This Row],[EMAILS]],8)="pade.com",TablaEmpleados[[#This Row],[SALARIO]]*12%,0)</f>
        <v>0</v>
      </c>
      <c r="AD68" s="15">
        <f>IF(COUNTIF(TablaEmpleados[[#This Row],[CARGO]],"*Production*")&gt;0,TablaEmpleados[[#This Row],[SALARIO]]*7%,0)</f>
        <v>0</v>
      </c>
      <c r="AE68" s="59">
        <f>IF(TablaEmpleados[[#This Row],[ESTADO CIVIL]]="Married",2,0)</f>
        <v>2</v>
      </c>
      <c r="AF68" s="59">
        <f ca="1">IF(DATEDIF(TablaEmpleados[[#This Row],[FECHA CONTRATO]],TODAY(),"Y")&gt;=10,2,0)</f>
        <v>0</v>
      </c>
      <c r="AG68" s="6">
        <f>IF(AND(TablaEmpleados[[#This Row],[NACIONALIDAD]]&lt;&gt;"US Citizen",TablaEmpleados[[#This Row],[Bono anual 2]]=0),TablaEmpleados[[#This Row],[SALARIO]]*3%,0)</f>
        <v>0</v>
      </c>
      <c r="AH68" s="6" t="str">
        <f>IF(AND(TablaEmpleados[[#This Row],[NACIONALIDAD]]="US Citizen",TablaEmpleados[[#This Row],[LATINO]]="Yes"),"SI","NO")</f>
        <v>NO</v>
      </c>
      <c r="AI68" s="19">
        <v>1</v>
      </c>
      <c r="AJ68" s="19" t="str">
        <f>IF(AND(TablaEmpleados[[#This Row],[SALARIO]]&gt;=40000,TablaEmpleados[[#This Row],[SALARIO]]&lt;=50000),"SI","NO")</f>
        <v>NO</v>
      </c>
      <c r="AK68" s="6" t="str">
        <f>IF(OR(TablaEmpleados[[#This Row],[SALARIO]]&lt;55000,TablaEmpleados[[#This Row],[ESTADO CIVIL]]="Married"),"SI","NO")</f>
        <v>SI</v>
      </c>
      <c r="AL68" s="6" t="str">
        <f>IF(TablaEmpleados[[#This Row],[ESTADO]]="MA",
              IF(OR(TablaEmpleados[[#This Row],[CP]]=2145,TablaEmpleados[[#This Row],[CP]]=2148),"SI","NO"),"NO")</f>
        <v>NO</v>
      </c>
      <c r="AM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8" s="6" t="str" cm="1">
        <f t="array" ref="AN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8" s="6" t="b">
        <f>TablaEmpleados[[#This Row],[EVALUACIÓN DE DESEMPEÑO CON SI]]=TablaEmpleados[[#This Row],[EVALUACIÓN DE DESEMPEÑO CON SI.CONJUNTO]]</f>
        <v>1</v>
      </c>
      <c r="AP6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68" s="6" t="str" cm="1">
        <f t="array" ref="AQ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8" s="6" t="b">
        <f>TablaEmpleados[[#This Row],[BONOS DE VIAJE POR EL MUNDO (Con SI)]]=TablaEmpleados[[#This Row],[BONOS DE VIAJE POR EL MUNDO (Con SI.CONJUNTO)]]</f>
        <v>1</v>
      </c>
      <c r="AS68" s="22" cm="1">
        <f t="array" ref="AS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8" s="6" t="str" cm="1">
        <f t="array" ref="AT6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8" s="59">
        <f ca="1">DATEDIF(TablaEmpleados[[#This Row],[FECHA CONTRATO]],TODAY(),"Y")</f>
        <v>9</v>
      </c>
    </row>
    <row r="69" spans="1:48" x14ac:dyDescent="0.25">
      <c r="A69" t="s">
        <v>168</v>
      </c>
      <c r="B69" t="str">
        <f>LOWER(LEFT(RIGHT(A69,LEN(A69)-FIND(",",A69)),1)&amp;LEFT(A69,FIND(",",A69)-1)&amp;"@pade.com")</f>
        <v>jdarson@pade.com</v>
      </c>
      <c r="C69" s="5">
        <v>57583</v>
      </c>
      <c r="D69" t="s">
        <v>23</v>
      </c>
      <c r="E69" t="s">
        <v>24</v>
      </c>
      <c r="F69">
        <v>2110</v>
      </c>
      <c r="G69" s="1">
        <v>28799</v>
      </c>
      <c r="H69" t="s">
        <v>46</v>
      </c>
      <c r="I69" t="s">
        <v>37</v>
      </c>
      <c r="J69" t="s">
        <v>27</v>
      </c>
      <c r="K69" t="s">
        <v>28</v>
      </c>
      <c r="L69" t="s">
        <v>29</v>
      </c>
      <c r="M69" s="1">
        <v>41092</v>
      </c>
      <c r="N69" s="1"/>
      <c r="O69" t="s">
        <v>30</v>
      </c>
      <c r="P69" t="s">
        <v>31</v>
      </c>
      <c r="Q69" t="s">
        <v>32</v>
      </c>
      <c r="R69" t="s">
        <v>50</v>
      </c>
      <c r="S69" t="s">
        <v>42</v>
      </c>
      <c r="T69" t="s">
        <v>43</v>
      </c>
      <c r="U69">
        <v>5</v>
      </c>
      <c r="V69">
        <v>3</v>
      </c>
      <c r="W69">
        <v>0</v>
      </c>
      <c r="X69">
        <v>1</v>
      </c>
      <c r="Y69" s="1" t="str">
        <f>IF(TRIM(TablaEmpleados[[#This Row],[NOMBRE]])="","Solicitar nombre","Completo")</f>
        <v>Completo</v>
      </c>
      <c r="Z69" s="1" t="str">
        <f>IF(TRIM(TablaEmpleados[[#This Row],[EMAILS]])="","Solicitar email","")</f>
        <v/>
      </c>
      <c r="AA69" s="12">
        <f>IF(TablaEmpleados[[#This Row],[SALARIO]]&lt;60000,TablaEmpleados[[#This Row],[SALARIO]]*7%,0)</f>
        <v>4030.8100000000004</v>
      </c>
      <c r="AB69" s="15">
        <f>IF(RIGHT(TablaEmpleados[[#This Row],[EMAILS]],8)="pade.com",TablaEmpleados[[#This Row],[SALARIO]]*12%,0)</f>
        <v>6909.96</v>
      </c>
      <c r="AC69" s="15">
        <f>IF(LEFT(TablaEmpleados[[#This Row],[EMAILS]],8)="pade.com",TablaEmpleados[[#This Row],[SALARIO]]*12%,0)</f>
        <v>0</v>
      </c>
      <c r="AD69" s="15">
        <f>IF(COUNTIF(TablaEmpleados[[#This Row],[CARGO]],"*Production*")&gt;0,TablaEmpleados[[#This Row],[SALARIO]]*7%,0)</f>
        <v>4030.8100000000004</v>
      </c>
      <c r="AE69" s="59">
        <f>IF(TablaEmpleados[[#This Row],[ESTADO CIVIL]]="Married",2,0)</f>
        <v>2</v>
      </c>
      <c r="AF69" s="59">
        <f ca="1">IF(DATEDIF(TablaEmpleados[[#This Row],[FECHA CONTRATO]],TODAY(),"Y")&gt;=10,2,0)</f>
        <v>2</v>
      </c>
      <c r="AG69" s="6">
        <f>IF(AND(TablaEmpleados[[#This Row],[NACIONALIDAD]]&lt;&gt;"US Citizen",TablaEmpleados[[#This Row],[Bono anual 2]]=0),TablaEmpleados[[#This Row],[SALARIO]]*3%,0)</f>
        <v>0</v>
      </c>
      <c r="AH69" s="6" t="str">
        <f>IF(AND(TablaEmpleados[[#This Row],[NACIONALIDAD]]="US Citizen",TablaEmpleados[[#This Row],[LATINO]]="Yes"),"SI","NO")</f>
        <v>NO</v>
      </c>
      <c r="AI69" s="19">
        <v>1</v>
      </c>
      <c r="AJ69" s="19" t="str">
        <f>IF(AND(TablaEmpleados[[#This Row],[SALARIO]]&gt;=40000,TablaEmpleados[[#This Row],[SALARIO]]&lt;=50000),"SI","NO")</f>
        <v>NO</v>
      </c>
      <c r="AK69" s="6" t="str">
        <f>IF(OR(TablaEmpleados[[#This Row],[SALARIO]]&lt;55000,TablaEmpleados[[#This Row],[ESTADO CIVIL]]="Married"),"SI","NO")</f>
        <v>SI</v>
      </c>
      <c r="AL69" s="6" t="str">
        <f>IF(TablaEmpleados[[#This Row],[ESTADO]]="MA",
              IF(OR(TablaEmpleados[[#This Row],[CP]]=2145,TablaEmpleados[[#This Row],[CP]]=2148),"SI","NO"),"NO")</f>
        <v>NO</v>
      </c>
      <c r="AM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9" s="6" t="str" cm="1">
        <f t="array" ref="AN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9" s="6" t="b">
        <f>TablaEmpleados[[#This Row],[EVALUACIÓN DE DESEMPEÑO CON SI]]=TablaEmpleados[[#This Row],[EVALUACIÓN DE DESEMPEÑO CON SI.CONJUNTO]]</f>
        <v>1</v>
      </c>
      <c r="AP6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69" s="6" t="str" cm="1">
        <f t="array" ref="AQ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9" s="6" t="b">
        <f>TablaEmpleados[[#This Row],[BONOS DE VIAJE POR EL MUNDO (Con SI)]]=TablaEmpleados[[#This Row],[BONOS DE VIAJE POR EL MUNDO (Con SI.CONJUNTO)]]</f>
        <v>1</v>
      </c>
      <c r="AS69" s="22" cm="1">
        <f t="array" ref="AS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9" s="6" t="str" cm="1">
        <f t="array" ref="AT6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9" s="59">
        <f ca="1">DATEDIF(TablaEmpleados[[#This Row],[FECHA CONTRATO]],TODAY(),"Y")</f>
        <v>11</v>
      </c>
    </row>
    <row r="70" spans="1:48" x14ac:dyDescent="0.25">
      <c r="A70" t="s">
        <v>169</v>
      </c>
      <c r="B70" t="str">
        <f t="shared" si="0"/>
        <v>ddavis@dominio.com</v>
      </c>
      <c r="C70" s="5">
        <v>56294</v>
      </c>
      <c r="D70" t="s">
        <v>45</v>
      </c>
      <c r="E70" t="s">
        <v>24</v>
      </c>
      <c r="F70">
        <v>2458</v>
      </c>
      <c r="G70" s="1">
        <v>29112</v>
      </c>
      <c r="H70" t="s">
        <v>25</v>
      </c>
      <c r="I70" t="s">
        <v>26</v>
      </c>
      <c r="J70" t="s">
        <v>91</v>
      </c>
      <c r="K70" t="s">
        <v>28</v>
      </c>
      <c r="L70" t="s">
        <v>83</v>
      </c>
      <c r="M70" s="1">
        <v>40854</v>
      </c>
      <c r="N70" s="1"/>
      <c r="O70" t="s">
        <v>30</v>
      </c>
      <c r="P70" t="s">
        <v>31</v>
      </c>
      <c r="Q70" t="s">
        <v>32</v>
      </c>
      <c r="R70" t="s">
        <v>48</v>
      </c>
      <c r="S70" t="s">
        <v>34</v>
      </c>
      <c r="T70" t="s">
        <v>43</v>
      </c>
      <c r="U70">
        <v>3.96</v>
      </c>
      <c r="V70">
        <v>4</v>
      </c>
      <c r="W70">
        <v>0</v>
      </c>
      <c r="X70">
        <v>6</v>
      </c>
      <c r="Y70" s="1" t="str">
        <f>IF(TRIM(TablaEmpleados[[#This Row],[NOMBRE]])="","Solicitar nombre","Completo")</f>
        <v>Completo</v>
      </c>
      <c r="Z70" s="1" t="str">
        <f>IF(TRIM(TablaEmpleados[[#This Row],[EMAILS]])="","Solicitar email","")</f>
        <v/>
      </c>
      <c r="AA70" s="12">
        <f>IF(TablaEmpleados[[#This Row],[SALARIO]]&lt;60000,TablaEmpleados[[#This Row],[SALARIO]]*7%,0)</f>
        <v>3940.5800000000004</v>
      </c>
      <c r="AB70" s="15">
        <f>IF(RIGHT(TablaEmpleados[[#This Row],[EMAILS]],8)="pade.com",TablaEmpleados[[#This Row],[SALARIO]]*12%,0)</f>
        <v>0</v>
      </c>
      <c r="AC70" s="15">
        <f>IF(LEFT(TablaEmpleados[[#This Row],[EMAILS]],8)="pade.com",TablaEmpleados[[#This Row],[SALARIO]]*12%,0)</f>
        <v>0</v>
      </c>
      <c r="AD70" s="15">
        <f>IF(COUNTIF(TablaEmpleados[[#This Row],[CARGO]],"*Production*")&gt;0,TablaEmpleados[[#This Row],[SALARIO]]*7%,0)</f>
        <v>3940.5800000000004</v>
      </c>
      <c r="AE70" s="59">
        <f>IF(TablaEmpleados[[#This Row],[ESTADO CIVIL]]="Married",2,0)</f>
        <v>0</v>
      </c>
      <c r="AF70" s="59">
        <f ca="1">IF(DATEDIF(TablaEmpleados[[#This Row],[FECHA CONTRATO]],TODAY(),"Y")&gt;=10,2,0)</f>
        <v>2</v>
      </c>
      <c r="AG70" s="6">
        <f>IF(AND(TablaEmpleados[[#This Row],[NACIONALIDAD]]&lt;&gt;"US Citizen",TablaEmpleados[[#This Row],[Bono anual 2]]=0),TablaEmpleados[[#This Row],[SALARIO]]*3%,0)</f>
        <v>0</v>
      </c>
      <c r="AH70" s="6" t="str">
        <f>IF(AND(TablaEmpleados[[#This Row],[NACIONALIDAD]]="US Citizen",TablaEmpleados[[#This Row],[LATINO]]="Yes"),"SI","NO")</f>
        <v>NO</v>
      </c>
      <c r="AI70" s="19">
        <v>1</v>
      </c>
      <c r="AJ70" s="19" t="str">
        <f>IF(AND(TablaEmpleados[[#This Row],[SALARIO]]&gt;=40000,TablaEmpleados[[#This Row],[SALARIO]]&lt;=50000),"SI","NO")</f>
        <v>NO</v>
      </c>
      <c r="AK70" s="6" t="str">
        <f>IF(OR(TablaEmpleados[[#This Row],[SALARIO]]&lt;55000,TablaEmpleados[[#This Row],[ESTADO CIVIL]]="Married"),"SI","NO")</f>
        <v>NO</v>
      </c>
      <c r="AL70" s="6" t="str">
        <f>IF(TablaEmpleados[[#This Row],[ESTADO]]="MA",
              IF(OR(TablaEmpleados[[#This Row],[CP]]=2145,TablaEmpleados[[#This Row],[CP]]=2148),"SI","NO"),"NO")</f>
        <v>NO</v>
      </c>
      <c r="AM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0" s="6" t="str" cm="1">
        <f t="array" ref="AN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0" s="6" t="b">
        <f>TablaEmpleados[[#This Row],[EVALUACIÓN DE DESEMPEÑO CON SI]]=TablaEmpleados[[#This Row],[EVALUACIÓN DE DESEMPEÑO CON SI.CONJUNTO]]</f>
        <v>1</v>
      </c>
      <c r="AP7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70" s="6" t="str" cm="1">
        <f t="array" ref="AQ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0" s="6" t="b">
        <f>TablaEmpleados[[#This Row],[BONOS DE VIAJE POR EL MUNDO (Con SI)]]=TablaEmpleados[[#This Row],[BONOS DE VIAJE POR EL MUNDO (Con SI.CONJUNTO)]]</f>
        <v>1</v>
      </c>
      <c r="AS70" s="22" cm="1">
        <f t="array" ref="AS7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0" s="6" t="str" cm="1">
        <f t="array" ref="AT7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0" s="59">
        <f ca="1">DATEDIF(TablaEmpleados[[#This Row],[FECHA CONTRATO]],TODAY(),"Y")</f>
        <v>12</v>
      </c>
    </row>
    <row r="71" spans="1:48" x14ac:dyDescent="0.25">
      <c r="A71" t="s">
        <v>170</v>
      </c>
      <c r="B71" t="str">
        <f t="shared" ref="B71:B134" si="1">LOWER(LEFT(RIGHT(A71,LEN(A71)-FIND(",",A71)),1)&amp;LEFT(A71,FIND(",",A71)-1)&amp;"@dominio.com")</f>
        <v>rdee@dominio.com</v>
      </c>
      <c r="C71" s="5">
        <v>56991</v>
      </c>
      <c r="D71" t="s">
        <v>23</v>
      </c>
      <c r="E71" t="s">
        <v>24</v>
      </c>
      <c r="F71">
        <v>2138</v>
      </c>
      <c r="G71" s="1">
        <v>32248</v>
      </c>
      <c r="H71" t="s">
        <v>25</v>
      </c>
      <c r="I71" t="s">
        <v>37</v>
      </c>
      <c r="J71" t="s">
        <v>27</v>
      </c>
      <c r="K71" t="s">
        <v>28</v>
      </c>
      <c r="L71" t="s">
        <v>29</v>
      </c>
      <c r="M71" s="1">
        <v>43290</v>
      </c>
      <c r="N71" s="1"/>
      <c r="O71" t="s">
        <v>30</v>
      </c>
      <c r="P71" t="s">
        <v>31</v>
      </c>
      <c r="Q71" t="s">
        <v>32</v>
      </c>
      <c r="R71" t="s">
        <v>68</v>
      </c>
      <c r="S71" t="s">
        <v>42</v>
      </c>
      <c r="T71" t="s">
        <v>43</v>
      </c>
      <c r="U71">
        <v>4.3</v>
      </c>
      <c r="V71">
        <v>4</v>
      </c>
      <c r="W71">
        <v>3</v>
      </c>
      <c r="X71">
        <v>2</v>
      </c>
      <c r="Y71" s="1" t="str">
        <f>IF(TRIM(TablaEmpleados[[#This Row],[NOMBRE]])="","Solicitar nombre","Completo")</f>
        <v>Completo</v>
      </c>
      <c r="Z71" s="1" t="str">
        <f>IF(TRIM(TablaEmpleados[[#This Row],[EMAILS]])="","Solicitar email","")</f>
        <v/>
      </c>
      <c r="AA71" s="12">
        <f>IF(TablaEmpleados[[#This Row],[SALARIO]]&lt;60000,TablaEmpleados[[#This Row],[SALARIO]]*7%,0)</f>
        <v>3989.3700000000003</v>
      </c>
      <c r="AB71" s="15">
        <f>IF(RIGHT(TablaEmpleados[[#This Row],[EMAILS]],8)="pade.com",TablaEmpleados[[#This Row],[SALARIO]]*12%,0)</f>
        <v>0</v>
      </c>
      <c r="AC71" s="15">
        <f>IF(LEFT(TablaEmpleados[[#This Row],[EMAILS]],8)="pade.com",TablaEmpleados[[#This Row],[SALARIO]]*12%,0)</f>
        <v>0</v>
      </c>
      <c r="AD71" s="15">
        <f>IF(COUNTIF(TablaEmpleados[[#This Row],[CARGO]],"*Production*")&gt;0,TablaEmpleados[[#This Row],[SALARIO]]*7%,0)</f>
        <v>3989.3700000000003</v>
      </c>
      <c r="AE71" s="59">
        <f>IF(TablaEmpleados[[#This Row],[ESTADO CIVIL]]="Married",2,0)</f>
        <v>2</v>
      </c>
      <c r="AF71" s="59">
        <f ca="1">IF(DATEDIF(TablaEmpleados[[#This Row],[FECHA CONTRATO]],TODAY(),"Y")&gt;=10,2,0)</f>
        <v>0</v>
      </c>
      <c r="AG71" s="6">
        <f>IF(AND(TablaEmpleados[[#This Row],[NACIONALIDAD]]&lt;&gt;"US Citizen",TablaEmpleados[[#This Row],[Bono anual 2]]=0),TablaEmpleados[[#This Row],[SALARIO]]*3%,0)</f>
        <v>0</v>
      </c>
      <c r="AH71" s="6" t="str">
        <f>IF(AND(TablaEmpleados[[#This Row],[NACIONALIDAD]]="US Citizen",TablaEmpleados[[#This Row],[LATINO]]="Yes"),"SI","NO")</f>
        <v>NO</v>
      </c>
      <c r="AI71" s="19">
        <v>1</v>
      </c>
      <c r="AJ71" s="19" t="str">
        <f>IF(AND(TablaEmpleados[[#This Row],[SALARIO]]&gt;=40000,TablaEmpleados[[#This Row],[SALARIO]]&lt;=50000),"SI","NO")</f>
        <v>NO</v>
      </c>
      <c r="AK71" s="6" t="str">
        <f>IF(OR(TablaEmpleados[[#This Row],[SALARIO]]&lt;55000,TablaEmpleados[[#This Row],[ESTADO CIVIL]]="Married"),"SI","NO")</f>
        <v>SI</v>
      </c>
      <c r="AL71" s="6" t="str">
        <f>IF(TablaEmpleados[[#This Row],[ESTADO]]="MA",
              IF(OR(TablaEmpleados[[#This Row],[CP]]=2145,TablaEmpleados[[#This Row],[CP]]=2148),"SI","NO"),"NO")</f>
        <v>NO</v>
      </c>
      <c r="AM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1" s="6" t="str" cm="1">
        <f t="array" ref="AN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1" s="6" t="b">
        <f>TablaEmpleados[[#This Row],[EVALUACIÓN DE DESEMPEÑO CON SI]]=TablaEmpleados[[#This Row],[EVALUACIÓN DE DESEMPEÑO CON SI.CONJUNTO]]</f>
        <v>1</v>
      </c>
      <c r="AP7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71" s="6" t="str" cm="1">
        <f t="array" ref="AQ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1" s="6" t="b">
        <f>TablaEmpleados[[#This Row],[BONOS DE VIAJE POR EL MUNDO (Con SI)]]=TablaEmpleados[[#This Row],[BONOS DE VIAJE POR EL MUNDO (Con SI.CONJUNTO)]]</f>
        <v>1</v>
      </c>
      <c r="AS71" s="22" cm="1">
        <f t="array" ref="AS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1" s="6" t="str" cm="1">
        <f t="array" ref="AT7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1" s="59">
        <f ca="1">DATEDIF(TablaEmpleados[[#This Row],[FECHA CONTRATO]],TODAY(),"Y")</f>
        <v>5</v>
      </c>
    </row>
    <row r="72" spans="1:48" x14ac:dyDescent="0.25">
      <c r="A72" t="s">
        <v>171</v>
      </c>
      <c r="B72" t="str">
        <f t="shared" si="1"/>
        <v xml:space="preserve"> degweck@dominio.com</v>
      </c>
      <c r="C72" s="5">
        <v>55722</v>
      </c>
      <c r="D72" t="s">
        <v>23</v>
      </c>
      <c r="E72" t="s">
        <v>24</v>
      </c>
      <c r="F72">
        <v>1810</v>
      </c>
      <c r="G72" s="1">
        <v>28429</v>
      </c>
      <c r="H72" t="s">
        <v>25</v>
      </c>
      <c r="I72" t="s">
        <v>37</v>
      </c>
      <c r="J72" t="s">
        <v>27</v>
      </c>
      <c r="K72" t="s">
        <v>28</v>
      </c>
      <c r="L72" t="s">
        <v>29</v>
      </c>
      <c r="M72" s="1">
        <v>40679</v>
      </c>
      <c r="N72" s="1">
        <v>42529</v>
      </c>
      <c r="O72" t="s">
        <v>78</v>
      </c>
      <c r="P72" t="s">
        <v>39</v>
      </c>
      <c r="Q72" t="s">
        <v>32</v>
      </c>
      <c r="R72" t="s">
        <v>54</v>
      </c>
      <c r="S72" t="s">
        <v>42</v>
      </c>
      <c r="T72" t="s">
        <v>43</v>
      </c>
      <c r="U72">
        <v>5</v>
      </c>
      <c r="V72">
        <v>4</v>
      </c>
      <c r="W72">
        <v>0</v>
      </c>
      <c r="X72">
        <v>14</v>
      </c>
      <c r="Y72" s="1" t="str">
        <f>IF(TRIM(TablaEmpleados[[#This Row],[NOMBRE]])="","Solicitar nombre","Completo")</f>
        <v>Completo</v>
      </c>
      <c r="Z72" s="1" t="str">
        <f>IF(TRIM(TablaEmpleados[[#This Row],[EMAILS]])="","Solicitar email","")</f>
        <v/>
      </c>
      <c r="AA72" s="12">
        <f>IF(TablaEmpleados[[#This Row],[SALARIO]]&lt;60000,TablaEmpleados[[#This Row],[SALARIO]]*7%,0)</f>
        <v>3900.5400000000004</v>
      </c>
      <c r="AB72" s="15">
        <f>IF(RIGHT(TablaEmpleados[[#This Row],[EMAILS]],8)="pade.com",TablaEmpleados[[#This Row],[SALARIO]]*12%,0)</f>
        <v>0</v>
      </c>
      <c r="AC72" s="15">
        <f>IF(LEFT(TablaEmpleados[[#This Row],[EMAILS]],8)="pade.com",TablaEmpleados[[#This Row],[SALARIO]]*12%,0)</f>
        <v>0</v>
      </c>
      <c r="AD72" s="15">
        <f>IF(COUNTIF(TablaEmpleados[[#This Row],[CARGO]],"*Production*")&gt;0,TablaEmpleados[[#This Row],[SALARIO]]*7%,0)</f>
        <v>3900.5400000000004</v>
      </c>
      <c r="AE72" s="59">
        <f>IF(TablaEmpleados[[#This Row],[ESTADO CIVIL]]="Married",2,0)</f>
        <v>2</v>
      </c>
      <c r="AF72" s="59">
        <f ca="1">IF(DATEDIF(TablaEmpleados[[#This Row],[FECHA CONTRATO]],TODAY(),"Y")&gt;=10,2,0)</f>
        <v>2</v>
      </c>
      <c r="AG72" s="6">
        <f>IF(AND(TablaEmpleados[[#This Row],[NACIONALIDAD]]&lt;&gt;"US Citizen",TablaEmpleados[[#This Row],[Bono anual 2]]=0),TablaEmpleados[[#This Row],[SALARIO]]*3%,0)</f>
        <v>0</v>
      </c>
      <c r="AH72" s="6" t="str">
        <f>IF(AND(TablaEmpleados[[#This Row],[NACIONALIDAD]]="US Citizen",TablaEmpleados[[#This Row],[LATINO]]="Yes"),"SI","NO")</f>
        <v>NO</v>
      </c>
      <c r="AI72" s="19">
        <v>1</v>
      </c>
      <c r="AJ72" s="19" t="str">
        <f>IF(AND(TablaEmpleados[[#This Row],[SALARIO]]&gt;=40000,TablaEmpleados[[#This Row],[SALARIO]]&lt;=50000),"SI","NO")</f>
        <v>NO</v>
      </c>
      <c r="AK72" s="6" t="str">
        <f>IF(OR(TablaEmpleados[[#This Row],[SALARIO]]&lt;55000,TablaEmpleados[[#This Row],[ESTADO CIVIL]]="Married"),"SI","NO")</f>
        <v>SI</v>
      </c>
      <c r="AL72" s="6" t="str">
        <f>IF(TablaEmpleados[[#This Row],[ESTADO]]="MA",
              IF(OR(TablaEmpleados[[#This Row],[CP]]=2145,TablaEmpleados[[#This Row],[CP]]=2148),"SI","NO"),"NO")</f>
        <v>NO</v>
      </c>
      <c r="AM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2" s="6" t="str" cm="1">
        <f t="array" ref="AN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2" s="6" t="b">
        <f>TablaEmpleados[[#This Row],[EVALUACIÓN DE DESEMPEÑO CON SI]]=TablaEmpleados[[#This Row],[EVALUACIÓN DE DESEMPEÑO CON SI.CONJUNTO]]</f>
        <v>1</v>
      </c>
      <c r="AP7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72" s="6" t="str" cm="1">
        <f t="array" ref="AQ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2" s="6" t="b">
        <f>TablaEmpleados[[#This Row],[BONOS DE VIAJE POR EL MUNDO (Con SI)]]=TablaEmpleados[[#This Row],[BONOS DE VIAJE POR EL MUNDO (Con SI.CONJUNTO)]]</f>
        <v>1</v>
      </c>
      <c r="AS72" s="22" cm="1">
        <f t="array" ref="AS7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2" s="6" t="str" cm="1">
        <f t="array" ref="AT7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2" s="59">
        <f ca="1">DATEDIF(TablaEmpleados[[#This Row],[FECHA CONTRATO]],TODAY(),"Y")</f>
        <v>13</v>
      </c>
    </row>
    <row r="73" spans="1:48" x14ac:dyDescent="0.25">
      <c r="A73" t="s">
        <v>172</v>
      </c>
      <c r="B73" t="str">
        <f t="shared" si="1"/>
        <v>kdel bosque@dominio.com</v>
      </c>
      <c r="C73" s="5">
        <v>101199</v>
      </c>
      <c r="D73" t="s">
        <v>59</v>
      </c>
      <c r="E73" t="s">
        <v>24</v>
      </c>
      <c r="F73">
        <v>2176</v>
      </c>
      <c r="G73" s="1">
        <v>29041</v>
      </c>
      <c r="H73" t="s">
        <v>46</v>
      </c>
      <c r="I73" t="s">
        <v>26</v>
      </c>
      <c r="J73" t="s">
        <v>27</v>
      </c>
      <c r="K73" t="s">
        <v>28</v>
      </c>
      <c r="L73" t="s">
        <v>67</v>
      </c>
      <c r="M73" s="1">
        <v>40917</v>
      </c>
      <c r="N73" s="1"/>
      <c r="O73" t="s">
        <v>30</v>
      </c>
      <c r="P73" t="s">
        <v>31</v>
      </c>
      <c r="Q73" t="s">
        <v>60</v>
      </c>
      <c r="R73" t="s">
        <v>61</v>
      </c>
      <c r="S73" t="s">
        <v>101</v>
      </c>
      <c r="T73" t="s">
        <v>43</v>
      </c>
      <c r="U73">
        <v>3.79</v>
      </c>
      <c r="V73">
        <v>5</v>
      </c>
      <c r="W73">
        <v>5</v>
      </c>
      <c r="X73">
        <v>8</v>
      </c>
      <c r="Y73" s="1" t="str">
        <f>IF(TRIM(TablaEmpleados[[#This Row],[NOMBRE]])="","Solicitar nombre","Completo")</f>
        <v>Completo</v>
      </c>
      <c r="Z73" s="1" t="str">
        <f>IF(TRIM(TablaEmpleados[[#This Row],[EMAILS]])="","Solicitar email","")</f>
        <v/>
      </c>
      <c r="AA73" s="12">
        <f>IF(TablaEmpleados[[#This Row],[SALARIO]]&lt;60000,TablaEmpleados[[#This Row],[SALARIO]]*7%,0)</f>
        <v>0</v>
      </c>
      <c r="AB73" s="15">
        <f>IF(RIGHT(TablaEmpleados[[#This Row],[EMAILS]],8)="pade.com",TablaEmpleados[[#This Row],[SALARIO]]*12%,0)</f>
        <v>0</v>
      </c>
      <c r="AC73" s="15">
        <f>IF(LEFT(TablaEmpleados[[#This Row],[EMAILS]],8)="pade.com",TablaEmpleados[[#This Row],[SALARIO]]*12%,0)</f>
        <v>0</v>
      </c>
      <c r="AD73" s="15">
        <f>IF(COUNTIF(TablaEmpleados[[#This Row],[CARGO]],"*Production*")&gt;0,TablaEmpleados[[#This Row],[SALARIO]]*7%,0)</f>
        <v>0</v>
      </c>
      <c r="AE73" s="59">
        <f>IF(TablaEmpleados[[#This Row],[ESTADO CIVIL]]="Married",2,0)</f>
        <v>0</v>
      </c>
      <c r="AF73" s="59">
        <f ca="1">IF(DATEDIF(TablaEmpleados[[#This Row],[FECHA CONTRATO]],TODAY(),"Y")&gt;=10,2,0)</f>
        <v>2</v>
      </c>
      <c r="AG73" s="6">
        <f>IF(AND(TablaEmpleados[[#This Row],[NACIONALIDAD]]&lt;&gt;"US Citizen",TablaEmpleados[[#This Row],[Bono anual 2]]=0),TablaEmpleados[[#This Row],[SALARIO]]*3%,0)</f>
        <v>0</v>
      </c>
      <c r="AH73" s="6" t="str">
        <f>IF(AND(TablaEmpleados[[#This Row],[NACIONALIDAD]]="US Citizen",TablaEmpleados[[#This Row],[LATINO]]="Yes"),"SI","NO")</f>
        <v>NO</v>
      </c>
      <c r="AI73" s="19">
        <v>1</v>
      </c>
      <c r="AJ73" s="19" t="str">
        <f>IF(AND(TablaEmpleados[[#This Row],[SALARIO]]&gt;=40000,TablaEmpleados[[#This Row],[SALARIO]]&lt;=50000),"SI","NO")</f>
        <v>NO</v>
      </c>
      <c r="AK73" s="6" t="str">
        <f>IF(OR(TablaEmpleados[[#This Row],[SALARIO]]&lt;55000,TablaEmpleados[[#This Row],[ESTADO CIVIL]]="Married"),"SI","NO")</f>
        <v>NO</v>
      </c>
      <c r="AL73" s="6" t="str">
        <f>IF(TablaEmpleados[[#This Row],[ESTADO]]="MA",
              IF(OR(TablaEmpleados[[#This Row],[CP]]=2145,TablaEmpleados[[#This Row],[CP]]=2148),"SI","NO"),"NO")</f>
        <v>NO</v>
      </c>
      <c r="AM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73" s="6" t="str" cm="1">
        <f t="array" ref="AN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73" s="6" t="b">
        <f>TablaEmpleados[[#This Row],[EVALUACIÓN DE DESEMPEÑO CON SI]]=TablaEmpleados[[#This Row],[EVALUACIÓN DE DESEMPEÑO CON SI.CONJUNTO]]</f>
        <v>1</v>
      </c>
      <c r="AP7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73" s="6" t="str" cm="1">
        <f t="array" ref="AQ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3" s="6" t="b">
        <f>TablaEmpleados[[#This Row],[BONOS DE VIAJE POR EL MUNDO (Con SI)]]=TablaEmpleados[[#This Row],[BONOS DE VIAJE POR EL MUNDO (Con SI.CONJUNTO)]]</f>
        <v>1</v>
      </c>
      <c r="AS73" s="22" cm="1">
        <f t="array" ref="AS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3" s="6" t="str" cm="1">
        <f t="array" ref="AT7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73" s="59">
        <f ca="1">DATEDIF(TablaEmpleados[[#This Row],[FECHA CONTRATO]],TODAY(),"Y")</f>
        <v>12</v>
      </c>
    </row>
    <row r="74" spans="1:48" x14ac:dyDescent="0.25">
      <c r="A74" t="s">
        <v>173</v>
      </c>
      <c r="C74" s="5">
        <v>61568</v>
      </c>
      <c r="D74" t="s">
        <v>123</v>
      </c>
      <c r="E74" t="s">
        <v>174</v>
      </c>
      <c r="F74">
        <v>36006</v>
      </c>
      <c r="G74" s="1">
        <v>27700</v>
      </c>
      <c r="H74" t="s">
        <v>25</v>
      </c>
      <c r="I74" t="s">
        <v>26</v>
      </c>
      <c r="J74" t="s">
        <v>27</v>
      </c>
      <c r="K74" t="s">
        <v>28</v>
      </c>
      <c r="L74" t="s">
        <v>83</v>
      </c>
      <c r="M74" s="1">
        <v>41911</v>
      </c>
      <c r="N74" s="1"/>
      <c r="O74" t="s">
        <v>30</v>
      </c>
      <c r="P74" t="s">
        <v>31</v>
      </c>
      <c r="Q74" t="s">
        <v>125</v>
      </c>
      <c r="R74" t="s">
        <v>126</v>
      </c>
      <c r="S74" t="s">
        <v>42</v>
      </c>
      <c r="T74" t="s">
        <v>102</v>
      </c>
      <c r="U74">
        <v>1.93</v>
      </c>
      <c r="V74">
        <v>3</v>
      </c>
      <c r="W74">
        <v>0</v>
      </c>
      <c r="X74">
        <v>5</v>
      </c>
      <c r="Y74" s="1" t="str">
        <f>IF(TRIM(TablaEmpleados[[#This Row],[NOMBRE]])="","Solicitar nombre","Completo")</f>
        <v>Completo</v>
      </c>
      <c r="Z74" s="1" t="str">
        <f>IF(TRIM(TablaEmpleados[[#This Row],[EMAILS]])="","Solicitar email","")</f>
        <v>Solicitar email</v>
      </c>
      <c r="AA74" s="12">
        <f>IF(TablaEmpleados[[#This Row],[SALARIO]]&lt;60000,TablaEmpleados[[#This Row],[SALARIO]]*7%,0)</f>
        <v>0</v>
      </c>
      <c r="AB74" s="15">
        <f>IF(RIGHT(TablaEmpleados[[#This Row],[EMAILS]],8)="pade.com",TablaEmpleados[[#This Row],[SALARIO]]*12%,0)</f>
        <v>0</v>
      </c>
      <c r="AC74" s="15">
        <f>IF(LEFT(TablaEmpleados[[#This Row],[EMAILS]],8)="pade.com",TablaEmpleados[[#This Row],[SALARIO]]*12%,0)</f>
        <v>0</v>
      </c>
      <c r="AD74" s="15">
        <f>IF(COUNTIF(TablaEmpleados[[#This Row],[CARGO]],"*Production*")&gt;0,TablaEmpleados[[#This Row],[SALARIO]]*7%,0)</f>
        <v>0</v>
      </c>
      <c r="AE74" s="59">
        <f>IF(TablaEmpleados[[#This Row],[ESTADO CIVIL]]="Married",2,0)</f>
        <v>0</v>
      </c>
      <c r="AF74" s="59">
        <f ca="1">IF(DATEDIF(TablaEmpleados[[#This Row],[FECHA CONTRATO]],TODAY(),"Y")&gt;=10,2,0)</f>
        <v>0</v>
      </c>
      <c r="AG74" s="6">
        <f>IF(AND(TablaEmpleados[[#This Row],[NACIONALIDAD]]&lt;&gt;"US Citizen",TablaEmpleados[[#This Row],[Bono anual 2]]=0),TablaEmpleados[[#This Row],[SALARIO]]*3%,0)</f>
        <v>0</v>
      </c>
      <c r="AH74" s="6" t="str">
        <f>IF(AND(TablaEmpleados[[#This Row],[NACIONALIDAD]]="US Citizen",TablaEmpleados[[#This Row],[LATINO]]="Yes"),"SI","NO")</f>
        <v>NO</v>
      </c>
      <c r="AI74" s="19">
        <v>1</v>
      </c>
      <c r="AJ74" s="19" t="str">
        <f>IF(AND(TablaEmpleados[[#This Row],[SALARIO]]&gt;=40000,TablaEmpleados[[#This Row],[SALARIO]]&lt;=50000),"SI","NO")</f>
        <v>NO</v>
      </c>
      <c r="AK74" s="6" t="str">
        <f>IF(OR(TablaEmpleados[[#This Row],[SALARIO]]&lt;55000,TablaEmpleados[[#This Row],[ESTADO CIVIL]]="Married"),"SI","NO")</f>
        <v>NO</v>
      </c>
      <c r="AL74" s="6" t="str">
        <f>IF(TablaEmpleados[[#This Row],[ESTADO]]="MA",
              IF(OR(TablaEmpleados[[#This Row],[CP]]=2145,TablaEmpleados[[#This Row],[CP]]=2148),"SI","NO"),"NO")</f>
        <v>NO</v>
      </c>
      <c r="AM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74" s="6" t="str" cm="1">
        <f t="array" ref="AN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74" s="6" t="b">
        <f>TablaEmpleados[[#This Row],[EVALUACIÓN DE DESEMPEÑO CON SI]]=TablaEmpleados[[#This Row],[EVALUACIÓN DE DESEMPEÑO CON SI.CONJUNTO]]</f>
        <v>1</v>
      </c>
      <c r="AP7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74" s="6" t="str" cm="1">
        <f t="array" ref="AQ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4" s="6" t="b">
        <f>TablaEmpleados[[#This Row],[BONOS DE VIAJE POR EL MUNDO (Con SI)]]=TablaEmpleados[[#This Row],[BONOS DE VIAJE POR EL MUNDO (Con SI.CONJUNTO)]]</f>
        <v>1</v>
      </c>
      <c r="AS74" s="22" cm="1">
        <f t="array" ref="AS7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4" s="6" t="str" cm="1">
        <f t="array" ref="AT7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4" s="59">
        <f ca="1">DATEDIF(TablaEmpleados[[#This Row],[FECHA CONTRATO]],TODAY(),"Y")</f>
        <v>9</v>
      </c>
    </row>
    <row r="75" spans="1:48" x14ac:dyDescent="0.25">
      <c r="A75" t="s">
        <v>175</v>
      </c>
      <c r="B75" t="str">
        <f t="shared" si="1"/>
        <v>cdemita@dominio.com</v>
      </c>
      <c r="C75" s="5">
        <v>58275</v>
      </c>
      <c r="D75" t="s">
        <v>45</v>
      </c>
      <c r="E75" t="s">
        <v>24</v>
      </c>
      <c r="F75">
        <v>2343</v>
      </c>
      <c r="G75" s="1">
        <v>18684</v>
      </c>
      <c r="H75" t="s">
        <v>46</v>
      </c>
      <c r="I75" t="s">
        <v>121</v>
      </c>
      <c r="J75" t="s">
        <v>27</v>
      </c>
      <c r="K75" t="s">
        <v>28</v>
      </c>
      <c r="L75" t="s">
        <v>67</v>
      </c>
      <c r="M75" s="1">
        <v>40637</v>
      </c>
      <c r="N75" s="1">
        <v>42312</v>
      </c>
      <c r="O75" t="s">
        <v>176</v>
      </c>
      <c r="P75" t="s">
        <v>39</v>
      </c>
      <c r="Q75" t="s">
        <v>32</v>
      </c>
      <c r="R75" t="s">
        <v>84</v>
      </c>
      <c r="S75" t="s">
        <v>55</v>
      </c>
      <c r="T75" t="s">
        <v>43</v>
      </c>
      <c r="U75">
        <v>4.62</v>
      </c>
      <c r="V75">
        <v>5</v>
      </c>
      <c r="W75">
        <v>0</v>
      </c>
      <c r="X75">
        <v>1</v>
      </c>
      <c r="Y75" s="1" t="str">
        <f>IF(TRIM(TablaEmpleados[[#This Row],[NOMBRE]])="","Solicitar nombre","Completo")</f>
        <v>Completo</v>
      </c>
      <c r="Z75" s="1" t="str">
        <f>IF(TRIM(TablaEmpleados[[#This Row],[EMAILS]])="","Solicitar email","")</f>
        <v/>
      </c>
      <c r="AA75" s="12">
        <f>IF(TablaEmpleados[[#This Row],[SALARIO]]&lt;60000,TablaEmpleados[[#This Row],[SALARIO]]*7%,0)</f>
        <v>4079.2500000000005</v>
      </c>
      <c r="AB75" s="15">
        <f>IF(RIGHT(TablaEmpleados[[#This Row],[EMAILS]],8)="pade.com",TablaEmpleados[[#This Row],[SALARIO]]*12%,0)</f>
        <v>0</v>
      </c>
      <c r="AC75" s="15">
        <f>IF(LEFT(TablaEmpleados[[#This Row],[EMAILS]],8)="pade.com",TablaEmpleados[[#This Row],[SALARIO]]*12%,0)</f>
        <v>0</v>
      </c>
      <c r="AD75" s="15">
        <f>IF(COUNTIF(TablaEmpleados[[#This Row],[CARGO]],"*Production*")&gt;0,TablaEmpleados[[#This Row],[SALARIO]]*7%,0)</f>
        <v>4079.2500000000005</v>
      </c>
      <c r="AE75" s="59">
        <f>IF(TablaEmpleados[[#This Row],[ESTADO CIVIL]]="Married",2,0)</f>
        <v>0</v>
      </c>
      <c r="AF75" s="59">
        <f ca="1">IF(DATEDIF(TablaEmpleados[[#This Row],[FECHA CONTRATO]],TODAY(),"Y")&gt;=10,2,0)</f>
        <v>2</v>
      </c>
      <c r="AG75" s="6">
        <f>IF(AND(TablaEmpleados[[#This Row],[NACIONALIDAD]]&lt;&gt;"US Citizen",TablaEmpleados[[#This Row],[Bono anual 2]]=0),TablaEmpleados[[#This Row],[SALARIO]]*3%,0)</f>
        <v>0</v>
      </c>
      <c r="AH75" s="6" t="str">
        <f>IF(AND(TablaEmpleados[[#This Row],[NACIONALIDAD]]="US Citizen",TablaEmpleados[[#This Row],[LATINO]]="Yes"),"SI","NO")</f>
        <v>NO</v>
      </c>
      <c r="AI75" s="19">
        <v>1</v>
      </c>
      <c r="AJ75" s="19" t="str">
        <f>IF(AND(TablaEmpleados[[#This Row],[SALARIO]]&gt;=40000,TablaEmpleados[[#This Row],[SALARIO]]&lt;=50000),"SI","NO")</f>
        <v>NO</v>
      </c>
      <c r="AK75" s="6" t="str">
        <f>IF(OR(TablaEmpleados[[#This Row],[SALARIO]]&lt;55000,TablaEmpleados[[#This Row],[ESTADO CIVIL]]="Married"),"SI","NO")</f>
        <v>NO</v>
      </c>
      <c r="AL75" s="6" t="str">
        <f>IF(TablaEmpleados[[#This Row],[ESTADO]]="MA",
              IF(OR(TablaEmpleados[[#This Row],[CP]]=2145,TablaEmpleados[[#This Row],[CP]]=2148),"SI","NO"),"NO")</f>
        <v>NO</v>
      </c>
      <c r="AM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5" s="6" t="str" cm="1">
        <f t="array" ref="AN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5" s="6" t="b">
        <f>TablaEmpleados[[#This Row],[EVALUACIÓN DE DESEMPEÑO CON SI]]=TablaEmpleados[[#This Row],[EVALUACIÓN DE DESEMPEÑO CON SI.CONJUNTO]]</f>
        <v>1</v>
      </c>
      <c r="AP7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75" s="6" t="str" cm="1">
        <f t="array" ref="AQ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5" s="6" t="b">
        <f>TablaEmpleados[[#This Row],[BONOS DE VIAJE POR EL MUNDO (Con SI)]]=TablaEmpleados[[#This Row],[BONOS DE VIAJE POR EL MUNDO (Con SI.CONJUNTO)]]</f>
        <v>1</v>
      </c>
      <c r="AS75" s="22" cm="1">
        <f t="array" ref="AS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5" s="6" t="str" cm="1">
        <f t="array" ref="AT7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5" s="59">
        <f ca="1">DATEDIF(TablaEmpleados[[#This Row],[FECHA CONTRATO]],TODAY(),"Y")</f>
        <v>13</v>
      </c>
    </row>
    <row r="76" spans="1:48" x14ac:dyDescent="0.25">
      <c r="A76" t="s">
        <v>177</v>
      </c>
      <c r="B76" t="str">
        <f t="shared" si="1"/>
        <v>cdesimone@dominio.com</v>
      </c>
      <c r="C76" s="5">
        <v>53189</v>
      </c>
      <c r="D76" t="s">
        <v>23</v>
      </c>
      <c r="E76" t="s">
        <v>24</v>
      </c>
      <c r="F76">
        <v>2061</v>
      </c>
      <c r="G76" s="1">
        <v>24581</v>
      </c>
      <c r="H76" t="s">
        <v>25</v>
      </c>
      <c r="I76" t="s">
        <v>37</v>
      </c>
      <c r="J76" t="s">
        <v>27</v>
      </c>
      <c r="K76" t="s">
        <v>28</v>
      </c>
      <c r="L76" t="s">
        <v>29</v>
      </c>
      <c r="M76" s="1">
        <v>41827</v>
      </c>
      <c r="N76" s="1"/>
      <c r="O76" t="s">
        <v>30</v>
      </c>
      <c r="P76" t="s">
        <v>31</v>
      </c>
      <c r="Q76" t="s">
        <v>32</v>
      </c>
      <c r="R76" t="s">
        <v>57</v>
      </c>
      <c r="S76" t="s">
        <v>42</v>
      </c>
      <c r="T76" t="s">
        <v>102</v>
      </c>
      <c r="U76">
        <v>1.1200000000000001</v>
      </c>
      <c r="V76">
        <v>2</v>
      </c>
      <c r="W76">
        <v>0</v>
      </c>
      <c r="X76">
        <v>9</v>
      </c>
      <c r="Y76" s="1" t="str">
        <f>IF(TRIM(TablaEmpleados[[#This Row],[NOMBRE]])="","Solicitar nombre","Completo")</f>
        <v>Completo</v>
      </c>
      <c r="Z76" s="1" t="str">
        <f>IF(TRIM(TablaEmpleados[[#This Row],[EMAILS]])="","Solicitar email","")</f>
        <v/>
      </c>
      <c r="AA76" s="12">
        <f>IF(TablaEmpleados[[#This Row],[SALARIO]]&lt;60000,TablaEmpleados[[#This Row],[SALARIO]]*7%,0)</f>
        <v>3723.2300000000005</v>
      </c>
      <c r="AB76" s="15">
        <f>IF(RIGHT(TablaEmpleados[[#This Row],[EMAILS]],8)="pade.com",TablaEmpleados[[#This Row],[SALARIO]]*12%,0)</f>
        <v>0</v>
      </c>
      <c r="AC76" s="15">
        <f>IF(LEFT(TablaEmpleados[[#This Row],[EMAILS]],8)="pade.com",TablaEmpleados[[#This Row],[SALARIO]]*12%,0)</f>
        <v>0</v>
      </c>
      <c r="AD76" s="15">
        <f>IF(COUNTIF(TablaEmpleados[[#This Row],[CARGO]],"*Production*")&gt;0,TablaEmpleados[[#This Row],[SALARIO]]*7%,0)</f>
        <v>3723.2300000000005</v>
      </c>
      <c r="AE76" s="59">
        <f>IF(TablaEmpleados[[#This Row],[ESTADO CIVIL]]="Married",2,0)</f>
        <v>2</v>
      </c>
      <c r="AF76" s="59">
        <f ca="1">IF(DATEDIF(TablaEmpleados[[#This Row],[FECHA CONTRATO]],TODAY(),"Y")&gt;=10,2,0)</f>
        <v>0</v>
      </c>
      <c r="AG76" s="6">
        <f>IF(AND(TablaEmpleados[[#This Row],[NACIONALIDAD]]&lt;&gt;"US Citizen",TablaEmpleados[[#This Row],[Bono anual 2]]=0),TablaEmpleados[[#This Row],[SALARIO]]*3%,0)</f>
        <v>0</v>
      </c>
      <c r="AH76" s="6" t="str">
        <f>IF(AND(TablaEmpleados[[#This Row],[NACIONALIDAD]]="US Citizen",TablaEmpleados[[#This Row],[LATINO]]="Yes"),"SI","NO")</f>
        <v>NO</v>
      </c>
      <c r="AI76" s="19">
        <v>1</v>
      </c>
      <c r="AJ76" s="19" t="str">
        <f>IF(AND(TablaEmpleados[[#This Row],[SALARIO]]&gt;=40000,TablaEmpleados[[#This Row],[SALARIO]]&lt;=50000),"SI","NO")</f>
        <v>NO</v>
      </c>
      <c r="AK76" s="6" t="str">
        <f>IF(OR(TablaEmpleados[[#This Row],[SALARIO]]&lt;55000,TablaEmpleados[[#This Row],[ESTADO CIVIL]]="Married"),"SI","NO")</f>
        <v>SI</v>
      </c>
      <c r="AL76" s="6" t="str">
        <f>IF(TablaEmpleados[[#This Row],[ESTADO]]="MA",
              IF(OR(TablaEmpleados[[#This Row],[CP]]=2145,TablaEmpleados[[#This Row],[CP]]=2148),"SI","NO"),"NO")</f>
        <v>NO</v>
      </c>
      <c r="AM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6" s="6" t="str" cm="1">
        <f t="array" ref="AN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6" s="6" t="b">
        <f>TablaEmpleados[[#This Row],[EVALUACIÓN DE DESEMPEÑO CON SI]]=TablaEmpleados[[#This Row],[EVALUACIÓN DE DESEMPEÑO CON SI.CONJUNTO]]</f>
        <v>1</v>
      </c>
      <c r="AP7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76" s="6" t="str" cm="1">
        <f t="array" ref="AQ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6" s="6" t="b">
        <f>TablaEmpleados[[#This Row],[BONOS DE VIAJE POR EL MUNDO (Con SI)]]=TablaEmpleados[[#This Row],[BONOS DE VIAJE POR EL MUNDO (Con SI.CONJUNTO)]]</f>
        <v>1</v>
      </c>
      <c r="AS76" s="22" cm="1">
        <f t="array" ref="AS76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6" s="6" t="str" cm="1">
        <f t="array" ref="AT7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6" s="59">
        <f ca="1">DATEDIF(TablaEmpleados[[#This Row],[FECHA CONTRATO]],TODAY(),"Y")</f>
        <v>9</v>
      </c>
    </row>
    <row r="77" spans="1:48" x14ac:dyDescent="0.25">
      <c r="A77" t="s">
        <v>178</v>
      </c>
      <c r="B77" t="str">
        <f t="shared" si="1"/>
        <v>tdevito@dominio.com</v>
      </c>
      <c r="C77" s="5">
        <v>96820</v>
      </c>
      <c r="D77" t="s">
        <v>179</v>
      </c>
      <c r="E77" t="s">
        <v>24</v>
      </c>
      <c r="F77">
        <v>2045</v>
      </c>
      <c r="G77" s="1">
        <v>30563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s="1">
        <v>42781</v>
      </c>
      <c r="N77" s="1"/>
      <c r="O77" t="s">
        <v>30</v>
      </c>
      <c r="P77" t="s">
        <v>31</v>
      </c>
      <c r="Q77" t="s">
        <v>40</v>
      </c>
      <c r="R77" t="s">
        <v>180</v>
      </c>
      <c r="S77" t="s">
        <v>42</v>
      </c>
      <c r="T77" t="s">
        <v>43</v>
      </c>
      <c r="U77">
        <v>3.01</v>
      </c>
      <c r="V77">
        <v>5</v>
      </c>
      <c r="W77">
        <v>7</v>
      </c>
      <c r="X77">
        <v>15</v>
      </c>
      <c r="Y77" s="1" t="str">
        <f>IF(TRIM(TablaEmpleados[[#This Row],[NOMBRE]])="","Solicitar nombre","Completo")</f>
        <v>Completo</v>
      </c>
      <c r="Z77" s="1" t="str">
        <f>IF(TRIM(TablaEmpleados[[#This Row],[EMAILS]])="","Solicitar email","")</f>
        <v/>
      </c>
      <c r="AA77" s="12">
        <f>IF(TablaEmpleados[[#This Row],[SALARIO]]&lt;60000,TablaEmpleados[[#This Row],[SALARIO]]*7%,0)</f>
        <v>0</v>
      </c>
      <c r="AB77" s="15">
        <f>IF(RIGHT(TablaEmpleados[[#This Row],[EMAILS]],8)="pade.com",TablaEmpleados[[#This Row],[SALARIO]]*12%,0)</f>
        <v>0</v>
      </c>
      <c r="AC77" s="15">
        <f>IF(LEFT(TablaEmpleados[[#This Row],[EMAILS]],8)="pade.com",TablaEmpleados[[#This Row],[SALARIO]]*12%,0)</f>
        <v>0</v>
      </c>
      <c r="AD77" s="15">
        <f>IF(COUNTIF(TablaEmpleados[[#This Row],[CARGO]],"*Production*")&gt;0,TablaEmpleados[[#This Row],[SALARIO]]*7%,0)</f>
        <v>0</v>
      </c>
      <c r="AE77" s="59">
        <f>IF(TablaEmpleados[[#This Row],[ESTADO CIVIL]]="Married",2,0)</f>
        <v>0</v>
      </c>
      <c r="AF77" s="59">
        <f ca="1">IF(DATEDIF(TablaEmpleados[[#This Row],[FECHA CONTRATO]],TODAY(),"Y")&gt;=10,2,0)</f>
        <v>0</v>
      </c>
      <c r="AG77" s="6">
        <f>IF(AND(TablaEmpleados[[#This Row],[NACIONALIDAD]]&lt;&gt;"US Citizen",TablaEmpleados[[#This Row],[Bono anual 2]]=0),TablaEmpleados[[#This Row],[SALARIO]]*3%,0)</f>
        <v>0</v>
      </c>
      <c r="AH77" s="6" t="str">
        <f>IF(AND(TablaEmpleados[[#This Row],[NACIONALIDAD]]="US Citizen",TablaEmpleados[[#This Row],[LATINO]]="Yes"),"SI","NO")</f>
        <v>NO</v>
      </c>
      <c r="AI77" s="19">
        <v>1</v>
      </c>
      <c r="AJ77" s="19" t="str">
        <f>IF(AND(TablaEmpleados[[#This Row],[SALARIO]]&gt;=40000,TablaEmpleados[[#This Row],[SALARIO]]&lt;=50000),"SI","NO")</f>
        <v>NO</v>
      </c>
      <c r="AK77" s="6" t="str">
        <f>IF(OR(TablaEmpleados[[#This Row],[SALARIO]]&lt;55000,TablaEmpleados[[#This Row],[ESTADO CIVIL]]="Married"),"SI","NO")</f>
        <v>NO</v>
      </c>
      <c r="AL77" s="6" t="str">
        <f>IF(TablaEmpleados[[#This Row],[ESTADO]]="MA",
              IF(OR(TablaEmpleados[[#This Row],[CP]]=2145,TablaEmpleados[[#This Row],[CP]]=2148),"SI","NO"),"NO")</f>
        <v>NO</v>
      </c>
      <c r="AM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77" s="6" t="str" cm="1">
        <f t="array" ref="AN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77" s="6" t="b">
        <f>TablaEmpleados[[#This Row],[EVALUACIÓN DE DESEMPEÑO CON SI]]=TablaEmpleados[[#This Row],[EVALUACIÓN DE DESEMPEÑO CON SI.CONJUNTO]]</f>
        <v>1</v>
      </c>
      <c r="AP7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77" s="6" t="str" cm="1">
        <f t="array" ref="AQ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7" s="6" t="b">
        <f>TablaEmpleados[[#This Row],[BONOS DE VIAJE POR EL MUNDO (Con SI)]]=TablaEmpleados[[#This Row],[BONOS DE VIAJE POR EL MUNDO (Con SI.CONJUNTO)]]</f>
        <v>1</v>
      </c>
      <c r="AS77" s="22" cm="1">
        <f t="array" ref="AS7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7" s="6" t="str" cm="1">
        <f t="array" ref="AT7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7" s="59">
        <f ca="1">DATEDIF(TablaEmpleados[[#This Row],[FECHA CONTRATO]],TODAY(),"Y")</f>
        <v>7</v>
      </c>
    </row>
    <row r="78" spans="1:48" x14ac:dyDescent="0.25">
      <c r="A78" t="s">
        <v>181</v>
      </c>
      <c r="B78" t="str">
        <f t="shared" si="1"/>
        <v>gdickinson@dominio.com</v>
      </c>
      <c r="C78" s="5">
        <v>51259</v>
      </c>
      <c r="D78" t="s">
        <v>23</v>
      </c>
      <c r="E78" t="s">
        <v>24</v>
      </c>
      <c r="F78">
        <v>2180</v>
      </c>
      <c r="G78" s="1">
        <v>30270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s="1">
        <v>41771</v>
      </c>
      <c r="N78" s="1"/>
      <c r="O78" t="s">
        <v>30</v>
      </c>
      <c r="P78" t="s">
        <v>31</v>
      </c>
      <c r="Q78" t="s">
        <v>32</v>
      </c>
      <c r="R78" t="s">
        <v>64</v>
      </c>
      <c r="S78" t="s">
        <v>42</v>
      </c>
      <c r="T78" t="s">
        <v>43</v>
      </c>
      <c r="U78">
        <v>4.3</v>
      </c>
      <c r="V78">
        <v>4</v>
      </c>
      <c r="W78">
        <v>0</v>
      </c>
      <c r="X78">
        <v>1</v>
      </c>
      <c r="Y78" s="1" t="str">
        <f>IF(TRIM(TablaEmpleados[[#This Row],[NOMBRE]])="","Solicitar nombre","Completo")</f>
        <v>Completo</v>
      </c>
      <c r="Z78" s="1" t="str">
        <f>IF(TRIM(TablaEmpleados[[#This Row],[EMAILS]])="","Solicitar email","")</f>
        <v/>
      </c>
      <c r="AA78" s="12">
        <f>IF(TablaEmpleados[[#This Row],[SALARIO]]&lt;60000,TablaEmpleados[[#This Row],[SALARIO]]*7%,0)</f>
        <v>3588.1300000000006</v>
      </c>
      <c r="AB78" s="15">
        <f>IF(RIGHT(TablaEmpleados[[#This Row],[EMAILS]],8)="pade.com",TablaEmpleados[[#This Row],[SALARIO]]*12%,0)</f>
        <v>0</v>
      </c>
      <c r="AC78" s="15">
        <f>IF(LEFT(TablaEmpleados[[#This Row],[EMAILS]],8)="pade.com",TablaEmpleados[[#This Row],[SALARIO]]*12%,0)</f>
        <v>0</v>
      </c>
      <c r="AD78" s="15">
        <f>IF(COUNTIF(TablaEmpleados[[#This Row],[CARGO]],"*Production*")&gt;0,TablaEmpleados[[#This Row],[SALARIO]]*7%,0)</f>
        <v>3588.1300000000006</v>
      </c>
      <c r="AE78" s="59">
        <f>IF(TablaEmpleados[[#This Row],[ESTADO CIVIL]]="Married",2,0)</f>
        <v>0</v>
      </c>
      <c r="AF78" s="59">
        <f ca="1">IF(DATEDIF(TablaEmpleados[[#This Row],[FECHA CONTRATO]],TODAY(),"Y")&gt;=10,2,0)</f>
        <v>2</v>
      </c>
      <c r="AG78" s="6">
        <f>IF(AND(TablaEmpleados[[#This Row],[NACIONALIDAD]]&lt;&gt;"US Citizen",TablaEmpleados[[#This Row],[Bono anual 2]]=0),TablaEmpleados[[#This Row],[SALARIO]]*3%,0)</f>
        <v>0</v>
      </c>
      <c r="AH78" s="6" t="str">
        <f>IF(AND(TablaEmpleados[[#This Row],[NACIONALIDAD]]="US Citizen",TablaEmpleados[[#This Row],[LATINO]]="Yes"),"SI","NO")</f>
        <v>NO</v>
      </c>
      <c r="AI78" s="19">
        <v>1</v>
      </c>
      <c r="AJ78" s="19" t="str">
        <f>IF(AND(TablaEmpleados[[#This Row],[SALARIO]]&gt;=40000,TablaEmpleados[[#This Row],[SALARIO]]&lt;=50000),"SI","NO")</f>
        <v>NO</v>
      </c>
      <c r="AK78" s="6" t="str">
        <f>IF(OR(TablaEmpleados[[#This Row],[SALARIO]]&lt;55000,TablaEmpleados[[#This Row],[ESTADO CIVIL]]="Married"),"SI","NO")</f>
        <v>SI</v>
      </c>
      <c r="AL78" s="6" t="str">
        <f>IF(TablaEmpleados[[#This Row],[ESTADO]]="MA",
              IF(OR(TablaEmpleados[[#This Row],[CP]]=2145,TablaEmpleados[[#This Row],[CP]]=2148),"SI","NO"),"NO")</f>
        <v>NO</v>
      </c>
      <c r="AM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8" s="6" t="str" cm="1">
        <f t="array" ref="AN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8" s="6" t="b">
        <f>TablaEmpleados[[#This Row],[EVALUACIÓN DE DESEMPEÑO CON SI]]=TablaEmpleados[[#This Row],[EVALUACIÓN DE DESEMPEÑO CON SI.CONJUNTO]]</f>
        <v>1</v>
      </c>
      <c r="AP7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78" s="6" t="str" cm="1">
        <f t="array" ref="AQ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8" s="6" t="b">
        <f>TablaEmpleados[[#This Row],[BONOS DE VIAJE POR EL MUNDO (Con SI)]]=TablaEmpleados[[#This Row],[BONOS DE VIAJE POR EL MUNDO (Con SI.CONJUNTO)]]</f>
        <v>1</v>
      </c>
      <c r="AS78" s="22" cm="1">
        <f t="array" ref="AS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8" s="6" t="str" cm="1">
        <f t="array" ref="AT7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8" s="59">
        <f ca="1">DATEDIF(TablaEmpleados[[#This Row],[FECHA CONTRATO]],TODAY(),"Y")</f>
        <v>10</v>
      </c>
    </row>
    <row r="79" spans="1:48" x14ac:dyDescent="0.25">
      <c r="A79" t="s">
        <v>182</v>
      </c>
      <c r="B79" t="str">
        <f t="shared" si="1"/>
        <v>jdietrich@dominio.com</v>
      </c>
      <c r="C79" s="5">
        <v>59231</v>
      </c>
      <c r="D79" t="s">
        <v>123</v>
      </c>
      <c r="E79" t="s">
        <v>183</v>
      </c>
      <c r="F79">
        <v>98052</v>
      </c>
      <c r="G79" s="1">
        <v>31911</v>
      </c>
      <c r="H79" t="s">
        <v>46</v>
      </c>
      <c r="I79" t="s">
        <v>26</v>
      </c>
      <c r="J79" t="s">
        <v>27</v>
      </c>
      <c r="K79" t="s">
        <v>74</v>
      </c>
      <c r="L79" t="s">
        <v>29</v>
      </c>
      <c r="M79" s="1">
        <v>40959</v>
      </c>
      <c r="N79" s="1"/>
      <c r="O79" t="s">
        <v>30</v>
      </c>
      <c r="P79" t="s">
        <v>31</v>
      </c>
      <c r="Q79" t="s">
        <v>125</v>
      </c>
      <c r="R79" t="s">
        <v>126</v>
      </c>
      <c r="S79" t="s">
        <v>184</v>
      </c>
      <c r="T79" t="s">
        <v>102</v>
      </c>
      <c r="U79">
        <v>2.2999999999999998</v>
      </c>
      <c r="V79">
        <v>1</v>
      </c>
      <c r="W79">
        <v>0</v>
      </c>
      <c r="X79">
        <v>17</v>
      </c>
      <c r="Y79" s="1" t="str">
        <f>IF(TRIM(TablaEmpleados[[#This Row],[NOMBRE]])="","Solicitar nombre","Completo")</f>
        <v>Completo</v>
      </c>
      <c r="Z79" s="1" t="str">
        <f>IF(TRIM(TablaEmpleados[[#This Row],[EMAILS]])="","Solicitar email","")</f>
        <v/>
      </c>
      <c r="AA79" s="12">
        <f>IF(TablaEmpleados[[#This Row],[SALARIO]]&lt;60000,TablaEmpleados[[#This Row],[SALARIO]]*7%,0)</f>
        <v>4146.17</v>
      </c>
      <c r="AB79" s="15">
        <f>IF(RIGHT(TablaEmpleados[[#This Row],[EMAILS]],8)="pade.com",TablaEmpleados[[#This Row],[SALARIO]]*12%,0)</f>
        <v>0</v>
      </c>
      <c r="AC79" s="15">
        <f>IF(LEFT(TablaEmpleados[[#This Row],[EMAILS]],8)="pade.com",TablaEmpleados[[#This Row],[SALARIO]]*12%,0)</f>
        <v>0</v>
      </c>
      <c r="AD79" s="15">
        <f>IF(COUNTIF(TablaEmpleados[[#This Row],[CARGO]],"*Production*")&gt;0,TablaEmpleados[[#This Row],[SALARIO]]*7%,0)</f>
        <v>0</v>
      </c>
      <c r="AE79" s="59">
        <f>IF(TablaEmpleados[[#This Row],[ESTADO CIVIL]]="Married",2,0)</f>
        <v>0</v>
      </c>
      <c r="AF79" s="59">
        <f ca="1">IF(DATEDIF(TablaEmpleados[[#This Row],[FECHA CONTRATO]],TODAY(),"Y")&gt;=10,2,0)</f>
        <v>2</v>
      </c>
      <c r="AG79" s="6">
        <f>IF(AND(TablaEmpleados[[#This Row],[NACIONALIDAD]]&lt;&gt;"US Citizen",TablaEmpleados[[#This Row],[Bono anual 2]]=0),TablaEmpleados[[#This Row],[SALARIO]]*3%,0)</f>
        <v>0</v>
      </c>
      <c r="AH79" s="6" t="str">
        <f>IF(AND(TablaEmpleados[[#This Row],[NACIONALIDAD]]="US Citizen",TablaEmpleados[[#This Row],[LATINO]]="Yes"),"SI","NO")</f>
        <v>SI</v>
      </c>
      <c r="AI79" s="19">
        <v>1</v>
      </c>
      <c r="AJ79" s="19" t="str">
        <f>IF(AND(TablaEmpleados[[#This Row],[SALARIO]]&gt;=40000,TablaEmpleados[[#This Row],[SALARIO]]&lt;=50000),"SI","NO")</f>
        <v>NO</v>
      </c>
      <c r="AK79" s="6" t="str">
        <f>IF(OR(TablaEmpleados[[#This Row],[SALARIO]]&lt;55000,TablaEmpleados[[#This Row],[ESTADO CIVIL]]="Married"),"SI","NO")</f>
        <v>NO</v>
      </c>
      <c r="AL79" s="6" t="str">
        <f>IF(TablaEmpleados[[#This Row],[ESTADO]]="MA",
              IF(OR(TablaEmpleados[[#This Row],[CP]]=2145,TablaEmpleados[[#This Row],[CP]]=2148),"SI","NO"),"NO")</f>
        <v>NO</v>
      </c>
      <c r="AM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79" s="6" t="str" cm="1">
        <f t="array" ref="AN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79" s="6" t="b">
        <f>TablaEmpleados[[#This Row],[EVALUACIÓN DE DESEMPEÑO CON SI]]=TablaEmpleados[[#This Row],[EVALUACIÓN DE DESEMPEÑO CON SI.CONJUNTO]]</f>
        <v>1</v>
      </c>
      <c r="AP7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79" s="6" t="str" cm="1">
        <f t="array" ref="AQ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9" s="6" t="b">
        <f>TablaEmpleados[[#This Row],[BONOS DE VIAJE POR EL MUNDO (Con SI)]]=TablaEmpleados[[#This Row],[BONOS DE VIAJE POR EL MUNDO (Con SI.CONJUNTO)]]</f>
        <v>1</v>
      </c>
      <c r="AS79" s="22" cm="1">
        <f t="array" ref="AS79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9" s="6" t="str" cm="1">
        <f t="array" ref="AT7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9" s="59">
        <f ca="1">DATEDIF(TablaEmpleados[[#This Row],[FECHA CONTRATO]],TODAY(),"Y")</f>
        <v>12</v>
      </c>
    </row>
    <row r="80" spans="1:48" x14ac:dyDescent="0.25">
      <c r="A80" t="s">
        <v>185</v>
      </c>
      <c r="B80" t="str">
        <f t="shared" si="1"/>
        <v>ldinocco@dominio.com</v>
      </c>
      <c r="C80" s="5">
        <v>61584</v>
      </c>
      <c r="D80" t="s">
        <v>23</v>
      </c>
      <c r="E80" t="s">
        <v>24</v>
      </c>
      <c r="F80">
        <v>2351</v>
      </c>
      <c r="G80" s="1">
        <v>28826</v>
      </c>
      <c r="H80" t="s">
        <v>46</v>
      </c>
      <c r="I80" t="s">
        <v>37</v>
      </c>
      <c r="J80" t="s">
        <v>27</v>
      </c>
      <c r="K80" t="s">
        <v>28</v>
      </c>
      <c r="L80" t="s">
        <v>67</v>
      </c>
      <c r="M80" s="1">
        <v>41281</v>
      </c>
      <c r="N80" s="1"/>
      <c r="O80" t="s">
        <v>30</v>
      </c>
      <c r="P80" t="s">
        <v>31</v>
      </c>
      <c r="Q80" t="s">
        <v>32</v>
      </c>
      <c r="R80" t="s">
        <v>68</v>
      </c>
      <c r="S80" t="s">
        <v>42</v>
      </c>
      <c r="T80" t="s">
        <v>102</v>
      </c>
      <c r="U80">
        <v>3.88</v>
      </c>
      <c r="V80">
        <v>4</v>
      </c>
      <c r="W80">
        <v>0</v>
      </c>
      <c r="X80">
        <v>6</v>
      </c>
      <c r="Y80" s="1" t="str">
        <f>IF(TRIM(TablaEmpleados[[#This Row],[NOMBRE]])="","Solicitar nombre","Completo")</f>
        <v>Completo</v>
      </c>
      <c r="Z80" s="1" t="str">
        <f>IF(TRIM(TablaEmpleados[[#This Row],[EMAILS]])="","Solicitar email","")</f>
        <v/>
      </c>
      <c r="AA80" s="12">
        <f>IF(TablaEmpleados[[#This Row],[SALARIO]]&lt;60000,TablaEmpleados[[#This Row],[SALARIO]]*7%,0)</f>
        <v>0</v>
      </c>
      <c r="AB80" s="15">
        <f>IF(RIGHT(TablaEmpleados[[#This Row],[EMAILS]],8)="pade.com",TablaEmpleados[[#This Row],[SALARIO]]*12%,0)</f>
        <v>0</v>
      </c>
      <c r="AC80" s="15">
        <f>IF(LEFT(TablaEmpleados[[#This Row],[EMAILS]],8)="pade.com",TablaEmpleados[[#This Row],[SALARIO]]*12%,0)</f>
        <v>0</v>
      </c>
      <c r="AD80" s="15">
        <f>IF(COUNTIF(TablaEmpleados[[#This Row],[CARGO]],"*Production*")&gt;0,TablaEmpleados[[#This Row],[SALARIO]]*7%,0)</f>
        <v>4310.88</v>
      </c>
      <c r="AE80" s="59">
        <f>IF(TablaEmpleados[[#This Row],[ESTADO CIVIL]]="Married",2,0)</f>
        <v>2</v>
      </c>
      <c r="AF80" s="59">
        <f ca="1">IF(DATEDIF(TablaEmpleados[[#This Row],[FECHA CONTRATO]],TODAY(),"Y")&gt;=10,2,0)</f>
        <v>2</v>
      </c>
      <c r="AG80" s="6">
        <f>IF(AND(TablaEmpleados[[#This Row],[NACIONALIDAD]]&lt;&gt;"US Citizen",TablaEmpleados[[#This Row],[Bono anual 2]]=0),TablaEmpleados[[#This Row],[SALARIO]]*3%,0)</f>
        <v>0</v>
      </c>
      <c r="AH80" s="6" t="str">
        <f>IF(AND(TablaEmpleados[[#This Row],[NACIONALIDAD]]="US Citizen",TablaEmpleados[[#This Row],[LATINO]]="Yes"),"SI","NO")</f>
        <v>NO</v>
      </c>
      <c r="AI80" s="19">
        <v>1</v>
      </c>
      <c r="AJ80" s="19" t="str">
        <f>IF(AND(TablaEmpleados[[#This Row],[SALARIO]]&gt;=40000,TablaEmpleados[[#This Row],[SALARIO]]&lt;=50000),"SI","NO")</f>
        <v>NO</v>
      </c>
      <c r="AK80" s="6" t="str">
        <f>IF(OR(TablaEmpleados[[#This Row],[SALARIO]]&lt;55000,TablaEmpleados[[#This Row],[ESTADO CIVIL]]="Married"),"SI","NO")</f>
        <v>SI</v>
      </c>
      <c r="AL80" s="6" t="str">
        <f>IF(TablaEmpleados[[#This Row],[ESTADO]]="MA",
              IF(OR(TablaEmpleados[[#This Row],[CP]]=2145,TablaEmpleados[[#This Row],[CP]]=2148),"SI","NO"),"NO")</f>
        <v>NO</v>
      </c>
      <c r="AM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0" s="6" t="str" cm="1">
        <f t="array" ref="AN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0" s="6" t="b">
        <f>TablaEmpleados[[#This Row],[EVALUACIÓN DE DESEMPEÑO CON SI]]=TablaEmpleados[[#This Row],[EVALUACIÓN DE DESEMPEÑO CON SI.CONJUNTO]]</f>
        <v>1</v>
      </c>
      <c r="AP8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80" s="6" t="str" cm="1">
        <f t="array" ref="AQ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80" s="6" t="b">
        <f>TablaEmpleados[[#This Row],[BONOS DE VIAJE POR EL MUNDO (Con SI)]]=TablaEmpleados[[#This Row],[BONOS DE VIAJE POR EL MUNDO (Con SI.CONJUNTO)]]</f>
        <v>1</v>
      </c>
      <c r="AS80" s="22" cm="1">
        <f t="array" ref="AS8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80" s="6" t="str" cm="1">
        <f t="array" ref="AT8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0" s="59">
        <f ca="1">DATEDIF(TablaEmpleados[[#This Row],[FECHA CONTRATO]],TODAY(),"Y")</f>
        <v>11</v>
      </c>
    </row>
    <row r="81" spans="1:48" x14ac:dyDescent="0.25">
      <c r="A81" t="s">
        <v>186</v>
      </c>
      <c r="B81" t="str">
        <f t="shared" si="1"/>
        <v>ddobrin@dominio.com</v>
      </c>
      <c r="C81" s="5">
        <v>46335</v>
      </c>
      <c r="D81" t="s">
        <v>23</v>
      </c>
      <c r="E81" t="s">
        <v>24</v>
      </c>
      <c r="F81">
        <v>2125</v>
      </c>
      <c r="G81" s="1">
        <v>31692</v>
      </c>
      <c r="H81" t="s">
        <v>46</v>
      </c>
      <c r="I81" t="s">
        <v>26</v>
      </c>
      <c r="J81" t="s">
        <v>27</v>
      </c>
      <c r="K81" t="s">
        <v>74</v>
      </c>
      <c r="L81" t="s">
        <v>29</v>
      </c>
      <c r="M81" s="1">
        <v>41001</v>
      </c>
      <c r="N81" s="1"/>
      <c r="O81" t="s">
        <v>30</v>
      </c>
      <c r="P81" t="s">
        <v>31</v>
      </c>
      <c r="Q81" t="s">
        <v>32</v>
      </c>
      <c r="R81" t="s">
        <v>76</v>
      </c>
      <c r="S81" t="s">
        <v>101</v>
      </c>
      <c r="T81" t="s">
        <v>43</v>
      </c>
      <c r="U81">
        <v>3.4</v>
      </c>
      <c r="V81">
        <v>5</v>
      </c>
      <c r="W81">
        <v>0</v>
      </c>
      <c r="X81">
        <v>15</v>
      </c>
      <c r="Y81" s="1" t="str">
        <f>IF(TRIM(TablaEmpleados[[#This Row],[NOMBRE]])="","Solicitar nombre","Completo")</f>
        <v>Completo</v>
      </c>
      <c r="Z81" s="1" t="str">
        <f>IF(TRIM(TablaEmpleados[[#This Row],[EMAILS]])="","Solicitar email","")</f>
        <v/>
      </c>
      <c r="AA81" s="12">
        <f>IF(TablaEmpleados[[#This Row],[SALARIO]]&lt;60000,TablaEmpleados[[#This Row],[SALARIO]]*7%,0)</f>
        <v>3243.4500000000003</v>
      </c>
      <c r="AB81" s="15">
        <f>IF(RIGHT(TablaEmpleados[[#This Row],[EMAILS]],8)="pade.com",TablaEmpleados[[#This Row],[SALARIO]]*12%,0)</f>
        <v>0</v>
      </c>
      <c r="AC81" s="15">
        <f>IF(LEFT(TablaEmpleados[[#This Row],[EMAILS]],8)="pade.com",TablaEmpleados[[#This Row],[SALARIO]]*12%,0)</f>
        <v>0</v>
      </c>
      <c r="AD81" s="15">
        <f>IF(COUNTIF(TablaEmpleados[[#This Row],[CARGO]],"*Production*")&gt;0,TablaEmpleados[[#This Row],[SALARIO]]*7%,0)</f>
        <v>3243.4500000000003</v>
      </c>
      <c r="AE81" s="59">
        <f>IF(TablaEmpleados[[#This Row],[ESTADO CIVIL]]="Married",2,0)</f>
        <v>0</v>
      </c>
      <c r="AF81" s="59">
        <f ca="1">IF(DATEDIF(TablaEmpleados[[#This Row],[FECHA CONTRATO]],TODAY(),"Y")&gt;=10,2,0)</f>
        <v>2</v>
      </c>
      <c r="AG81" s="6">
        <f>IF(AND(TablaEmpleados[[#This Row],[NACIONALIDAD]]&lt;&gt;"US Citizen",TablaEmpleados[[#This Row],[Bono anual 2]]=0),TablaEmpleados[[#This Row],[SALARIO]]*3%,0)</f>
        <v>0</v>
      </c>
      <c r="AH81" s="6" t="str">
        <f>IF(AND(TablaEmpleados[[#This Row],[NACIONALIDAD]]="US Citizen",TablaEmpleados[[#This Row],[LATINO]]="Yes"),"SI","NO")</f>
        <v>SI</v>
      </c>
      <c r="AI81" s="19">
        <v>1</v>
      </c>
      <c r="AJ81" s="19" t="str">
        <f>IF(AND(TablaEmpleados[[#This Row],[SALARIO]]&gt;=40000,TablaEmpleados[[#This Row],[SALARIO]]&lt;=50000),"SI","NO")</f>
        <v>SI</v>
      </c>
      <c r="AK81" s="6" t="str">
        <f>IF(OR(TablaEmpleados[[#This Row],[SALARIO]]&lt;55000,TablaEmpleados[[#This Row],[ESTADO CIVIL]]="Married"),"SI","NO")</f>
        <v>SI</v>
      </c>
      <c r="AL81" s="6" t="str">
        <f>IF(TablaEmpleados[[#This Row],[ESTADO]]="MA",
              IF(OR(TablaEmpleados[[#This Row],[CP]]=2145,TablaEmpleados[[#This Row],[CP]]=2148),"SI","NO"),"NO")</f>
        <v>NO</v>
      </c>
      <c r="AM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1" s="6" t="str" cm="1">
        <f t="array" ref="AN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1" s="6" t="b">
        <f>TablaEmpleados[[#This Row],[EVALUACIÓN DE DESEMPEÑO CON SI]]=TablaEmpleados[[#This Row],[EVALUACIÓN DE DESEMPEÑO CON SI.CONJUNTO]]</f>
        <v>1</v>
      </c>
      <c r="AP8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1" s="6" t="str" cm="1">
        <f t="array" ref="AQ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1" s="6" t="b">
        <f>TablaEmpleados[[#This Row],[BONOS DE VIAJE POR EL MUNDO (Con SI)]]=TablaEmpleados[[#This Row],[BONOS DE VIAJE POR EL MUNDO (Con SI.CONJUNTO)]]</f>
        <v>1</v>
      </c>
      <c r="AS81" s="22" cm="1">
        <f t="array" ref="AS8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1" s="6" t="str" cm="1">
        <f t="array" ref="AT8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1" s="59">
        <f ca="1">DATEDIF(TablaEmpleados[[#This Row],[FECHA CONTRATO]],TODAY(),"Y")</f>
        <v>12</v>
      </c>
    </row>
    <row r="82" spans="1:48" x14ac:dyDescent="0.25">
      <c r="A82" t="s">
        <v>187</v>
      </c>
      <c r="B82" t="str">
        <f t="shared" si="1"/>
        <v>ldolan@dominio.com</v>
      </c>
      <c r="C82" s="5">
        <v>70621</v>
      </c>
      <c r="D82" t="s">
        <v>71</v>
      </c>
      <c r="E82" t="s">
        <v>24</v>
      </c>
      <c r="F82">
        <v>2119</v>
      </c>
      <c r="G82" s="1">
        <v>32342</v>
      </c>
      <c r="H82" t="s">
        <v>46</v>
      </c>
      <c r="I82" t="s">
        <v>37</v>
      </c>
      <c r="J82" t="s">
        <v>27</v>
      </c>
      <c r="K82" t="s">
        <v>28</v>
      </c>
      <c r="L82" t="s">
        <v>29</v>
      </c>
      <c r="M82" s="1">
        <v>42009</v>
      </c>
      <c r="N82" s="1"/>
      <c r="O82" t="s">
        <v>30</v>
      </c>
      <c r="P82" t="s">
        <v>31</v>
      </c>
      <c r="Q82" t="s">
        <v>40</v>
      </c>
      <c r="R82" t="s">
        <v>72</v>
      </c>
      <c r="S82" t="s">
        <v>65</v>
      </c>
      <c r="T82" t="s">
        <v>43</v>
      </c>
      <c r="U82">
        <v>4.1100000000000003</v>
      </c>
      <c r="V82">
        <v>4</v>
      </c>
      <c r="W82">
        <v>6</v>
      </c>
      <c r="X82">
        <v>16</v>
      </c>
      <c r="Y82" s="1" t="str">
        <f>IF(TRIM(TablaEmpleados[[#This Row],[NOMBRE]])="","Solicitar nombre","Completo")</f>
        <v>Completo</v>
      </c>
      <c r="Z82" s="1" t="str">
        <f>IF(TRIM(TablaEmpleados[[#This Row],[EMAILS]])="","Solicitar email","")</f>
        <v/>
      </c>
      <c r="AA82" s="12">
        <f>IF(TablaEmpleados[[#This Row],[SALARIO]]&lt;60000,TablaEmpleados[[#This Row],[SALARIO]]*7%,0)</f>
        <v>0</v>
      </c>
      <c r="AB82" s="15">
        <f>IF(RIGHT(TablaEmpleados[[#This Row],[EMAILS]],8)="pade.com",TablaEmpleados[[#This Row],[SALARIO]]*12%,0)</f>
        <v>0</v>
      </c>
      <c r="AC82" s="15">
        <f>IF(LEFT(TablaEmpleados[[#This Row],[EMAILS]],8)="pade.com",TablaEmpleados[[#This Row],[SALARIO]]*12%,0)</f>
        <v>0</v>
      </c>
      <c r="AD82" s="15">
        <f>IF(COUNTIF(TablaEmpleados[[#This Row],[CARGO]],"*Production*")&gt;0,TablaEmpleados[[#This Row],[SALARIO]]*7%,0)</f>
        <v>0</v>
      </c>
      <c r="AE82" s="59">
        <f>IF(TablaEmpleados[[#This Row],[ESTADO CIVIL]]="Married",2,0)</f>
        <v>2</v>
      </c>
      <c r="AF82" s="59">
        <f ca="1">IF(DATEDIF(TablaEmpleados[[#This Row],[FECHA CONTRATO]],TODAY(),"Y")&gt;=10,2,0)</f>
        <v>0</v>
      </c>
      <c r="AG82" s="6">
        <f>IF(AND(TablaEmpleados[[#This Row],[NACIONALIDAD]]&lt;&gt;"US Citizen",TablaEmpleados[[#This Row],[Bono anual 2]]=0),TablaEmpleados[[#This Row],[SALARIO]]*3%,0)</f>
        <v>0</v>
      </c>
      <c r="AH82" s="6" t="str">
        <f>IF(AND(TablaEmpleados[[#This Row],[NACIONALIDAD]]="US Citizen",TablaEmpleados[[#This Row],[LATINO]]="Yes"),"SI","NO")</f>
        <v>NO</v>
      </c>
      <c r="AI82" s="19">
        <v>1</v>
      </c>
      <c r="AJ82" s="19" t="str">
        <f>IF(AND(TablaEmpleados[[#This Row],[SALARIO]]&gt;=40000,TablaEmpleados[[#This Row],[SALARIO]]&lt;=50000),"SI","NO")</f>
        <v>NO</v>
      </c>
      <c r="AK82" s="6" t="str">
        <f>IF(OR(TablaEmpleados[[#This Row],[SALARIO]]&lt;55000,TablaEmpleados[[#This Row],[ESTADO CIVIL]]="Married"),"SI","NO")</f>
        <v>SI</v>
      </c>
      <c r="AL82" s="6" t="str">
        <f>IF(TablaEmpleados[[#This Row],[ESTADO]]="MA",
              IF(OR(TablaEmpleados[[#This Row],[CP]]=2145,TablaEmpleados[[#This Row],[CP]]=2148),"SI","NO"),"NO")</f>
        <v>NO</v>
      </c>
      <c r="AM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2" s="6" t="str" cm="1">
        <f t="array" ref="AN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2" s="6" t="b">
        <f>TablaEmpleados[[#This Row],[EVALUACIÓN DE DESEMPEÑO CON SI]]=TablaEmpleados[[#This Row],[EVALUACIÓN DE DESEMPEÑO CON SI.CONJUNTO]]</f>
        <v>1</v>
      </c>
      <c r="AP8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2" s="6" t="str" cm="1">
        <f t="array" ref="AQ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2" s="6" t="b">
        <f>TablaEmpleados[[#This Row],[BONOS DE VIAJE POR EL MUNDO (Con SI)]]=TablaEmpleados[[#This Row],[BONOS DE VIAJE POR EL MUNDO (Con SI.CONJUNTO)]]</f>
        <v>1</v>
      </c>
      <c r="AS82" s="22" cm="1">
        <f t="array" ref="AS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2" s="6" t="str" cm="1">
        <f t="array" ref="AT8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2" s="59">
        <f ca="1">DATEDIF(TablaEmpleados[[#This Row],[FECHA CONTRATO]],TODAY(),"Y")</f>
        <v>9</v>
      </c>
    </row>
    <row r="83" spans="1:48" x14ac:dyDescent="0.25">
      <c r="A83" t="s">
        <v>188</v>
      </c>
      <c r="B83" t="str">
        <f t="shared" si="1"/>
        <v>edougall@dominio.com</v>
      </c>
      <c r="C83" s="5">
        <v>138888</v>
      </c>
      <c r="D83" t="s">
        <v>189</v>
      </c>
      <c r="E83" t="s">
        <v>24</v>
      </c>
      <c r="F83">
        <v>1886</v>
      </c>
      <c r="G83" s="1">
        <v>25758</v>
      </c>
      <c r="H83" t="s">
        <v>25</v>
      </c>
      <c r="I83" t="s">
        <v>26</v>
      </c>
      <c r="J83" t="s">
        <v>27</v>
      </c>
      <c r="K83" t="s">
        <v>28</v>
      </c>
      <c r="L83" t="s">
        <v>67</v>
      </c>
      <c r="M83" s="1">
        <v>41644</v>
      </c>
      <c r="N83" s="1"/>
      <c r="O83" t="s">
        <v>30</v>
      </c>
      <c r="P83" t="s">
        <v>31</v>
      </c>
      <c r="Q83" t="s">
        <v>40</v>
      </c>
      <c r="R83" t="s">
        <v>131</v>
      </c>
      <c r="S83" t="s">
        <v>42</v>
      </c>
      <c r="T83" t="s">
        <v>35</v>
      </c>
      <c r="U83">
        <v>4.3</v>
      </c>
      <c r="V83">
        <v>5</v>
      </c>
      <c r="W83">
        <v>5</v>
      </c>
      <c r="X83">
        <v>4</v>
      </c>
      <c r="Y83" s="1" t="str">
        <f>IF(TRIM(TablaEmpleados[[#This Row],[NOMBRE]])="","Solicitar nombre","Completo")</f>
        <v>Completo</v>
      </c>
      <c r="Z83" s="1" t="str">
        <f>IF(TRIM(TablaEmpleados[[#This Row],[EMAILS]])="","Solicitar email","")</f>
        <v/>
      </c>
      <c r="AA83" s="12">
        <f>IF(TablaEmpleados[[#This Row],[SALARIO]]&lt;60000,TablaEmpleados[[#This Row],[SALARIO]]*7%,0)</f>
        <v>0</v>
      </c>
      <c r="AB83" s="15">
        <f>IF(RIGHT(TablaEmpleados[[#This Row],[EMAILS]],8)="pade.com",TablaEmpleados[[#This Row],[SALARIO]]*12%,0)</f>
        <v>0</v>
      </c>
      <c r="AC83" s="15">
        <f>IF(LEFT(TablaEmpleados[[#This Row],[EMAILS]],8)="pade.com",TablaEmpleados[[#This Row],[SALARIO]]*12%,0)</f>
        <v>0</v>
      </c>
      <c r="AD83" s="15">
        <f>IF(COUNTIF(TablaEmpleados[[#This Row],[CARGO]],"*Production*")&gt;0,TablaEmpleados[[#This Row],[SALARIO]]*7%,0)</f>
        <v>0</v>
      </c>
      <c r="AE83" s="59">
        <f>IF(TablaEmpleados[[#This Row],[ESTADO CIVIL]]="Married",2,0)</f>
        <v>0</v>
      </c>
      <c r="AF83" s="59">
        <f ca="1">IF(DATEDIF(TablaEmpleados[[#This Row],[FECHA CONTRATO]],TODAY(),"Y")&gt;=10,2,0)</f>
        <v>2</v>
      </c>
      <c r="AG83" s="6">
        <f>IF(AND(TablaEmpleados[[#This Row],[NACIONALIDAD]]&lt;&gt;"US Citizen",TablaEmpleados[[#This Row],[Bono anual 2]]=0),TablaEmpleados[[#This Row],[SALARIO]]*3%,0)</f>
        <v>0</v>
      </c>
      <c r="AH83" s="6" t="str">
        <f>IF(AND(TablaEmpleados[[#This Row],[NACIONALIDAD]]="US Citizen",TablaEmpleados[[#This Row],[LATINO]]="Yes"),"SI","NO")</f>
        <v>NO</v>
      </c>
      <c r="AI83" s="19">
        <v>1</v>
      </c>
      <c r="AJ83" s="19" t="str">
        <f>IF(AND(TablaEmpleados[[#This Row],[SALARIO]]&gt;=40000,TablaEmpleados[[#This Row],[SALARIO]]&lt;=50000),"SI","NO")</f>
        <v>NO</v>
      </c>
      <c r="AK83" s="6" t="str">
        <f>IF(OR(TablaEmpleados[[#This Row],[SALARIO]]&lt;55000,TablaEmpleados[[#This Row],[ESTADO CIVIL]]="Married"),"SI","NO")</f>
        <v>NO</v>
      </c>
      <c r="AL83" s="6" t="str">
        <f>IF(TablaEmpleados[[#This Row],[ESTADO]]="MA",
              IF(OR(TablaEmpleados[[#This Row],[CP]]=2145,TablaEmpleados[[#This Row],[CP]]=2148),"SI","NO"),"NO")</f>
        <v>NO</v>
      </c>
      <c r="AM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3" s="6" t="str" cm="1">
        <f t="array" ref="AN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3" s="6" t="b">
        <f>TablaEmpleados[[#This Row],[EVALUACIÓN DE DESEMPEÑO CON SI]]=TablaEmpleados[[#This Row],[EVALUACIÓN DE DESEMPEÑO CON SI.CONJUNTO]]</f>
        <v>1</v>
      </c>
      <c r="AP8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83" s="6" t="str" cm="1">
        <f t="array" ref="AQ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83" s="6" t="b">
        <f>TablaEmpleados[[#This Row],[BONOS DE VIAJE POR EL MUNDO (Con SI)]]=TablaEmpleados[[#This Row],[BONOS DE VIAJE POR EL MUNDO (Con SI.CONJUNTO)]]</f>
        <v>1</v>
      </c>
      <c r="AS83" s="22" cm="1">
        <f t="array" ref="AS8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83" s="6" t="str" cm="1">
        <f t="array" ref="AT8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3" s="59">
        <f ca="1">DATEDIF(TablaEmpleados[[#This Row],[FECHA CONTRATO]],TODAY(),"Y")</f>
        <v>10</v>
      </c>
    </row>
    <row r="84" spans="1:48" x14ac:dyDescent="0.25">
      <c r="A84" t="s">
        <v>190</v>
      </c>
      <c r="C84" s="5">
        <v>74241</v>
      </c>
      <c r="D84" t="s">
        <v>123</v>
      </c>
      <c r="E84" t="s">
        <v>191</v>
      </c>
      <c r="F84">
        <v>90007</v>
      </c>
      <c r="G84" s="1">
        <v>32455</v>
      </c>
      <c r="H84" t="s">
        <v>46</v>
      </c>
      <c r="I84" t="s">
        <v>26</v>
      </c>
      <c r="J84" t="s">
        <v>27</v>
      </c>
      <c r="K84" t="s">
        <v>28</v>
      </c>
      <c r="L84" t="s">
        <v>29</v>
      </c>
      <c r="M84" s="1">
        <v>42379</v>
      </c>
      <c r="N84" s="1"/>
      <c r="O84" t="s">
        <v>30</v>
      </c>
      <c r="P84" t="s">
        <v>31</v>
      </c>
      <c r="Q84" t="s">
        <v>125</v>
      </c>
      <c r="R84" t="s">
        <v>144</v>
      </c>
      <c r="S84" t="s">
        <v>42</v>
      </c>
      <c r="T84" t="s">
        <v>35</v>
      </c>
      <c r="U84">
        <v>4.7699999999999996</v>
      </c>
      <c r="V84">
        <v>5</v>
      </c>
      <c r="W84">
        <v>0</v>
      </c>
      <c r="X84">
        <v>9</v>
      </c>
      <c r="Y84" s="1" t="str">
        <f>IF(TRIM(TablaEmpleados[[#This Row],[NOMBRE]])="","Solicitar nombre","Completo")</f>
        <v>Completo</v>
      </c>
      <c r="Z84" s="1" t="str">
        <f>IF(TRIM(TablaEmpleados[[#This Row],[EMAILS]])="","Solicitar email","")</f>
        <v>Solicitar email</v>
      </c>
      <c r="AA84" s="12">
        <f>IF(TablaEmpleados[[#This Row],[SALARIO]]&lt;60000,TablaEmpleados[[#This Row],[SALARIO]]*7%,0)</f>
        <v>0</v>
      </c>
      <c r="AB84" s="15">
        <f>IF(RIGHT(TablaEmpleados[[#This Row],[EMAILS]],8)="pade.com",TablaEmpleados[[#This Row],[SALARIO]]*12%,0)</f>
        <v>0</v>
      </c>
      <c r="AC84" s="15">
        <f>IF(LEFT(TablaEmpleados[[#This Row],[EMAILS]],8)="pade.com",TablaEmpleados[[#This Row],[SALARIO]]*12%,0)</f>
        <v>0</v>
      </c>
      <c r="AD84" s="15">
        <f>IF(COUNTIF(TablaEmpleados[[#This Row],[CARGO]],"*Production*")&gt;0,TablaEmpleados[[#This Row],[SALARIO]]*7%,0)</f>
        <v>0</v>
      </c>
      <c r="AE84" s="59">
        <f>IF(TablaEmpleados[[#This Row],[ESTADO CIVIL]]="Married",2,0)</f>
        <v>0</v>
      </c>
      <c r="AF84" s="59">
        <f ca="1">IF(DATEDIF(TablaEmpleados[[#This Row],[FECHA CONTRATO]],TODAY(),"Y")&gt;=10,2,0)</f>
        <v>0</v>
      </c>
      <c r="AG84" s="6">
        <f>IF(AND(TablaEmpleados[[#This Row],[NACIONALIDAD]]&lt;&gt;"US Citizen",TablaEmpleados[[#This Row],[Bono anual 2]]=0),TablaEmpleados[[#This Row],[SALARIO]]*3%,0)</f>
        <v>0</v>
      </c>
      <c r="AH84" s="6" t="str">
        <f>IF(AND(TablaEmpleados[[#This Row],[NACIONALIDAD]]="US Citizen",TablaEmpleados[[#This Row],[LATINO]]="Yes"),"SI","NO")</f>
        <v>NO</v>
      </c>
      <c r="AI84" s="19">
        <v>1</v>
      </c>
      <c r="AJ84" s="19" t="str">
        <f>IF(AND(TablaEmpleados[[#This Row],[SALARIO]]&gt;=40000,TablaEmpleados[[#This Row],[SALARIO]]&lt;=50000),"SI","NO")</f>
        <v>NO</v>
      </c>
      <c r="AK84" s="6" t="str">
        <f>IF(OR(TablaEmpleados[[#This Row],[SALARIO]]&lt;55000,TablaEmpleados[[#This Row],[ESTADO CIVIL]]="Married"),"SI","NO")</f>
        <v>NO</v>
      </c>
      <c r="AL84" s="6" t="str">
        <f>IF(TablaEmpleados[[#This Row],[ESTADO]]="MA",
              IF(OR(TablaEmpleados[[#This Row],[CP]]=2145,TablaEmpleados[[#This Row],[CP]]=2148),"SI","NO"),"NO")</f>
        <v>NO</v>
      </c>
      <c r="AM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84" s="6" t="str" cm="1">
        <f t="array" ref="AN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84" s="6" t="b">
        <f>TablaEmpleados[[#This Row],[EVALUACIÓN DE DESEMPEÑO CON SI]]=TablaEmpleados[[#This Row],[EVALUACIÓN DE DESEMPEÑO CON SI.CONJUNTO]]</f>
        <v>1</v>
      </c>
      <c r="AP8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84" s="6" t="str" cm="1">
        <f t="array" ref="AQ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84" s="6" t="b">
        <f>TablaEmpleados[[#This Row],[BONOS DE VIAJE POR EL MUNDO (Con SI)]]=TablaEmpleados[[#This Row],[BONOS DE VIAJE POR EL MUNDO (Con SI.CONJUNTO)]]</f>
        <v>1</v>
      </c>
      <c r="AS84" s="22" cm="1">
        <f t="array" ref="AS8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84" s="6" t="str" cm="1">
        <f t="array" ref="AT8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84" s="59">
        <f ca="1">DATEDIF(TablaEmpleados[[#This Row],[FECHA CONTRATO]],TODAY(),"Y")</f>
        <v>8</v>
      </c>
    </row>
    <row r="85" spans="1:48" x14ac:dyDescent="0.25">
      <c r="A85" t="s">
        <v>192</v>
      </c>
      <c r="B85" t="str">
        <f t="shared" si="1"/>
        <v>adunn@dominio.com</v>
      </c>
      <c r="C85" s="5">
        <v>75188</v>
      </c>
      <c r="D85" t="s">
        <v>113</v>
      </c>
      <c r="E85" t="s">
        <v>24</v>
      </c>
      <c r="F85">
        <v>1731</v>
      </c>
      <c r="G85" s="1">
        <v>26996</v>
      </c>
      <c r="H85" t="s">
        <v>46</v>
      </c>
      <c r="I85" t="s">
        <v>26</v>
      </c>
      <c r="J85" t="s">
        <v>27</v>
      </c>
      <c r="K85" t="s">
        <v>28</v>
      </c>
      <c r="L85" t="s">
        <v>29</v>
      </c>
      <c r="M85" s="1">
        <v>41900</v>
      </c>
      <c r="N85" s="1"/>
      <c r="O85" t="s">
        <v>30</v>
      </c>
      <c r="P85" t="s">
        <v>31</v>
      </c>
      <c r="Q85" t="s">
        <v>32</v>
      </c>
      <c r="R85" t="s">
        <v>115</v>
      </c>
      <c r="S85" t="s">
        <v>55</v>
      </c>
      <c r="T85" t="s">
        <v>43</v>
      </c>
      <c r="U85">
        <v>4.5199999999999996</v>
      </c>
      <c r="V85">
        <v>4</v>
      </c>
      <c r="W85">
        <v>0</v>
      </c>
      <c r="X85">
        <v>4</v>
      </c>
      <c r="Y85" s="1" t="str">
        <f>IF(TRIM(TablaEmpleados[[#This Row],[NOMBRE]])="","Solicitar nombre","Completo")</f>
        <v>Completo</v>
      </c>
      <c r="Z85" s="1" t="str">
        <f>IF(TRIM(TablaEmpleados[[#This Row],[EMAILS]])="","Solicitar email","")</f>
        <v/>
      </c>
      <c r="AA85" s="12">
        <f>IF(TablaEmpleados[[#This Row],[SALARIO]]&lt;60000,TablaEmpleados[[#This Row],[SALARIO]]*7%,0)</f>
        <v>0</v>
      </c>
      <c r="AB85" s="15">
        <f>IF(RIGHT(TablaEmpleados[[#This Row],[EMAILS]],8)="pade.com",TablaEmpleados[[#This Row],[SALARIO]]*12%,0)</f>
        <v>0</v>
      </c>
      <c r="AC85" s="15">
        <f>IF(LEFT(TablaEmpleados[[#This Row],[EMAILS]],8)="pade.com",TablaEmpleados[[#This Row],[SALARIO]]*12%,0)</f>
        <v>0</v>
      </c>
      <c r="AD85" s="15">
        <f>IF(COUNTIF(TablaEmpleados[[#This Row],[CARGO]],"*Production*")&gt;0,TablaEmpleados[[#This Row],[SALARIO]]*7%,0)</f>
        <v>5263.1600000000008</v>
      </c>
      <c r="AE85" s="59">
        <f>IF(TablaEmpleados[[#This Row],[ESTADO CIVIL]]="Married",2,0)</f>
        <v>0</v>
      </c>
      <c r="AF85" s="59">
        <f ca="1">IF(DATEDIF(TablaEmpleados[[#This Row],[FECHA CONTRATO]],TODAY(),"Y")&gt;=10,2,0)</f>
        <v>0</v>
      </c>
      <c r="AG85" s="6">
        <f>IF(AND(TablaEmpleados[[#This Row],[NACIONALIDAD]]&lt;&gt;"US Citizen",TablaEmpleados[[#This Row],[Bono anual 2]]=0),TablaEmpleados[[#This Row],[SALARIO]]*3%,0)</f>
        <v>0</v>
      </c>
      <c r="AH85" s="6" t="str">
        <f>IF(AND(TablaEmpleados[[#This Row],[NACIONALIDAD]]="US Citizen",TablaEmpleados[[#This Row],[LATINO]]="Yes"),"SI","NO")</f>
        <v>NO</v>
      </c>
      <c r="AI85" s="19">
        <v>1</v>
      </c>
      <c r="AJ85" s="19" t="str">
        <f>IF(AND(TablaEmpleados[[#This Row],[SALARIO]]&gt;=40000,TablaEmpleados[[#This Row],[SALARIO]]&lt;=50000),"SI","NO")</f>
        <v>NO</v>
      </c>
      <c r="AK85" s="6" t="str">
        <f>IF(OR(TablaEmpleados[[#This Row],[SALARIO]]&lt;55000,TablaEmpleados[[#This Row],[ESTADO CIVIL]]="Married"),"SI","NO")</f>
        <v>NO</v>
      </c>
      <c r="AL85" s="6" t="str">
        <f>IF(TablaEmpleados[[#This Row],[ESTADO]]="MA",
              IF(OR(TablaEmpleados[[#This Row],[CP]]=2145,TablaEmpleados[[#This Row],[CP]]=2148),"SI","NO"),"NO")</f>
        <v>NO</v>
      </c>
      <c r="AM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5" s="6" t="str" cm="1">
        <f t="array" ref="AN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5" s="6" t="b">
        <f>TablaEmpleados[[#This Row],[EVALUACIÓN DE DESEMPEÑO CON SI]]=TablaEmpleados[[#This Row],[EVALUACIÓN DE DESEMPEÑO CON SI.CONJUNTO]]</f>
        <v>1</v>
      </c>
      <c r="AP8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5" s="6" t="str" cm="1">
        <f t="array" ref="AQ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5" s="6" t="b">
        <f>TablaEmpleados[[#This Row],[BONOS DE VIAJE POR EL MUNDO (Con SI)]]=TablaEmpleados[[#This Row],[BONOS DE VIAJE POR EL MUNDO (Con SI.CONJUNTO)]]</f>
        <v>1</v>
      </c>
      <c r="AS85" s="22" cm="1">
        <f t="array" ref="AS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5" s="6" t="str" cm="1">
        <f t="array" ref="AT8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5" s="59">
        <f ca="1">DATEDIF(TablaEmpleados[[#This Row],[FECHA CONTRATO]],TODAY(),"Y")</f>
        <v>9</v>
      </c>
    </row>
    <row r="86" spans="1:48" x14ac:dyDescent="0.25">
      <c r="A86" t="s">
        <v>193</v>
      </c>
      <c r="B86" t="str">
        <f t="shared" si="1"/>
        <v>adunne@dominio.com</v>
      </c>
      <c r="C86" s="5">
        <v>62514</v>
      </c>
      <c r="D86" t="s">
        <v>23</v>
      </c>
      <c r="E86" t="s">
        <v>24</v>
      </c>
      <c r="F86">
        <v>1749</v>
      </c>
      <c r="G86" s="1">
        <v>26930</v>
      </c>
      <c r="H86" t="s">
        <v>46</v>
      </c>
      <c r="I86" t="s">
        <v>37</v>
      </c>
      <c r="J86" t="s">
        <v>27</v>
      </c>
      <c r="K86" t="s">
        <v>28</v>
      </c>
      <c r="L86" t="s">
        <v>29</v>
      </c>
      <c r="M86" s="1">
        <v>40294</v>
      </c>
      <c r="N86" s="1"/>
      <c r="O86" t="s">
        <v>30</v>
      </c>
      <c r="P86" t="s">
        <v>31</v>
      </c>
      <c r="Q86" t="s">
        <v>32</v>
      </c>
      <c r="R86" t="s">
        <v>64</v>
      </c>
      <c r="S86" t="s">
        <v>55</v>
      </c>
      <c r="T86" t="s">
        <v>43</v>
      </c>
      <c r="U86">
        <v>2.9</v>
      </c>
      <c r="V86">
        <v>3</v>
      </c>
      <c r="W86">
        <v>0</v>
      </c>
      <c r="X86">
        <v>6</v>
      </c>
      <c r="Y86" s="1" t="str">
        <f>IF(TRIM(TablaEmpleados[[#This Row],[NOMBRE]])="","Solicitar nombre","Completo")</f>
        <v>Completo</v>
      </c>
      <c r="Z86" s="1" t="str">
        <f>IF(TRIM(TablaEmpleados[[#This Row],[EMAILS]])="","Solicitar email","")</f>
        <v/>
      </c>
      <c r="AA86" s="12">
        <f>IF(TablaEmpleados[[#This Row],[SALARIO]]&lt;60000,TablaEmpleados[[#This Row],[SALARIO]]*7%,0)</f>
        <v>0</v>
      </c>
      <c r="AB86" s="15">
        <f>IF(RIGHT(TablaEmpleados[[#This Row],[EMAILS]],8)="pade.com",TablaEmpleados[[#This Row],[SALARIO]]*12%,0)</f>
        <v>0</v>
      </c>
      <c r="AC86" s="15">
        <f>IF(LEFT(TablaEmpleados[[#This Row],[EMAILS]],8)="pade.com",TablaEmpleados[[#This Row],[SALARIO]]*12%,0)</f>
        <v>0</v>
      </c>
      <c r="AD86" s="15">
        <f>IF(COUNTIF(TablaEmpleados[[#This Row],[CARGO]],"*Production*")&gt;0,TablaEmpleados[[#This Row],[SALARIO]]*7%,0)</f>
        <v>4375.9800000000005</v>
      </c>
      <c r="AE86" s="59">
        <f>IF(TablaEmpleados[[#This Row],[ESTADO CIVIL]]="Married",2,0)</f>
        <v>2</v>
      </c>
      <c r="AF86" s="59">
        <f ca="1">IF(DATEDIF(TablaEmpleados[[#This Row],[FECHA CONTRATO]],TODAY(),"Y")&gt;=10,2,0)</f>
        <v>2</v>
      </c>
      <c r="AG86" s="6">
        <f>IF(AND(TablaEmpleados[[#This Row],[NACIONALIDAD]]&lt;&gt;"US Citizen",TablaEmpleados[[#This Row],[Bono anual 2]]=0),TablaEmpleados[[#This Row],[SALARIO]]*3%,0)</f>
        <v>0</v>
      </c>
      <c r="AH86" s="6" t="str">
        <f>IF(AND(TablaEmpleados[[#This Row],[NACIONALIDAD]]="US Citizen",TablaEmpleados[[#This Row],[LATINO]]="Yes"),"SI","NO")</f>
        <v>NO</v>
      </c>
      <c r="AI86" s="19">
        <v>1</v>
      </c>
      <c r="AJ86" s="19" t="str">
        <f>IF(AND(TablaEmpleados[[#This Row],[SALARIO]]&gt;=40000,TablaEmpleados[[#This Row],[SALARIO]]&lt;=50000),"SI","NO")</f>
        <v>NO</v>
      </c>
      <c r="AK86" s="6" t="str">
        <f>IF(OR(TablaEmpleados[[#This Row],[SALARIO]]&lt;55000,TablaEmpleados[[#This Row],[ESTADO CIVIL]]="Married"),"SI","NO")</f>
        <v>SI</v>
      </c>
      <c r="AL86" s="6" t="str">
        <f>IF(TablaEmpleados[[#This Row],[ESTADO]]="MA",
              IF(OR(TablaEmpleados[[#This Row],[CP]]=2145,TablaEmpleados[[#This Row],[CP]]=2148),"SI","NO"),"NO")</f>
        <v>NO</v>
      </c>
      <c r="AM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6" s="6" t="str" cm="1">
        <f t="array" ref="AN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6" s="6" t="b">
        <f>TablaEmpleados[[#This Row],[EVALUACIÓN DE DESEMPEÑO CON SI]]=TablaEmpleados[[#This Row],[EVALUACIÓN DE DESEMPEÑO CON SI.CONJUNTO]]</f>
        <v>1</v>
      </c>
      <c r="AP8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6" s="6" t="str" cm="1">
        <f t="array" ref="AQ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6" s="6" t="b">
        <f>TablaEmpleados[[#This Row],[BONOS DE VIAJE POR EL MUNDO (Con SI)]]=TablaEmpleados[[#This Row],[BONOS DE VIAJE POR EL MUNDO (Con SI.CONJUNTO)]]</f>
        <v>1</v>
      </c>
      <c r="AS86" s="22" cm="1">
        <f t="array" ref="AS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6" s="6" t="str" cm="1">
        <f t="array" ref="AT8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6" s="59">
        <f ca="1">DATEDIF(TablaEmpleados[[#This Row],[FECHA CONTRATO]],TODAY(),"Y")</f>
        <v>14</v>
      </c>
    </row>
    <row r="87" spans="1:48" x14ac:dyDescent="0.25">
      <c r="A87" t="s">
        <v>194</v>
      </c>
      <c r="B87" t="str">
        <f t="shared" si="1"/>
        <v>meaton@dominio.com</v>
      </c>
      <c r="C87" s="5">
        <v>60070</v>
      </c>
      <c r="D87" t="s">
        <v>23</v>
      </c>
      <c r="E87" t="s">
        <v>24</v>
      </c>
      <c r="F87">
        <v>2343</v>
      </c>
      <c r="G87" s="1">
        <v>33486</v>
      </c>
      <c r="H87" t="s">
        <v>46</v>
      </c>
      <c r="I87" t="s">
        <v>37</v>
      </c>
      <c r="J87" t="s">
        <v>27</v>
      </c>
      <c r="K87" t="s">
        <v>28</v>
      </c>
      <c r="L87" t="s">
        <v>29</v>
      </c>
      <c r="M87" s="1">
        <v>40637</v>
      </c>
      <c r="N87" s="1">
        <v>42892</v>
      </c>
      <c r="O87" t="s">
        <v>195</v>
      </c>
      <c r="P87" t="s">
        <v>39</v>
      </c>
      <c r="Q87" t="s">
        <v>32</v>
      </c>
      <c r="R87" t="s">
        <v>48</v>
      </c>
      <c r="S87" t="s">
        <v>55</v>
      </c>
      <c r="T87" t="s">
        <v>43</v>
      </c>
      <c r="U87">
        <v>5</v>
      </c>
      <c r="V87">
        <v>3</v>
      </c>
      <c r="W87">
        <v>0</v>
      </c>
      <c r="X87">
        <v>7</v>
      </c>
      <c r="Y87" s="1" t="str">
        <f>IF(TRIM(TablaEmpleados[[#This Row],[NOMBRE]])="","Solicitar nombre","Completo")</f>
        <v>Completo</v>
      </c>
      <c r="Z87" s="1" t="str">
        <f>IF(TRIM(TablaEmpleados[[#This Row],[EMAILS]])="","Solicitar email","")</f>
        <v/>
      </c>
      <c r="AA87" s="12">
        <f>IF(TablaEmpleados[[#This Row],[SALARIO]]&lt;60000,TablaEmpleados[[#This Row],[SALARIO]]*7%,0)</f>
        <v>0</v>
      </c>
      <c r="AB87" s="15">
        <f>IF(RIGHT(TablaEmpleados[[#This Row],[EMAILS]],8)="pade.com",TablaEmpleados[[#This Row],[SALARIO]]*12%,0)</f>
        <v>0</v>
      </c>
      <c r="AC87" s="15">
        <f>IF(LEFT(TablaEmpleados[[#This Row],[EMAILS]],8)="pade.com",TablaEmpleados[[#This Row],[SALARIO]]*12%,0)</f>
        <v>0</v>
      </c>
      <c r="AD87" s="15">
        <f>IF(COUNTIF(TablaEmpleados[[#This Row],[CARGO]],"*Production*")&gt;0,TablaEmpleados[[#This Row],[SALARIO]]*7%,0)</f>
        <v>4204.9000000000005</v>
      </c>
      <c r="AE87" s="59">
        <f>IF(TablaEmpleados[[#This Row],[ESTADO CIVIL]]="Married",2,0)</f>
        <v>2</v>
      </c>
      <c r="AF87" s="59">
        <f ca="1">IF(DATEDIF(TablaEmpleados[[#This Row],[FECHA CONTRATO]],TODAY(),"Y")&gt;=10,2,0)</f>
        <v>2</v>
      </c>
      <c r="AG87" s="6">
        <f>IF(AND(TablaEmpleados[[#This Row],[NACIONALIDAD]]&lt;&gt;"US Citizen",TablaEmpleados[[#This Row],[Bono anual 2]]=0),TablaEmpleados[[#This Row],[SALARIO]]*3%,0)</f>
        <v>0</v>
      </c>
      <c r="AH87" s="6" t="str">
        <f>IF(AND(TablaEmpleados[[#This Row],[NACIONALIDAD]]="US Citizen",TablaEmpleados[[#This Row],[LATINO]]="Yes"),"SI","NO")</f>
        <v>NO</v>
      </c>
      <c r="AI87" s="19">
        <v>1</v>
      </c>
      <c r="AJ87" s="19" t="str">
        <f>IF(AND(TablaEmpleados[[#This Row],[SALARIO]]&gt;=40000,TablaEmpleados[[#This Row],[SALARIO]]&lt;=50000),"SI","NO")</f>
        <v>NO</v>
      </c>
      <c r="AK87" s="6" t="str">
        <f>IF(OR(TablaEmpleados[[#This Row],[SALARIO]]&lt;55000,TablaEmpleados[[#This Row],[ESTADO CIVIL]]="Married"),"SI","NO")</f>
        <v>SI</v>
      </c>
      <c r="AL87" s="6" t="str">
        <f>IF(TablaEmpleados[[#This Row],[ESTADO]]="MA",
              IF(OR(TablaEmpleados[[#This Row],[CP]]=2145,TablaEmpleados[[#This Row],[CP]]=2148),"SI","NO"),"NO")</f>
        <v>NO</v>
      </c>
      <c r="AM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7" s="6" t="str" cm="1">
        <f t="array" ref="AN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7" s="6" t="b">
        <f>TablaEmpleados[[#This Row],[EVALUACIÓN DE DESEMPEÑO CON SI]]=TablaEmpleados[[#This Row],[EVALUACIÓN DE DESEMPEÑO CON SI.CONJUNTO]]</f>
        <v>1</v>
      </c>
      <c r="AP8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7" s="6" t="str" cm="1">
        <f t="array" ref="AQ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7" s="6" t="b">
        <f>TablaEmpleados[[#This Row],[BONOS DE VIAJE POR EL MUNDO (Con SI)]]=TablaEmpleados[[#This Row],[BONOS DE VIAJE POR EL MUNDO (Con SI.CONJUNTO)]]</f>
        <v>1</v>
      </c>
      <c r="AS87" s="22" cm="1">
        <f t="array" ref="AS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7" s="6" t="str" cm="1">
        <f t="array" ref="AT8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7" s="59">
        <f ca="1">DATEDIF(TablaEmpleados[[#This Row],[FECHA CONTRATO]],TODAY(),"Y")</f>
        <v>13</v>
      </c>
    </row>
    <row r="88" spans="1:48" x14ac:dyDescent="0.25">
      <c r="A88" t="s">
        <v>196</v>
      </c>
      <c r="B88" t="str">
        <f t="shared" si="1"/>
        <v>jengdahl@dominio.com</v>
      </c>
      <c r="C88" s="5">
        <v>48888</v>
      </c>
      <c r="D88" t="s">
        <v>23</v>
      </c>
      <c r="E88" t="s">
        <v>24</v>
      </c>
      <c r="F88">
        <v>2026</v>
      </c>
      <c r="G88" s="1">
        <v>27180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s="1">
        <v>41953</v>
      </c>
      <c r="N88" s="1"/>
      <c r="O88" t="s">
        <v>30</v>
      </c>
      <c r="P88" t="s">
        <v>31</v>
      </c>
      <c r="Q88" t="s">
        <v>32</v>
      </c>
      <c r="R88" t="s">
        <v>84</v>
      </c>
      <c r="S88" t="s">
        <v>34</v>
      </c>
      <c r="T88" t="s">
        <v>43</v>
      </c>
      <c r="U88">
        <v>4.7</v>
      </c>
      <c r="V88">
        <v>5</v>
      </c>
      <c r="W88">
        <v>0</v>
      </c>
      <c r="X88">
        <v>8</v>
      </c>
      <c r="Y88" s="1" t="str">
        <f>IF(TRIM(TablaEmpleados[[#This Row],[NOMBRE]])="","Solicitar nombre","Completo")</f>
        <v>Completo</v>
      </c>
      <c r="Z88" s="1" t="str">
        <f>IF(TRIM(TablaEmpleados[[#This Row],[EMAILS]])="","Solicitar email","")</f>
        <v/>
      </c>
      <c r="AA88" s="12">
        <f>IF(TablaEmpleados[[#This Row],[SALARIO]]&lt;60000,TablaEmpleados[[#This Row],[SALARIO]]*7%,0)</f>
        <v>3422.1600000000003</v>
      </c>
      <c r="AB88" s="15">
        <f>IF(RIGHT(TablaEmpleados[[#This Row],[EMAILS]],8)="pade.com",TablaEmpleados[[#This Row],[SALARIO]]*12%,0)</f>
        <v>0</v>
      </c>
      <c r="AC88" s="15">
        <f>IF(LEFT(TablaEmpleados[[#This Row],[EMAILS]],8)="pade.com",TablaEmpleados[[#This Row],[SALARIO]]*12%,0)</f>
        <v>0</v>
      </c>
      <c r="AD88" s="15">
        <f>IF(COUNTIF(TablaEmpleados[[#This Row],[CARGO]],"*Production*")&gt;0,TablaEmpleados[[#This Row],[SALARIO]]*7%,0)</f>
        <v>3422.1600000000003</v>
      </c>
      <c r="AE88" s="59">
        <f>IF(TablaEmpleados[[#This Row],[ESTADO CIVIL]]="Married",2,0)</f>
        <v>0</v>
      </c>
      <c r="AF88" s="59">
        <f ca="1">IF(DATEDIF(TablaEmpleados[[#This Row],[FECHA CONTRATO]],TODAY(),"Y")&gt;=10,2,0)</f>
        <v>0</v>
      </c>
      <c r="AG88" s="6">
        <f>IF(AND(TablaEmpleados[[#This Row],[NACIONALIDAD]]&lt;&gt;"US Citizen",TablaEmpleados[[#This Row],[Bono anual 2]]=0),TablaEmpleados[[#This Row],[SALARIO]]*3%,0)</f>
        <v>0</v>
      </c>
      <c r="AH88" s="6" t="str">
        <f>IF(AND(TablaEmpleados[[#This Row],[NACIONALIDAD]]="US Citizen",TablaEmpleados[[#This Row],[LATINO]]="Yes"),"SI","NO")</f>
        <v>NO</v>
      </c>
      <c r="AI88" s="19">
        <v>1</v>
      </c>
      <c r="AJ88" s="19" t="str">
        <f>IF(AND(TablaEmpleados[[#This Row],[SALARIO]]&gt;=40000,TablaEmpleados[[#This Row],[SALARIO]]&lt;=50000),"SI","NO")</f>
        <v>SI</v>
      </c>
      <c r="AK88" s="6" t="str">
        <f>IF(OR(TablaEmpleados[[#This Row],[SALARIO]]&lt;55000,TablaEmpleados[[#This Row],[ESTADO CIVIL]]="Married"),"SI","NO")</f>
        <v>SI</v>
      </c>
      <c r="AL88" s="6" t="str">
        <f>IF(TablaEmpleados[[#This Row],[ESTADO]]="MA",
              IF(OR(TablaEmpleados[[#This Row],[CP]]=2145,TablaEmpleados[[#This Row],[CP]]=2148),"SI","NO"),"NO")</f>
        <v>NO</v>
      </c>
      <c r="AM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8" s="6" t="str" cm="1">
        <f t="array" ref="AN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8" s="6" t="b">
        <f>TablaEmpleados[[#This Row],[EVALUACIÓN DE DESEMPEÑO CON SI]]=TablaEmpleados[[#This Row],[EVALUACIÓN DE DESEMPEÑO CON SI.CONJUNTO]]</f>
        <v>1</v>
      </c>
      <c r="AP8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8" s="6" t="str" cm="1">
        <f t="array" ref="AQ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8" s="6" t="b">
        <f>TablaEmpleados[[#This Row],[BONOS DE VIAJE POR EL MUNDO (Con SI)]]=TablaEmpleados[[#This Row],[BONOS DE VIAJE POR EL MUNDO (Con SI.CONJUNTO)]]</f>
        <v>1</v>
      </c>
      <c r="AS88" s="22" cm="1">
        <f t="array" ref="AS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8" s="6" t="str" cm="1">
        <f t="array" ref="AT8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8" s="59">
        <f ca="1">DATEDIF(TablaEmpleados[[#This Row],[FECHA CONTRATO]],TODAY(),"Y")</f>
        <v>9</v>
      </c>
    </row>
    <row r="89" spans="1:48" x14ac:dyDescent="0.25">
      <c r="A89" t="s">
        <v>197</v>
      </c>
      <c r="B89" t="str">
        <f t="shared" si="1"/>
        <v>rengland@dominio.com</v>
      </c>
      <c r="C89" s="5">
        <v>54285</v>
      </c>
      <c r="D89" t="s">
        <v>23</v>
      </c>
      <c r="E89" t="s">
        <v>24</v>
      </c>
      <c r="F89">
        <v>2045</v>
      </c>
      <c r="G89" s="1">
        <v>28727</v>
      </c>
      <c r="H89" t="s">
        <v>25</v>
      </c>
      <c r="I89" t="s">
        <v>37</v>
      </c>
      <c r="J89" t="s">
        <v>27</v>
      </c>
      <c r="K89" t="s">
        <v>28</v>
      </c>
      <c r="L89" t="s">
        <v>29</v>
      </c>
      <c r="M89" s="1">
        <v>41729</v>
      </c>
      <c r="N89" s="1"/>
      <c r="O89" t="s">
        <v>30</v>
      </c>
      <c r="P89" t="s">
        <v>31</v>
      </c>
      <c r="Q89" t="s">
        <v>32</v>
      </c>
      <c r="R89" t="s">
        <v>84</v>
      </c>
      <c r="S89" t="s">
        <v>65</v>
      </c>
      <c r="T89" t="s">
        <v>43</v>
      </c>
      <c r="U89">
        <v>4.2</v>
      </c>
      <c r="V89">
        <v>3</v>
      </c>
      <c r="W89">
        <v>0</v>
      </c>
      <c r="X89">
        <v>3</v>
      </c>
      <c r="Y89" s="1" t="str">
        <f>IF(TRIM(TablaEmpleados[[#This Row],[NOMBRE]])="","Solicitar nombre","Completo")</f>
        <v>Completo</v>
      </c>
      <c r="Z89" s="1" t="str">
        <f>IF(TRIM(TablaEmpleados[[#This Row],[EMAILS]])="","Solicitar email","")</f>
        <v/>
      </c>
      <c r="AA89" s="12">
        <f>IF(TablaEmpleados[[#This Row],[SALARIO]]&lt;60000,TablaEmpleados[[#This Row],[SALARIO]]*7%,0)</f>
        <v>3799.9500000000003</v>
      </c>
      <c r="AB89" s="15">
        <f>IF(RIGHT(TablaEmpleados[[#This Row],[EMAILS]],8)="pade.com",TablaEmpleados[[#This Row],[SALARIO]]*12%,0)</f>
        <v>0</v>
      </c>
      <c r="AC89" s="15">
        <f>IF(LEFT(TablaEmpleados[[#This Row],[EMAILS]],8)="pade.com",TablaEmpleados[[#This Row],[SALARIO]]*12%,0)</f>
        <v>0</v>
      </c>
      <c r="AD89" s="15">
        <f>IF(COUNTIF(TablaEmpleados[[#This Row],[CARGO]],"*Production*")&gt;0,TablaEmpleados[[#This Row],[SALARIO]]*7%,0)</f>
        <v>3799.9500000000003</v>
      </c>
      <c r="AE89" s="59">
        <f>IF(TablaEmpleados[[#This Row],[ESTADO CIVIL]]="Married",2,0)</f>
        <v>2</v>
      </c>
      <c r="AF89" s="59">
        <f ca="1">IF(DATEDIF(TablaEmpleados[[#This Row],[FECHA CONTRATO]],TODAY(),"Y")&gt;=10,2,0)</f>
        <v>2</v>
      </c>
      <c r="AG89" s="6">
        <f>IF(AND(TablaEmpleados[[#This Row],[NACIONALIDAD]]&lt;&gt;"US Citizen",TablaEmpleados[[#This Row],[Bono anual 2]]=0),TablaEmpleados[[#This Row],[SALARIO]]*3%,0)</f>
        <v>0</v>
      </c>
      <c r="AH89" s="6" t="str">
        <f>IF(AND(TablaEmpleados[[#This Row],[NACIONALIDAD]]="US Citizen",TablaEmpleados[[#This Row],[LATINO]]="Yes"),"SI","NO")</f>
        <v>NO</v>
      </c>
      <c r="AI89" s="19">
        <v>1</v>
      </c>
      <c r="AJ89" s="19" t="str">
        <f>IF(AND(TablaEmpleados[[#This Row],[SALARIO]]&gt;=40000,TablaEmpleados[[#This Row],[SALARIO]]&lt;=50000),"SI","NO")</f>
        <v>NO</v>
      </c>
      <c r="AK89" s="6" t="str">
        <f>IF(OR(TablaEmpleados[[#This Row],[SALARIO]]&lt;55000,TablaEmpleados[[#This Row],[ESTADO CIVIL]]="Married"),"SI","NO")</f>
        <v>SI</v>
      </c>
      <c r="AL89" s="6" t="str">
        <f>IF(TablaEmpleados[[#This Row],[ESTADO]]="MA",
              IF(OR(TablaEmpleados[[#This Row],[CP]]=2145,TablaEmpleados[[#This Row],[CP]]=2148),"SI","NO"),"NO")</f>
        <v>NO</v>
      </c>
      <c r="AM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9" s="6" t="str" cm="1">
        <f t="array" ref="AN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9" s="6" t="b">
        <f>TablaEmpleados[[#This Row],[EVALUACIÓN DE DESEMPEÑO CON SI]]=TablaEmpleados[[#This Row],[EVALUACIÓN DE DESEMPEÑO CON SI.CONJUNTO]]</f>
        <v>1</v>
      </c>
      <c r="AP8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89" s="6" t="str" cm="1">
        <f t="array" ref="AQ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9" s="6" t="b">
        <f>TablaEmpleados[[#This Row],[BONOS DE VIAJE POR EL MUNDO (Con SI)]]=TablaEmpleados[[#This Row],[BONOS DE VIAJE POR EL MUNDO (Con SI.CONJUNTO)]]</f>
        <v>1</v>
      </c>
      <c r="AS89" s="22" cm="1">
        <f t="array" ref="AS8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9" s="6" t="str" cm="1">
        <f t="array" ref="AT8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9" s="59">
        <f ca="1">DATEDIF(TablaEmpleados[[#This Row],[FECHA CONTRATO]],TODAY(),"Y")</f>
        <v>10</v>
      </c>
    </row>
    <row r="90" spans="1:48" x14ac:dyDescent="0.25">
      <c r="A90" t="s">
        <v>198</v>
      </c>
      <c r="B90" t="str">
        <f>LOWER(LEFT(RIGHT(A90,LEN(A90)-FIND(",",A90)),1)&amp;LEFT(A90,FIND(",",A90)-1)&amp;"@pade.com")</f>
        <v>aerilus@pade.com</v>
      </c>
      <c r="C90" s="5">
        <v>56847</v>
      </c>
      <c r="D90" t="s">
        <v>45</v>
      </c>
      <c r="E90" t="s">
        <v>24</v>
      </c>
      <c r="F90">
        <v>2133</v>
      </c>
      <c r="G90" s="1">
        <v>32745</v>
      </c>
      <c r="H90" t="s">
        <v>46</v>
      </c>
      <c r="I90" t="s">
        <v>121</v>
      </c>
      <c r="J90" t="s">
        <v>27</v>
      </c>
      <c r="K90" t="s">
        <v>28</v>
      </c>
      <c r="L90" t="s">
        <v>29</v>
      </c>
      <c r="M90" s="1">
        <v>41827</v>
      </c>
      <c r="N90" s="1"/>
      <c r="O90" t="s">
        <v>30</v>
      </c>
      <c r="P90" t="s">
        <v>31</v>
      </c>
      <c r="Q90" t="s">
        <v>32</v>
      </c>
      <c r="R90" t="s">
        <v>33</v>
      </c>
      <c r="S90" t="s">
        <v>42</v>
      </c>
      <c r="T90" t="s">
        <v>102</v>
      </c>
      <c r="U90">
        <v>3</v>
      </c>
      <c r="V90">
        <v>1</v>
      </c>
      <c r="W90">
        <v>0</v>
      </c>
      <c r="X90">
        <v>5</v>
      </c>
      <c r="Y90" s="1" t="str">
        <f>IF(TRIM(TablaEmpleados[[#This Row],[NOMBRE]])="","Solicitar nombre","Completo")</f>
        <v>Completo</v>
      </c>
      <c r="Z90" s="1" t="str">
        <f>IF(TRIM(TablaEmpleados[[#This Row],[EMAILS]])="","Solicitar email","")</f>
        <v/>
      </c>
      <c r="AA90" s="12">
        <f>IF(TablaEmpleados[[#This Row],[SALARIO]]&lt;60000,TablaEmpleados[[#This Row],[SALARIO]]*7%,0)</f>
        <v>3979.2900000000004</v>
      </c>
      <c r="AB90" s="15">
        <f>IF(RIGHT(TablaEmpleados[[#This Row],[EMAILS]],8)="pade.com",TablaEmpleados[[#This Row],[SALARIO]]*12%,0)</f>
        <v>6821.6399999999994</v>
      </c>
      <c r="AC90" s="15">
        <f>IF(LEFT(TablaEmpleados[[#This Row],[EMAILS]],8)="pade.com",TablaEmpleados[[#This Row],[SALARIO]]*12%,0)</f>
        <v>0</v>
      </c>
      <c r="AD90" s="15">
        <f>IF(COUNTIF(TablaEmpleados[[#This Row],[CARGO]],"*Production*")&gt;0,TablaEmpleados[[#This Row],[SALARIO]]*7%,0)</f>
        <v>3979.2900000000004</v>
      </c>
      <c r="AE90" s="59">
        <f>IF(TablaEmpleados[[#This Row],[ESTADO CIVIL]]="Married",2,0)</f>
        <v>0</v>
      </c>
      <c r="AF90" s="59">
        <f ca="1">IF(DATEDIF(TablaEmpleados[[#This Row],[FECHA CONTRATO]],TODAY(),"Y")&gt;=10,2,0)</f>
        <v>0</v>
      </c>
      <c r="AG90" s="6">
        <f>IF(AND(TablaEmpleados[[#This Row],[NACIONALIDAD]]&lt;&gt;"US Citizen",TablaEmpleados[[#This Row],[Bono anual 2]]=0),TablaEmpleados[[#This Row],[SALARIO]]*3%,0)</f>
        <v>0</v>
      </c>
      <c r="AH90" s="6" t="str">
        <f>IF(AND(TablaEmpleados[[#This Row],[NACIONALIDAD]]="US Citizen",TablaEmpleados[[#This Row],[LATINO]]="Yes"),"SI","NO")</f>
        <v>NO</v>
      </c>
      <c r="AI90" s="19">
        <v>1</v>
      </c>
      <c r="AJ90" s="19" t="str">
        <f>IF(AND(TablaEmpleados[[#This Row],[SALARIO]]&gt;=40000,TablaEmpleados[[#This Row],[SALARIO]]&lt;=50000),"SI","NO")</f>
        <v>NO</v>
      </c>
      <c r="AK90" s="6" t="str">
        <f>IF(OR(TablaEmpleados[[#This Row],[SALARIO]]&lt;55000,TablaEmpleados[[#This Row],[ESTADO CIVIL]]="Married"),"SI","NO")</f>
        <v>NO</v>
      </c>
      <c r="AL90" s="6" t="str">
        <f>IF(TablaEmpleados[[#This Row],[ESTADO]]="MA",
              IF(OR(TablaEmpleados[[#This Row],[CP]]=2145,TablaEmpleados[[#This Row],[CP]]=2148),"SI","NO"),"NO")</f>
        <v>NO</v>
      </c>
      <c r="AM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0" s="6" t="str" cm="1">
        <f t="array" ref="AN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0" s="6" t="b">
        <f>TablaEmpleados[[#This Row],[EVALUACIÓN DE DESEMPEÑO CON SI]]=TablaEmpleados[[#This Row],[EVALUACIÓN DE DESEMPEÑO CON SI.CONJUNTO]]</f>
        <v>1</v>
      </c>
      <c r="AP9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90" s="6" t="str" cm="1">
        <f t="array" ref="AQ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0" s="6" t="b">
        <f>TablaEmpleados[[#This Row],[BONOS DE VIAJE POR EL MUNDO (Con SI)]]=TablaEmpleados[[#This Row],[BONOS DE VIAJE POR EL MUNDO (Con SI.CONJUNTO)]]</f>
        <v>1</v>
      </c>
      <c r="AS90" s="22" cm="1">
        <f t="array" ref="AS9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0" s="6" t="str" cm="1">
        <f t="array" ref="AT9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0" s="59">
        <f ca="1">DATEDIF(TablaEmpleados[[#This Row],[FECHA CONTRATO]],TODAY(),"Y")</f>
        <v>9</v>
      </c>
    </row>
    <row r="91" spans="1:48" x14ac:dyDescent="0.25">
      <c r="A91" t="s">
        <v>199</v>
      </c>
      <c r="B91" t="str">
        <f t="shared" si="1"/>
        <v>mestremera@dominio.com</v>
      </c>
      <c r="C91" s="5">
        <v>60340</v>
      </c>
      <c r="D91" t="s">
        <v>23</v>
      </c>
      <c r="E91" t="s">
        <v>24</v>
      </c>
      <c r="F91">
        <v>2129</v>
      </c>
      <c r="G91" s="1">
        <v>30561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s="1">
        <v>41001</v>
      </c>
      <c r="N91" s="1">
        <v>43370</v>
      </c>
      <c r="O91" t="s">
        <v>88</v>
      </c>
      <c r="P91" t="s">
        <v>89</v>
      </c>
      <c r="Q91" t="s">
        <v>32</v>
      </c>
      <c r="R91" t="s">
        <v>33</v>
      </c>
      <c r="S91" t="s">
        <v>55</v>
      </c>
      <c r="T91" t="s">
        <v>102</v>
      </c>
      <c r="U91">
        <v>5</v>
      </c>
      <c r="V91">
        <v>4</v>
      </c>
      <c r="W91">
        <v>0</v>
      </c>
      <c r="X91">
        <v>16</v>
      </c>
      <c r="Y91" s="1" t="str">
        <f>IF(TRIM(TablaEmpleados[[#This Row],[NOMBRE]])="","Solicitar nombre","Completo")</f>
        <v>Completo</v>
      </c>
      <c r="Z91" s="1" t="str">
        <f>IF(TRIM(TablaEmpleados[[#This Row],[EMAILS]])="","Solicitar email","")</f>
        <v/>
      </c>
      <c r="AA91" s="12">
        <f>IF(TablaEmpleados[[#This Row],[SALARIO]]&lt;60000,TablaEmpleados[[#This Row],[SALARIO]]*7%,0)</f>
        <v>0</v>
      </c>
      <c r="AB91" s="15">
        <f>IF(RIGHT(TablaEmpleados[[#This Row],[EMAILS]],8)="pade.com",TablaEmpleados[[#This Row],[SALARIO]]*12%,0)</f>
        <v>0</v>
      </c>
      <c r="AC91" s="15">
        <f>IF(LEFT(TablaEmpleados[[#This Row],[EMAILS]],8)="pade.com",TablaEmpleados[[#This Row],[SALARIO]]*12%,0)</f>
        <v>0</v>
      </c>
      <c r="AD91" s="15">
        <f>IF(COUNTIF(TablaEmpleados[[#This Row],[CARGO]],"*Production*")&gt;0,TablaEmpleados[[#This Row],[SALARIO]]*7%,0)</f>
        <v>4223.8</v>
      </c>
      <c r="AE91" s="59">
        <f>IF(TablaEmpleados[[#This Row],[ESTADO CIVIL]]="Married",2,0)</f>
        <v>0</v>
      </c>
      <c r="AF91" s="59">
        <f ca="1">IF(DATEDIF(TablaEmpleados[[#This Row],[FECHA CONTRATO]],TODAY(),"Y")&gt;=10,2,0)</f>
        <v>2</v>
      </c>
      <c r="AG91" s="6">
        <f>IF(AND(TablaEmpleados[[#This Row],[NACIONALIDAD]]&lt;&gt;"US Citizen",TablaEmpleados[[#This Row],[Bono anual 2]]=0),TablaEmpleados[[#This Row],[SALARIO]]*3%,0)</f>
        <v>0</v>
      </c>
      <c r="AH91" s="6" t="str">
        <f>IF(AND(TablaEmpleados[[#This Row],[NACIONALIDAD]]="US Citizen",TablaEmpleados[[#This Row],[LATINO]]="Yes"),"SI","NO")</f>
        <v>NO</v>
      </c>
      <c r="AI91" s="19">
        <v>1</v>
      </c>
      <c r="AJ91" s="19" t="str">
        <f>IF(AND(TablaEmpleados[[#This Row],[SALARIO]]&gt;=40000,TablaEmpleados[[#This Row],[SALARIO]]&lt;=50000),"SI","NO")</f>
        <v>NO</v>
      </c>
      <c r="AK91" s="6" t="str">
        <f>IF(OR(TablaEmpleados[[#This Row],[SALARIO]]&lt;55000,TablaEmpleados[[#This Row],[ESTADO CIVIL]]="Married"),"SI","NO")</f>
        <v>NO</v>
      </c>
      <c r="AL91" s="6" t="str">
        <f>IF(TablaEmpleados[[#This Row],[ESTADO]]="MA",
              IF(OR(TablaEmpleados[[#This Row],[CP]]=2145,TablaEmpleados[[#This Row],[CP]]=2148),"SI","NO"),"NO")</f>
        <v>NO</v>
      </c>
      <c r="AM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1" s="6" t="str" cm="1">
        <f t="array" ref="AN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1" s="6" t="b">
        <f>TablaEmpleados[[#This Row],[EVALUACIÓN DE DESEMPEÑO CON SI]]=TablaEmpleados[[#This Row],[EVALUACIÓN DE DESEMPEÑO CON SI.CONJUNTO]]</f>
        <v>1</v>
      </c>
      <c r="AP9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91" s="6" t="str" cm="1">
        <f t="array" ref="AQ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1" s="6" t="b">
        <f>TablaEmpleados[[#This Row],[BONOS DE VIAJE POR EL MUNDO (Con SI)]]=TablaEmpleados[[#This Row],[BONOS DE VIAJE POR EL MUNDO (Con SI.CONJUNTO)]]</f>
        <v>1</v>
      </c>
      <c r="AS91" s="22" cm="1">
        <f t="array" ref="AS9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1" s="6" t="str" cm="1">
        <f t="array" ref="AT9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1" s="59">
        <f ca="1">DATEDIF(TablaEmpleados[[#This Row],[FECHA CONTRATO]],TODAY(),"Y")</f>
        <v>12</v>
      </c>
    </row>
    <row r="92" spans="1:48" x14ac:dyDescent="0.25">
      <c r="A92" t="s">
        <v>200</v>
      </c>
      <c r="B92" t="str">
        <f t="shared" si="1"/>
        <v>aevensen@dominio.com</v>
      </c>
      <c r="C92" s="5">
        <v>59124</v>
      </c>
      <c r="D92" t="s">
        <v>23</v>
      </c>
      <c r="E92" t="s">
        <v>24</v>
      </c>
      <c r="F92">
        <v>2458</v>
      </c>
      <c r="G92" s="1">
        <v>32634</v>
      </c>
      <c r="H92" t="s">
        <v>46</v>
      </c>
      <c r="I92" t="s">
        <v>26</v>
      </c>
      <c r="J92" t="s">
        <v>27</v>
      </c>
      <c r="K92" t="s">
        <v>28</v>
      </c>
      <c r="L92" t="s">
        <v>29</v>
      </c>
      <c r="M92" s="1">
        <v>41687</v>
      </c>
      <c r="N92" s="1">
        <v>43156</v>
      </c>
      <c r="O92" t="s">
        <v>201</v>
      </c>
      <c r="P92" t="s">
        <v>89</v>
      </c>
      <c r="Q92" t="s">
        <v>32</v>
      </c>
      <c r="R92" t="s">
        <v>50</v>
      </c>
      <c r="S92" t="s">
        <v>55</v>
      </c>
      <c r="T92" t="s">
        <v>102</v>
      </c>
      <c r="U92">
        <v>2.2999999999999998</v>
      </c>
      <c r="V92">
        <v>3</v>
      </c>
      <c r="W92">
        <v>0</v>
      </c>
      <c r="X92">
        <v>19</v>
      </c>
      <c r="Y92" s="1" t="str">
        <f>IF(TRIM(TablaEmpleados[[#This Row],[NOMBRE]])="","Solicitar nombre","Completo")</f>
        <v>Completo</v>
      </c>
      <c r="Z92" s="1" t="str">
        <f>IF(TRIM(TablaEmpleados[[#This Row],[EMAILS]])="","Solicitar email","")</f>
        <v/>
      </c>
      <c r="AA92" s="12">
        <f>IF(TablaEmpleados[[#This Row],[SALARIO]]&lt;60000,TablaEmpleados[[#This Row],[SALARIO]]*7%,0)</f>
        <v>4138.68</v>
      </c>
      <c r="AB92" s="15">
        <f>IF(RIGHT(TablaEmpleados[[#This Row],[EMAILS]],8)="pade.com",TablaEmpleados[[#This Row],[SALARIO]]*12%,0)</f>
        <v>0</v>
      </c>
      <c r="AC92" s="15">
        <f>IF(LEFT(TablaEmpleados[[#This Row],[EMAILS]],8)="pade.com",TablaEmpleados[[#This Row],[SALARIO]]*12%,0)</f>
        <v>0</v>
      </c>
      <c r="AD92" s="15">
        <f>IF(COUNTIF(TablaEmpleados[[#This Row],[CARGO]],"*Production*")&gt;0,TablaEmpleados[[#This Row],[SALARIO]]*7%,0)</f>
        <v>4138.68</v>
      </c>
      <c r="AE92" s="59">
        <f>IF(TablaEmpleados[[#This Row],[ESTADO CIVIL]]="Married",2,0)</f>
        <v>0</v>
      </c>
      <c r="AF92" s="59">
        <f ca="1">IF(DATEDIF(TablaEmpleados[[#This Row],[FECHA CONTRATO]],TODAY(),"Y")&gt;=10,2,0)</f>
        <v>2</v>
      </c>
      <c r="AG92" s="6">
        <f>IF(AND(TablaEmpleados[[#This Row],[NACIONALIDAD]]&lt;&gt;"US Citizen",TablaEmpleados[[#This Row],[Bono anual 2]]=0),TablaEmpleados[[#This Row],[SALARIO]]*3%,0)</f>
        <v>0</v>
      </c>
      <c r="AH92" s="6" t="str">
        <f>IF(AND(TablaEmpleados[[#This Row],[NACIONALIDAD]]="US Citizen",TablaEmpleados[[#This Row],[LATINO]]="Yes"),"SI","NO")</f>
        <v>NO</v>
      </c>
      <c r="AI92" s="19">
        <v>1</v>
      </c>
      <c r="AJ92" s="19" t="str">
        <f>IF(AND(TablaEmpleados[[#This Row],[SALARIO]]&gt;=40000,TablaEmpleados[[#This Row],[SALARIO]]&lt;=50000),"SI","NO")</f>
        <v>NO</v>
      </c>
      <c r="AK92" s="6" t="str">
        <f>IF(OR(TablaEmpleados[[#This Row],[SALARIO]]&lt;55000,TablaEmpleados[[#This Row],[ESTADO CIVIL]]="Married"),"SI","NO")</f>
        <v>NO</v>
      </c>
      <c r="AL92" s="6" t="str">
        <f>IF(TablaEmpleados[[#This Row],[ESTADO]]="MA",
              IF(OR(TablaEmpleados[[#This Row],[CP]]=2145,TablaEmpleados[[#This Row],[CP]]=2148),"SI","NO"),"NO")</f>
        <v>NO</v>
      </c>
      <c r="AM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2" s="6" t="str" cm="1">
        <f t="array" ref="AN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2" s="6" t="b">
        <f>TablaEmpleados[[#This Row],[EVALUACIÓN DE DESEMPEÑO CON SI]]=TablaEmpleados[[#This Row],[EVALUACIÓN DE DESEMPEÑO CON SI.CONJUNTO]]</f>
        <v>1</v>
      </c>
      <c r="AP9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92" s="6" t="str" cm="1">
        <f t="array" ref="AQ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2" s="6" t="b">
        <f>TablaEmpleados[[#This Row],[BONOS DE VIAJE POR EL MUNDO (Con SI)]]=TablaEmpleados[[#This Row],[BONOS DE VIAJE POR EL MUNDO (Con SI.CONJUNTO)]]</f>
        <v>1</v>
      </c>
      <c r="AS92" s="22" cm="1">
        <f t="array" ref="AS9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2" s="6" t="str" cm="1">
        <f t="array" ref="AT9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2" s="59">
        <f ca="1">DATEDIF(TablaEmpleados[[#This Row],[FECHA CONTRATO]],TODAY(),"Y")</f>
        <v>10</v>
      </c>
    </row>
    <row r="93" spans="1:48" x14ac:dyDescent="0.25">
      <c r="A93" t="s">
        <v>202</v>
      </c>
      <c r="B93" t="str">
        <f t="shared" si="1"/>
        <v>sexantus@dominio.com</v>
      </c>
      <c r="C93" s="5">
        <v>99280</v>
      </c>
      <c r="D93" t="s">
        <v>59</v>
      </c>
      <c r="E93" t="s">
        <v>24</v>
      </c>
      <c r="F93">
        <v>1749</v>
      </c>
      <c r="G93" s="1">
        <v>31912</v>
      </c>
      <c r="H93" t="s">
        <v>46</v>
      </c>
      <c r="I93" t="s">
        <v>37</v>
      </c>
      <c r="J93" t="s">
        <v>27</v>
      </c>
      <c r="K93" t="s">
        <v>28</v>
      </c>
      <c r="L93" t="s">
        <v>67</v>
      </c>
      <c r="M93" s="1">
        <v>40665</v>
      </c>
      <c r="N93" s="1">
        <v>41430</v>
      </c>
      <c r="O93" t="s">
        <v>88</v>
      </c>
      <c r="P93" t="s">
        <v>89</v>
      </c>
      <c r="Q93" t="s">
        <v>60</v>
      </c>
      <c r="R93" t="s">
        <v>61</v>
      </c>
      <c r="S93" t="s">
        <v>42</v>
      </c>
      <c r="T93" t="s">
        <v>102</v>
      </c>
      <c r="U93">
        <v>2.1</v>
      </c>
      <c r="V93">
        <v>5</v>
      </c>
      <c r="W93">
        <v>4</v>
      </c>
      <c r="X93">
        <v>19</v>
      </c>
      <c r="Y93" s="1" t="str">
        <f>IF(TRIM(TablaEmpleados[[#This Row],[NOMBRE]])="","Solicitar nombre","Completo")</f>
        <v>Completo</v>
      </c>
      <c r="Z93" s="1" t="str">
        <f>IF(TRIM(TablaEmpleados[[#This Row],[EMAILS]])="","Solicitar email","")</f>
        <v/>
      </c>
      <c r="AA93" s="12">
        <f>IF(TablaEmpleados[[#This Row],[SALARIO]]&lt;60000,TablaEmpleados[[#This Row],[SALARIO]]*7%,0)</f>
        <v>0</v>
      </c>
      <c r="AB93" s="15">
        <f>IF(RIGHT(TablaEmpleados[[#This Row],[EMAILS]],8)="pade.com",TablaEmpleados[[#This Row],[SALARIO]]*12%,0)</f>
        <v>0</v>
      </c>
      <c r="AC93" s="15">
        <f>IF(LEFT(TablaEmpleados[[#This Row],[EMAILS]],8)="pade.com",TablaEmpleados[[#This Row],[SALARIO]]*12%,0)</f>
        <v>0</v>
      </c>
      <c r="AD93" s="15">
        <f>IF(COUNTIF(TablaEmpleados[[#This Row],[CARGO]],"*Production*")&gt;0,TablaEmpleados[[#This Row],[SALARIO]]*7%,0)</f>
        <v>0</v>
      </c>
      <c r="AE93" s="59">
        <f>IF(TablaEmpleados[[#This Row],[ESTADO CIVIL]]="Married",2,0)</f>
        <v>2</v>
      </c>
      <c r="AF93" s="59">
        <f ca="1">IF(DATEDIF(TablaEmpleados[[#This Row],[FECHA CONTRATO]],TODAY(),"Y")&gt;=10,2,0)</f>
        <v>2</v>
      </c>
      <c r="AG93" s="6">
        <f>IF(AND(TablaEmpleados[[#This Row],[NACIONALIDAD]]&lt;&gt;"US Citizen",TablaEmpleados[[#This Row],[Bono anual 2]]=0),TablaEmpleados[[#This Row],[SALARIO]]*3%,0)</f>
        <v>0</v>
      </c>
      <c r="AH93" s="6" t="str">
        <f>IF(AND(TablaEmpleados[[#This Row],[NACIONALIDAD]]="US Citizen",TablaEmpleados[[#This Row],[LATINO]]="Yes"),"SI","NO")</f>
        <v>NO</v>
      </c>
      <c r="AI93" s="19">
        <v>1</v>
      </c>
      <c r="AJ93" s="19" t="str">
        <f>IF(AND(TablaEmpleados[[#This Row],[SALARIO]]&gt;=40000,TablaEmpleados[[#This Row],[SALARIO]]&lt;=50000),"SI","NO")</f>
        <v>NO</v>
      </c>
      <c r="AK93" s="6" t="str">
        <f>IF(OR(TablaEmpleados[[#This Row],[SALARIO]]&lt;55000,TablaEmpleados[[#This Row],[ESTADO CIVIL]]="Married"),"SI","NO")</f>
        <v>SI</v>
      </c>
      <c r="AL93" s="6" t="str">
        <f>IF(TablaEmpleados[[#This Row],[ESTADO]]="MA",
              IF(OR(TablaEmpleados[[#This Row],[CP]]=2145,TablaEmpleados[[#This Row],[CP]]=2148),"SI","NO"),"NO")</f>
        <v>NO</v>
      </c>
      <c r="AM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93" s="6" t="str" cm="1">
        <f t="array" ref="AN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93" s="6" t="b">
        <f>TablaEmpleados[[#This Row],[EVALUACIÓN DE DESEMPEÑO CON SI]]=TablaEmpleados[[#This Row],[EVALUACIÓN DE DESEMPEÑO CON SI.CONJUNTO]]</f>
        <v>1</v>
      </c>
      <c r="AP9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93" s="6" t="str" cm="1">
        <f t="array" ref="AQ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3" s="6" t="b">
        <f>TablaEmpleados[[#This Row],[BONOS DE VIAJE POR EL MUNDO (Con SI)]]=TablaEmpleados[[#This Row],[BONOS DE VIAJE POR EL MUNDO (Con SI.CONJUNTO)]]</f>
        <v>1</v>
      </c>
      <c r="AS93" s="22" cm="1">
        <f t="array" ref="AS9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3" s="6" t="str" cm="1">
        <f t="array" ref="AT9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3" s="59">
        <f ca="1">DATEDIF(TablaEmpleados[[#This Row],[FECHA CONTRATO]],TODAY(),"Y")</f>
        <v>13</v>
      </c>
    </row>
    <row r="94" spans="1:48" x14ac:dyDescent="0.25">
      <c r="A94" t="s">
        <v>203</v>
      </c>
      <c r="B94" t="str">
        <f t="shared" si="1"/>
        <v>mfaller@dominio.com</v>
      </c>
      <c r="C94" s="5">
        <v>71776</v>
      </c>
      <c r="D94" t="s">
        <v>45</v>
      </c>
      <c r="E94" t="s">
        <v>24</v>
      </c>
      <c r="F94">
        <v>1824</v>
      </c>
      <c r="G94" s="1">
        <v>28755</v>
      </c>
      <c r="H94" t="s">
        <v>46</v>
      </c>
      <c r="I94" t="s">
        <v>37</v>
      </c>
      <c r="J94" t="s">
        <v>27</v>
      </c>
      <c r="K94" t="s">
        <v>28</v>
      </c>
      <c r="L94" t="s">
        <v>67</v>
      </c>
      <c r="M94" s="1">
        <v>41827</v>
      </c>
      <c r="N94" s="1"/>
      <c r="O94" t="s">
        <v>30</v>
      </c>
      <c r="P94" t="s">
        <v>31</v>
      </c>
      <c r="Q94" t="s">
        <v>32</v>
      </c>
      <c r="R94" t="s">
        <v>50</v>
      </c>
      <c r="S94" t="s">
        <v>34</v>
      </c>
      <c r="T94" t="s">
        <v>43</v>
      </c>
      <c r="U94">
        <v>4.4000000000000004</v>
      </c>
      <c r="V94">
        <v>5</v>
      </c>
      <c r="W94">
        <v>0</v>
      </c>
      <c r="X94">
        <v>17</v>
      </c>
      <c r="Y94" s="1" t="str">
        <f>IF(TRIM(TablaEmpleados[[#This Row],[NOMBRE]])="","Solicitar nombre","Completo")</f>
        <v>Completo</v>
      </c>
      <c r="Z94" s="1" t="str">
        <f>IF(TRIM(TablaEmpleados[[#This Row],[EMAILS]])="","Solicitar email","")</f>
        <v/>
      </c>
      <c r="AA94" s="12">
        <f>IF(TablaEmpleados[[#This Row],[SALARIO]]&lt;60000,TablaEmpleados[[#This Row],[SALARIO]]*7%,0)</f>
        <v>0</v>
      </c>
      <c r="AB94" s="15">
        <f>IF(RIGHT(TablaEmpleados[[#This Row],[EMAILS]],8)="pade.com",TablaEmpleados[[#This Row],[SALARIO]]*12%,0)</f>
        <v>0</v>
      </c>
      <c r="AC94" s="15">
        <f>IF(LEFT(TablaEmpleados[[#This Row],[EMAILS]],8)="pade.com",TablaEmpleados[[#This Row],[SALARIO]]*12%,0)</f>
        <v>0</v>
      </c>
      <c r="AD94" s="15">
        <f>IF(COUNTIF(TablaEmpleados[[#This Row],[CARGO]],"*Production*")&gt;0,TablaEmpleados[[#This Row],[SALARIO]]*7%,0)</f>
        <v>5024.3200000000006</v>
      </c>
      <c r="AE94" s="59">
        <f>IF(TablaEmpleados[[#This Row],[ESTADO CIVIL]]="Married",2,0)</f>
        <v>2</v>
      </c>
      <c r="AF94" s="59">
        <f ca="1">IF(DATEDIF(TablaEmpleados[[#This Row],[FECHA CONTRATO]],TODAY(),"Y")&gt;=10,2,0)</f>
        <v>0</v>
      </c>
      <c r="AG94" s="6">
        <f>IF(AND(TablaEmpleados[[#This Row],[NACIONALIDAD]]&lt;&gt;"US Citizen",TablaEmpleados[[#This Row],[Bono anual 2]]=0),TablaEmpleados[[#This Row],[SALARIO]]*3%,0)</f>
        <v>0</v>
      </c>
      <c r="AH94" s="6" t="str">
        <f>IF(AND(TablaEmpleados[[#This Row],[NACIONALIDAD]]="US Citizen",TablaEmpleados[[#This Row],[LATINO]]="Yes"),"SI","NO")</f>
        <v>NO</v>
      </c>
      <c r="AI94" s="19">
        <v>1</v>
      </c>
      <c r="AJ94" s="19" t="str">
        <f>IF(AND(TablaEmpleados[[#This Row],[SALARIO]]&gt;=40000,TablaEmpleados[[#This Row],[SALARIO]]&lt;=50000),"SI","NO")</f>
        <v>NO</v>
      </c>
      <c r="AK94" s="6" t="str">
        <f>IF(OR(TablaEmpleados[[#This Row],[SALARIO]]&lt;55000,TablaEmpleados[[#This Row],[ESTADO CIVIL]]="Married"),"SI","NO")</f>
        <v>SI</v>
      </c>
      <c r="AL94" s="6" t="str">
        <f>IF(TablaEmpleados[[#This Row],[ESTADO]]="MA",
              IF(OR(TablaEmpleados[[#This Row],[CP]]=2145,TablaEmpleados[[#This Row],[CP]]=2148),"SI","NO"),"NO")</f>
        <v>NO</v>
      </c>
      <c r="AM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4" s="6" t="str" cm="1">
        <f t="array" ref="AN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4" s="6" t="b">
        <f>TablaEmpleados[[#This Row],[EVALUACIÓN DE DESEMPEÑO CON SI]]=TablaEmpleados[[#This Row],[EVALUACIÓN DE DESEMPEÑO CON SI.CONJUNTO]]</f>
        <v>1</v>
      </c>
      <c r="AP9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94" s="6" t="str" cm="1">
        <f t="array" ref="AQ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4" s="6" t="b">
        <f>TablaEmpleados[[#This Row],[BONOS DE VIAJE POR EL MUNDO (Con SI)]]=TablaEmpleados[[#This Row],[BONOS DE VIAJE POR EL MUNDO (Con SI.CONJUNTO)]]</f>
        <v>1</v>
      </c>
      <c r="AS94" s="22" cm="1">
        <f t="array" ref="AS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4" s="6" t="str" cm="1">
        <f t="array" ref="AT9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4" s="59">
        <f ca="1">DATEDIF(TablaEmpleados[[#This Row],[FECHA CONTRATO]],TODAY(),"Y")</f>
        <v>9</v>
      </c>
    </row>
    <row r="95" spans="1:48" x14ac:dyDescent="0.25">
      <c r="A95" t="s">
        <v>204</v>
      </c>
      <c r="B95" t="str">
        <f t="shared" si="1"/>
        <v>nfancett@dominio.com</v>
      </c>
      <c r="C95" s="5">
        <v>65902</v>
      </c>
      <c r="D95" t="s">
        <v>45</v>
      </c>
      <c r="E95" t="s">
        <v>24</v>
      </c>
      <c r="F95">
        <v>2324</v>
      </c>
      <c r="G95" s="1">
        <v>32047</v>
      </c>
      <c r="H95" t="s">
        <v>46</v>
      </c>
      <c r="I95" t="s">
        <v>26</v>
      </c>
      <c r="J95" t="s">
        <v>27</v>
      </c>
      <c r="K95" t="s">
        <v>28</v>
      </c>
      <c r="L95" t="s">
        <v>67</v>
      </c>
      <c r="M95" s="1">
        <v>41687</v>
      </c>
      <c r="N95" s="1"/>
      <c r="O95" t="s">
        <v>30</v>
      </c>
      <c r="P95" t="s">
        <v>31</v>
      </c>
      <c r="Q95" t="s">
        <v>32</v>
      </c>
      <c r="R95" t="s">
        <v>54</v>
      </c>
      <c r="S95" t="s">
        <v>34</v>
      </c>
      <c r="T95" t="s">
        <v>43</v>
      </c>
      <c r="U95">
        <v>4</v>
      </c>
      <c r="V95">
        <v>4</v>
      </c>
      <c r="W95">
        <v>0</v>
      </c>
      <c r="X95">
        <v>7</v>
      </c>
      <c r="Y95" s="1" t="str">
        <f>IF(TRIM(TablaEmpleados[[#This Row],[NOMBRE]])="","Solicitar nombre","Completo")</f>
        <v>Completo</v>
      </c>
      <c r="Z95" s="1" t="str">
        <f>IF(TRIM(TablaEmpleados[[#This Row],[EMAILS]])="","Solicitar email","")</f>
        <v/>
      </c>
      <c r="AA95" s="12">
        <f>IF(TablaEmpleados[[#This Row],[SALARIO]]&lt;60000,TablaEmpleados[[#This Row],[SALARIO]]*7%,0)</f>
        <v>0</v>
      </c>
      <c r="AB95" s="15">
        <f>IF(RIGHT(TablaEmpleados[[#This Row],[EMAILS]],8)="pade.com",TablaEmpleados[[#This Row],[SALARIO]]*12%,0)</f>
        <v>0</v>
      </c>
      <c r="AC95" s="15">
        <f>IF(LEFT(TablaEmpleados[[#This Row],[EMAILS]],8)="pade.com",TablaEmpleados[[#This Row],[SALARIO]]*12%,0)</f>
        <v>0</v>
      </c>
      <c r="AD95" s="15">
        <f>IF(COUNTIF(TablaEmpleados[[#This Row],[CARGO]],"*Production*")&gt;0,TablaEmpleados[[#This Row],[SALARIO]]*7%,0)</f>
        <v>4613.1400000000003</v>
      </c>
      <c r="AE95" s="59">
        <f>IF(TablaEmpleados[[#This Row],[ESTADO CIVIL]]="Married",2,0)</f>
        <v>0</v>
      </c>
      <c r="AF95" s="59">
        <f ca="1">IF(DATEDIF(TablaEmpleados[[#This Row],[FECHA CONTRATO]],TODAY(),"Y")&gt;=10,2,0)</f>
        <v>2</v>
      </c>
      <c r="AG95" s="6">
        <f>IF(AND(TablaEmpleados[[#This Row],[NACIONALIDAD]]&lt;&gt;"US Citizen",TablaEmpleados[[#This Row],[Bono anual 2]]=0),TablaEmpleados[[#This Row],[SALARIO]]*3%,0)</f>
        <v>0</v>
      </c>
      <c r="AH95" s="6" t="str">
        <f>IF(AND(TablaEmpleados[[#This Row],[NACIONALIDAD]]="US Citizen",TablaEmpleados[[#This Row],[LATINO]]="Yes"),"SI","NO")</f>
        <v>NO</v>
      </c>
      <c r="AI95" s="19">
        <v>1</v>
      </c>
      <c r="AJ95" s="19" t="str">
        <f>IF(AND(TablaEmpleados[[#This Row],[SALARIO]]&gt;=40000,TablaEmpleados[[#This Row],[SALARIO]]&lt;=50000),"SI","NO")</f>
        <v>NO</v>
      </c>
      <c r="AK95" s="6" t="str">
        <f>IF(OR(TablaEmpleados[[#This Row],[SALARIO]]&lt;55000,TablaEmpleados[[#This Row],[ESTADO CIVIL]]="Married"),"SI","NO")</f>
        <v>NO</v>
      </c>
      <c r="AL95" s="6" t="str">
        <f>IF(TablaEmpleados[[#This Row],[ESTADO]]="MA",
              IF(OR(TablaEmpleados[[#This Row],[CP]]=2145,TablaEmpleados[[#This Row],[CP]]=2148),"SI","NO"),"NO")</f>
        <v>NO</v>
      </c>
      <c r="AM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5" s="6" t="str" cm="1">
        <f t="array" ref="AN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5" s="6" t="b">
        <f>TablaEmpleados[[#This Row],[EVALUACIÓN DE DESEMPEÑO CON SI]]=TablaEmpleados[[#This Row],[EVALUACIÓN DE DESEMPEÑO CON SI.CONJUNTO]]</f>
        <v>1</v>
      </c>
      <c r="AP9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95" s="6" t="str" cm="1">
        <f t="array" ref="AQ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5" s="6" t="b">
        <f>TablaEmpleados[[#This Row],[BONOS DE VIAJE POR EL MUNDO (Con SI)]]=TablaEmpleados[[#This Row],[BONOS DE VIAJE POR EL MUNDO (Con SI.CONJUNTO)]]</f>
        <v>1</v>
      </c>
      <c r="AS95" s="22" cm="1">
        <f t="array" ref="AS9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5" s="6" t="str" cm="1">
        <f t="array" ref="AT9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5" s="59">
        <f ca="1">DATEDIF(TablaEmpleados[[#This Row],[FECHA CONTRATO]],TODAY(),"Y")</f>
        <v>10</v>
      </c>
    </row>
    <row r="96" spans="1:48" x14ac:dyDescent="0.25">
      <c r="A96" t="s">
        <v>205</v>
      </c>
      <c r="B96" t="str">
        <f t="shared" si="1"/>
        <v>sferguson@dominio.com</v>
      </c>
      <c r="C96" s="5">
        <v>57748</v>
      </c>
      <c r="D96" t="s">
        <v>23</v>
      </c>
      <c r="E96" t="s">
        <v>24</v>
      </c>
      <c r="F96">
        <v>2176</v>
      </c>
      <c r="G96" s="1">
        <v>20193</v>
      </c>
      <c r="H96" t="s">
        <v>46</v>
      </c>
      <c r="I96" t="s">
        <v>37</v>
      </c>
      <c r="J96" t="s">
        <v>27</v>
      </c>
      <c r="K96" t="s">
        <v>28</v>
      </c>
      <c r="L96" t="s">
        <v>29</v>
      </c>
      <c r="M96" s="1">
        <v>40854</v>
      </c>
      <c r="N96" s="1">
        <v>42507</v>
      </c>
      <c r="O96" t="s">
        <v>195</v>
      </c>
      <c r="P96" t="s">
        <v>39</v>
      </c>
      <c r="Q96" t="s">
        <v>32</v>
      </c>
      <c r="R96" t="s">
        <v>54</v>
      </c>
      <c r="S96" t="s">
        <v>55</v>
      </c>
      <c r="T96" t="s">
        <v>43</v>
      </c>
      <c r="U96">
        <v>3.13</v>
      </c>
      <c r="V96">
        <v>3</v>
      </c>
      <c r="W96">
        <v>0</v>
      </c>
      <c r="X96">
        <v>16</v>
      </c>
      <c r="Y96" s="1" t="str">
        <f>IF(TRIM(TablaEmpleados[[#This Row],[NOMBRE]])="","Solicitar nombre","Completo")</f>
        <v>Completo</v>
      </c>
      <c r="Z96" s="1" t="str">
        <f>IF(TRIM(TablaEmpleados[[#This Row],[EMAILS]])="","Solicitar email","")</f>
        <v/>
      </c>
      <c r="AA96" s="12">
        <f>IF(TablaEmpleados[[#This Row],[SALARIO]]&lt;60000,TablaEmpleados[[#This Row],[SALARIO]]*7%,0)</f>
        <v>4042.3600000000006</v>
      </c>
      <c r="AB96" s="15">
        <f>IF(RIGHT(TablaEmpleados[[#This Row],[EMAILS]],8)="pade.com",TablaEmpleados[[#This Row],[SALARIO]]*12%,0)</f>
        <v>0</v>
      </c>
      <c r="AC96" s="15">
        <f>IF(LEFT(TablaEmpleados[[#This Row],[EMAILS]],8)="pade.com",TablaEmpleados[[#This Row],[SALARIO]]*12%,0)</f>
        <v>0</v>
      </c>
      <c r="AD96" s="15">
        <f>IF(COUNTIF(TablaEmpleados[[#This Row],[CARGO]],"*Production*")&gt;0,TablaEmpleados[[#This Row],[SALARIO]]*7%,0)</f>
        <v>4042.3600000000006</v>
      </c>
      <c r="AE96" s="59">
        <f>IF(TablaEmpleados[[#This Row],[ESTADO CIVIL]]="Married",2,0)</f>
        <v>2</v>
      </c>
      <c r="AF96" s="59">
        <f ca="1">IF(DATEDIF(TablaEmpleados[[#This Row],[FECHA CONTRATO]],TODAY(),"Y")&gt;=10,2,0)</f>
        <v>2</v>
      </c>
      <c r="AG96" s="6">
        <f>IF(AND(TablaEmpleados[[#This Row],[NACIONALIDAD]]&lt;&gt;"US Citizen",TablaEmpleados[[#This Row],[Bono anual 2]]=0),TablaEmpleados[[#This Row],[SALARIO]]*3%,0)</f>
        <v>0</v>
      </c>
      <c r="AH96" s="6" t="str">
        <f>IF(AND(TablaEmpleados[[#This Row],[NACIONALIDAD]]="US Citizen",TablaEmpleados[[#This Row],[LATINO]]="Yes"),"SI","NO")</f>
        <v>NO</v>
      </c>
      <c r="AI96" s="19">
        <v>1</v>
      </c>
      <c r="AJ96" s="19" t="str">
        <f>IF(AND(TablaEmpleados[[#This Row],[SALARIO]]&gt;=40000,TablaEmpleados[[#This Row],[SALARIO]]&lt;=50000),"SI","NO")</f>
        <v>NO</v>
      </c>
      <c r="AK96" s="6" t="str">
        <f>IF(OR(TablaEmpleados[[#This Row],[SALARIO]]&lt;55000,TablaEmpleados[[#This Row],[ESTADO CIVIL]]="Married"),"SI","NO")</f>
        <v>SI</v>
      </c>
      <c r="AL96" s="6" t="str">
        <f>IF(TablaEmpleados[[#This Row],[ESTADO]]="MA",
              IF(OR(TablaEmpleados[[#This Row],[CP]]=2145,TablaEmpleados[[#This Row],[CP]]=2148),"SI","NO"),"NO")</f>
        <v>NO</v>
      </c>
      <c r="AM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6" s="6" t="str" cm="1">
        <f t="array" ref="AN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6" s="6" t="b">
        <f>TablaEmpleados[[#This Row],[EVALUACIÓN DE DESEMPEÑO CON SI]]=TablaEmpleados[[#This Row],[EVALUACIÓN DE DESEMPEÑO CON SI.CONJUNTO]]</f>
        <v>1</v>
      </c>
      <c r="AP9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96" s="6" t="str" cm="1">
        <f t="array" ref="AQ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6" s="6" t="b">
        <f>TablaEmpleados[[#This Row],[BONOS DE VIAJE POR EL MUNDO (Con SI)]]=TablaEmpleados[[#This Row],[BONOS DE VIAJE POR EL MUNDO (Con SI.CONJUNTO)]]</f>
        <v>1</v>
      </c>
      <c r="AS96" s="22" cm="1">
        <f t="array" ref="AS9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6" s="6" t="str" cm="1">
        <f t="array" ref="AT9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6" s="59">
        <f ca="1">DATEDIF(TablaEmpleados[[#This Row],[FECHA CONTRATO]],TODAY(),"Y")</f>
        <v>12</v>
      </c>
    </row>
    <row r="97" spans="1:48" x14ac:dyDescent="0.25">
      <c r="A97" t="s">
        <v>206</v>
      </c>
      <c r="B97" t="str">
        <f t="shared" si="1"/>
        <v>nfernandes@dominio.com</v>
      </c>
      <c r="C97" s="5">
        <v>64057</v>
      </c>
      <c r="D97" t="s">
        <v>23</v>
      </c>
      <c r="E97" t="s">
        <v>24</v>
      </c>
      <c r="F97">
        <v>2132</v>
      </c>
      <c r="G97" s="1">
        <v>32799</v>
      </c>
      <c r="H97" t="s">
        <v>25</v>
      </c>
      <c r="I97" t="s">
        <v>37</v>
      </c>
      <c r="J97" t="s">
        <v>27</v>
      </c>
      <c r="K97" t="s">
        <v>28</v>
      </c>
      <c r="L97" t="s">
        <v>29</v>
      </c>
      <c r="M97" s="1">
        <v>42135</v>
      </c>
      <c r="N97" s="1"/>
      <c r="O97" t="s">
        <v>30</v>
      </c>
      <c r="P97" t="s">
        <v>31</v>
      </c>
      <c r="Q97" t="s">
        <v>32</v>
      </c>
      <c r="R97" t="s">
        <v>57</v>
      </c>
      <c r="S97" t="s">
        <v>42</v>
      </c>
      <c r="T97" t="s">
        <v>102</v>
      </c>
      <c r="U97">
        <v>1.56</v>
      </c>
      <c r="V97">
        <v>5</v>
      </c>
      <c r="W97">
        <v>0</v>
      </c>
      <c r="X97">
        <v>15</v>
      </c>
      <c r="Y97" s="1" t="str">
        <f>IF(TRIM(TablaEmpleados[[#This Row],[NOMBRE]])="","Solicitar nombre","Completo")</f>
        <v>Completo</v>
      </c>
      <c r="Z97" s="1" t="str">
        <f>IF(TRIM(TablaEmpleados[[#This Row],[EMAILS]])="","Solicitar email","")</f>
        <v/>
      </c>
      <c r="AA97" s="12">
        <f>IF(TablaEmpleados[[#This Row],[SALARIO]]&lt;60000,TablaEmpleados[[#This Row],[SALARIO]]*7%,0)</f>
        <v>0</v>
      </c>
      <c r="AB97" s="15">
        <f>IF(RIGHT(TablaEmpleados[[#This Row],[EMAILS]],8)="pade.com",TablaEmpleados[[#This Row],[SALARIO]]*12%,0)</f>
        <v>0</v>
      </c>
      <c r="AC97" s="15">
        <f>IF(LEFT(TablaEmpleados[[#This Row],[EMAILS]],8)="pade.com",TablaEmpleados[[#This Row],[SALARIO]]*12%,0)</f>
        <v>0</v>
      </c>
      <c r="AD97" s="15">
        <f>IF(COUNTIF(TablaEmpleados[[#This Row],[CARGO]],"*Production*")&gt;0,TablaEmpleados[[#This Row],[SALARIO]]*7%,0)</f>
        <v>4483.9900000000007</v>
      </c>
      <c r="AE97" s="59">
        <f>IF(TablaEmpleados[[#This Row],[ESTADO CIVIL]]="Married",2,0)</f>
        <v>2</v>
      </c>
      <c r="AF97" s="59">
        <f ca="1">IF(DATEDIF(TablaEmpleados[[#This Row],[FECHA CONTRATO]],TODAY(),"Y")&gt;=10,2,0)</f>
        <v>0</v>
      </c>
      <c r="AG97" s="6">
        <f>IF(AND(TablaEmpleados[[#This Row],[NACIONALIDAD]]&lt;&gt;"US Citizen",TablaEmpleados[[#This Row],[Bono anual 2]]=0),TablaEmpleados[[#This Row],[SALARIO]]*3%,0)</f>
        <v>0</v>
      </c>
      <c r="AH97" s="6" t="str">
        <f>IF(AND(TablaEmpleados[[#This Row],[NACIONALIDAD]]="US Citizen",TablaEmpleados[[#This Row],[LATINO]]="Yes"),"SI","NO")</f>
        <v>NO</v>
      </c>
      <c r="AI97" s="19">
        <v>1</v>
      </c>
      <c r="AJ97" s="19" t="str">
        <f>IF(AND(TablaEmpleados[[#This Row],[SALARIO]]&gt;=40000,TablaEmpleados[[#This Row],[SALARIO]]&lt;=50000),"SI","NO")</f>
        <v>NO</v>
      </c>
      <c r="AK97" s="6" t="str">
        <f>IF(OR(TablaEmpleados[[#This Row],[SALARIO]]&lt;55000,TablaEmpleados[[#This Row],[ESTADO CIVIL]]="Married"),"SI","NO")</f>
        <v>SI</v>
      </c>
      <c r="AL97" s="6" t="str">
        <f>IF(TablaEmpleados[[#This Row],[ESTADO]]="MA",
              IF(OR(TablaEmpleados[[#This Row],[CP]]=2145,TablaEmpleados[[#This Row],[CP]]=2148),"SI","NO"),"NO")</f>
        <v>NO</v>
      </c>
      <c r="AM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7" s="6" t="str" cm="1">
        <f t="array" ref="AN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7" s="6" t="b">
        <f>TablaEmpleados[[#This Row],[EVALUACIÓN DE DESEMPEÑO CON SI]]=TablaEmpleados[[#This Row],[EVALUACIÓN DE DESEMPEÑO CON SI.CONJUNTO]]</f>
        <v>1</v>
      </c>
      <c r="AP9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97" s="6" t="str" cm="1">
        <f t="array" ref="AQ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7" s="6" t="b">
        <f>TablaEmpleados[[#This Row],[BONOS DE VIAJE POR EL MUNDO (Con SI)]]=TablaEmpleados[[#This Row],[BONOS DE VIAJE POR EL MUNDO (Con SI.CONJUNTO)]]</f>
        <v>1</v>
      </c>
      <c r="AS97" s="22" cm="1">
        <f t="array" ref="AS97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7" s="6" t="str" cm="1">
        <f t="array" ref="AT9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7" s="59">
        <f ca="1">DATEDIF(TablaEmpleados[[#This Row],[FECHA CONTRATO]],TODAY(),"Y")</f>
        <v>9</v>
      </c>
    </row>
    <row r="98" spans="1:48" x14ac:dyDescent="0.25">
      <c r="A98" t="s">
        <v>207</v>
      </c>
      <c r="B98" t="str">
        <f t="shared" si="1"/>
        <v>bfett@dominio.com</v>
      </c>
      <c r="C98" s="5">
        <v>53366</v>
      </c>
      <c r="D98" t="s">
        <v>208</v>
      </c>
      <c r="E98" t="s">
        <v>24</v>
      </c>
      <c r="F98">
        <v>2138</v>
      </c>
      <c r="G98" s="1">
        <v>31946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s="1">
        <v>42093</v>
      </c>
      <c r="N98" s="1"/>
      <c r="O98" t="s">
        <v>30</v>
      </c>
      <c r="P98" t="s">
        <v>31</v>
      </c>
      <c r="Q98" t="s">
        <v>40</v>
      </c>
      <c r="R98" t="s">
        <v>72</v>
      </c>
      <c r="S98" t="s">
        <v>34</v>
      </c>
      <c r="T98" t="s">
        <v>102</v>
      </c>
      <c r="U98">
        <v>1.2</v>
      </c>
      <c r="V98">
        <v>3</v>
      </c>
      <c r="W98">
        <v>6</v>
      </c>
      <c r="X98">
        <v>2</v>
      </c>
      <c r="Y98" s="1" t="str">
        <f>IF(TRIM(TablaEmpleados[[#This Row],[NOMBRE]])="","Solicitar nombre","Completo")</f>
        <v>Completo</v>
      </c>
      <c r="Z98" s="1" t="str">
        <f>IF(TRIM(TablaEmpleados[[#This Row],[EMAILS]])="","Solicitar email","")</f>
        <v/>
      </c>
      <c r="AA98" s="12">
        <f>IF(TablaEmpleados[[#This Row],[SALARIO]]&lt;60000,TablaEmpleados[[#This Row],[SALARIO]]*7%,0)</f>
        <v>3735.6200000000003</v>
      </c>
      <c r="AB98" s="15">
        <f>IF(RIGHT(TablaEmpleados[[#This Row],[EMAILS]],8)="pade.com",TablaEmpleados[[#This Row],[SALARIO]]*12%,0)</f>
        <v>0</v>
      </c>
      <c r="AC98" s="15">
        <f>IF(LEFT(TablaEmpleados[[#This Row],[EMAILS]],8)="pade.com",TablaEmpleados[[#This Row],[SALARIO]]*12%,0)</f>
        <v>0</v>
      </c>
      <c r="AD98" s="15">
        <f>IF(COUNTIF(TablaEmpleados[[#This Row],[CARGO]],"*Production*")&gt;0,TablaEmpleados[[#This Row],[SALARIO]]*7%,0)</f>
        <v>0</v>
      </c>
      <c r="AE98" s="59">
        <f>IF(TablaEmpleados[[#This Row],[ESTADO CIVIL]]="Married",2,0)</f>
        <v>0</v>
      </c>
      <c r="AF98" s="59">
        <f ca="1">IF(DATEDIF(TablaEmpleados[[#This Row],[FECHA CONTRATO]],TODAY(),"Y")&gt;=10,2,0)</f>
        <v>0</v>
      </c>
      <c r="AG98" s="6">
        <f>IF(AND(TablaEmpleados[[#This Row],[NACIONALIDAD]]&lt;&gt;"US Citizen",TablaEmpleados[[#This Row],[Bono anual 2]]=0),TablaEmpleados[[#This Row],[SALARIO]]*3%,0)</f>
        <v>0</v>
      </c>
      <c r="AH98" s="6" t="str">
        <f>IF(AND(TablaEmpleados[[#This Row],[NACIONALIDAD]]="US Citizen",TablaEmpleados[[#This Row],[LATINO]]="Yes"),"SI","NO")</f>
        <v>NO</v>
      </c>
      <c r="AI98" s="19">
        <v>1</v>
      </c>
      <c r="AJ98" s="19" t="str">
        <f>IF(AND(TablaEmpleados[[#This Row],[SALARIO]]&gt;=40000,TablaEmpleados[[#This Row],[SALARIO]]&lt;=50000),"SI","NO")</f>
        <v>NO</v>
      </c>
      <c r="AK98" s="6" t="str">
        <f>IF(OR(TablaEmpleados[[#This Row],[SALARIO]]&lt;55000,TablaEmpleados[[#This Row],[ESTADO CIVIL]]="Married"),"SI","NO")</f>
        <v>SI</v>
      </c>
      <c r="AL98" s="6" t="str">
        <f>IF(TablaEmpleados[[#This Row],[ESTADO]]="MA",
              IF(OR(TablaEmpleados[[#This Row],[CP]]=2145,TablaEmpleados[[#This Row],[CP]]=2148),"SI","NO"),"NO")</f>
        <v>NO</v>
      </c>
      <c r="AM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98" s="6" t="str" cm="1">
        <f t="array" ref="AN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98" s="6" t="b">
        <f>TablaEmpleados[[#This Row],[EVALUACIÓN DE DESEMPEÑO CON SI]]=TablaEmpleados[[#This Row],[EVALUACIÓN DE DESEMPEÑO CON SI.CONJUNTO]]</f>
        <v>1</v>
      </c>
      <c r="AP9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98" s="6" t="str" cm="1">
        <f t="array" ref="AQ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8" s="6" t="b">
        <f>TablaEmpleados[[#This Row],[BONOS DE VIAJE POR EL MUNDO (Con SI)]]=TablaEmpleados[[#This Row],[BONOS DE VIAJE POR EL MUNDO (Con SI.CONJUNTO)]]</f>
        <v>1</v>
      </c>
      <c r="AS98" s="22" cm="1">
        <f t="array" ref="AS98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8" s="6" t="str" cm="1">
        <f t="array" ref="AT9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8" s="59">
        <f ca="1">DATEDIF(TablaEmpleados[[#This Row],[FECHA CONTRATO]],TODAY(),"Y")</f>
        <v>9</v>
      </c>
    </row>
    <row r="99" spans="1:48" x14ac:dyDescent="0.25">
      <c r="A99" t="s">
        <v>209</v>
      </c>
      <c r="B99" t="str">
        <f t="shared" si="1"/>
        <v xml:space="preserve"> fidelia@dominio.com</v>
      </c>
      <c r="C99" s="5">
        <v>58530</v>
      </c>
      <c r="D99" t="s">
        <v>23</v>
      </c>
      <c r="E99" t="s">
        <v>24</v>
      </c>
      <c r="F99">
        <v>2155</v>
      </c>
      <c r="G99" s="1">
        <v>29661</v>
      </c>
      <c r="H99" t="s">
        <v>46</v>
      </c>
      <c r="I99" t="s">
        <v>37</v>
      </c>
      <c r="J99" t="s">
        <v>27</v>
      </c>
      <c r="K99" t="s">
        <v>28</v>
      </c>
      <c r="L99" t="s">
        <v>29</v>
      </c>
      <c r="M99" s="1">
        <v>40917</v>
      </c>
      <c r="N99" s="1"/>
      <c r="O99" t="s">
        <v>30</v>
      </c>
      <c r="P99" t="s">
        <v>31</v>
      </c>
      <c r="Q99" t="s">
        <v>32</v>
      </c>
      <c r="R99" t="s">
        <v>68</v>
      </c>
      <c r="S99" t="s">
        <v>55</v>
      </c>
      <c r="T99" t="s">
        <v>43</v>
      </c>
      <c r="U99">
        <v>5</v>
      </c>
      <c r="V99">
        <v>5</v>
      </c>
      <c r="W99">
        <v>0</v>
      </c>
      <c r="X99">
        <v>19</v>
      </c>
      <c r="Y99" s="1" t="str">
        <f>IF(TRIM(TablaEmpleados[[#This Row],[NOMBRE]])="","Solicitar nombre","Completo")</f>
        <v>Completo</v>
      </c>
      <c r="Z99" s="1" t="str">
        <f>IF(TRIM(TablaEmpleados[[#This Row],[EMAILS]])="","Solicitar email","")</f>
        <v/>
      </c>
      <c r="AA99" s="12">
        <f>IF(TablaEmpleados[[#This Row],[SALARIO]]&lt;60000,TablaEmpleados[[#This Row],[SALARIO]]*7%,0)</f>
        <v>4097.1000000000004</v>
      </c>
      <c r="AB99" s="15">
        <f>IF(RIGHT(TablaEmpleados[[#This Row],[EMAILS]],8)="pade.com",TablaEmpleados[[#This Row],[SALARIO]]*12%,0)</f>
        <v>0</v>
      </c>
      <c r="AC99" s="15">
        <f>IF(LEFT(TablaEmpleados[[#This Row],[EMAILS]],8)="pade.com",TablaEmpleados[[#This Row],[SALARIO]]*12%,0)</f>
        <v>0</v>
      </c>
      <c r="AD99" s="15">
        <f>IF(COUNTIF(TablaEmpleados[[#This Row],[CARGO]],"*Production*")&gt;0,TablaEmpleados[[#This Row],[SALARIO]]*7%,0)</f>
        <v>4097.1000000000004</v>
      </c>
      <c r="AE99" s="59">
        <f>IF(TablaEmpleados[[#This Row],[ESTADO CIVIL]]="Married",2,0)</f>
        <v>2</v>
      </c>
      <c r="AF99" s="59">
        <f ca="1">IF(DATEDIF(TablaEmpleados[[#This Row],[FECHA CONTRATO]],TODAY(),"Y")&gt;=10,2,0)</f>
        <v>2</v>
      </c>
      <c r="AG99" s="6">
        <f>IF(AND(TablaEmpleados[[#This Row],[NACIONALIDAD]]&lt;&gt;"US Citizen",TablaEmpleados[[#This Row],[Bono anual 2]]=0),TablaEmpleados[[#This Row],[SALARIO]]*3%,0)</f>
        <v>0</v>
      </c>
      <c r="AH99" s="6" t="str">
        <f>IF(AND(TablaEmpleados[[#This Row],[NACIONALIDAD]]="US Citizen",TablaEmpleados[[#This Row],[LATINO]]="Yes"),"SI","NO")</f>
        <v>NO</v>
      </c>
      <c r="AI99" s="19">
        <v>1</v>
      </c>
      <c r="AJ99" s="19" t="str">
        <f>IF(AND(TablaEmpleados[[#This Row],[SALARIO]]&gt;=40000,TablaEmpleados[[#This Row],[SALARIO]]&lt;=50000),"SI","NO")</f>
        <v>NO</v>
      </c>
      <c r="AK99" s="6" t="str">
        <f>IF(OR(TablaEmpleados[[#This Row],[SALARIO]]&lt;55000,TablaEmpleados[[#This Row],[ESTADO CIVIL]]="Married"),"SI","NO")</f>
        <v>SI</v>
      </c>
      <c r="AL99" s="6" t="str">
        <f>IF(TablaEmpleados[[#This Row],[ESTADO]]="MA",
              IF(OR(TablaEmpleados[[#This Row],[CP]]=2145,TablaEmpleados[[#This Row],[CP]]=2148),"SI","NO"),"NO")</f>
        <v>NO</v>
      </c>
      <c r="AM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9" s="6" t="str" cm="1">
        <f t="array" ref="AN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9" s="6" t="b">
        <f>TablaEmpleados[[#This Row],[EVALUACIÓN DE DESEMPEÑO CON SI]]=TablaEmpleados[[#This Row],[EVALUACIÓN DE DESEMPEÑO CON SI.CONJUNTO]]</f>
        <v>1</v>
      </c>
      <c r="AP9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99" s="6" t="str" cm="1">
        <f t="array" ref="AQ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9" s="6" t="b">
        <f>TablaEmpleados[[#This Row],[BONOS DE VIAJE POR EL MUNDO (Con SI)]]=TablaEmpleados[[#This Row],[BONOS DE VIAJE POR EL MUNDO (Con SI.CONJUNTO)]]</f>
        <v>1</v>
      </c>
      <c r="AS99" s="22" cm="1">
        <f t="array" ref="AS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9" s="6" t="str" cm="1">
        <f t="array" ref="AT9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9" s="59">
        <f ca="1">DATEDIF(TablaEmpleados[[#This Row],[FECHA CONTRATO]],TODAY(),"Y")</f>
        <v>12</v>
      </c>
    </row>
    <row r="100" spans="1:48" x14ac:dyDescent="0.25">
      <c r="A100" t="s">
        <v>210</v>
      </c>
      <c r="B100" t="str">
        <f t="shared" si="1"/>
        <v>mfitzpatrick@dominio.com</v>
      </c>
      <c r="C100" s="5">
        <v>72609</v>
      </c>
      <c r="D100" t="s">
        <v>45</v>
      </c>
      <c r="E100" t="s">
        <v>24</v>
      </c>
      <c r="F100">
        <v>2143</v>
      </c>
      <c r="G100" s="1">
        <v>29860</v>
      </c>
      <c r="H100" t="s">
        <v>25</v>
      </c>
      <c r="I100" t="s">
        <v>26</v>
      </c>
      <c r="J100" t="s">
        <v>27</v>
      </c>
      <c r="K100" t="s">
        <v>74</v>
      </c>
      <c r="L100" t="s">
        <v>29</v>
      </c>
      <c r="M100" s="1">
        <v>40679</v>
      </c>
      <c r="N100" s="1">
        <v>41449</v>
      </c>
      <c r="O100" t="s">
        <v>47</v>
      </c>
      <c r="P100" t="s">
        <v>39</v>
      </c>
      <c r="Q100" t="s">
        <v>32</v>
      </c>
      <c r="R100" t="s">
        <v>57</v>
      </c>
      <c r="S100" t="s">
        <v>55</v>
      </c>
      <c r="T100" t="s">
        <v>43</v>
      </c>
      <c r="U100">
        <v>4.76</v>
      </c>
      <c r="V100">
        <v>5</v>
      </c>
      <c r="W100">
        <v>0</v>
      </c>
      <c r="X100">
        <v>20</v>
      </c>
      <c r="Y100" s="1" t="str">
        <f>IF(TRIM(TablaEmpleados[[#This Row],[NOMBRE]])="","Solicitar nombre","Completo")</f>
        <v>Completo</v>
      </c>
      <c r="Z100" s="1" t="str">
        <f>IF(TRIM(TablaEmpleados[[#This Row],[EMAILS]])="","Solicitar email","")</f>
        <v/>
      </c>
      <c r="AA100" s="12">
        <f>IF(TablaEmpleados[[#This Row],[SALARIO]]&lt;60000,TablaEmpleados[[#This Row],[SALARIO]]*7%,0)</f>
        <v>0</v>
      </c>
      <c r="AB100" s="15">
        <f>IF(RIGHT(TablaEmpleados[[#This Row],[EMAILS]],8)="pade.com",TablaEmpleados[[#This Row],[SALARIO]]*12%,0)</f>
        <v>0</v>
      </c>
      <c r="AC100" s="15">
        <f>IF(LEFT(TablaEmpleados[[#This Row],[EMAILS]],8)="pade.com",TablaEmpleados[[#This Row],[SALARIO]]*12%,0)</f>
        <v>0</v>
      </c>
      <c r="AD100" s="15">
        <f>IF(COUNTIF(TablaEmpleados[[#This Row],[CARGO]],"*Production*")&gt;0,TablaEmpleados[[#This Row],[SALARIO]]*7%,0)</f>
        <v>5082.63</v>
      </c>
      <c r="AE100" s="59">
        <f>IF(TablaEmpleados[[#This Row],[ESTADO CIVIL]]="Married",2,0)</f>
        <v>0</v>
      </c>
      <c r="AF100" s="59">
        <f ca="1">IF(DATEDIF(TablaEmpleados[[#This Row],[FECHA CONTRATO]],TODAY(),"Y")&gt;=10,2,0)</f>
        <v>2</v>
      </c>
      <c r="AG100" s="6">
        <f>IF(AND(TablaEmpleados[[#This Row],[NACIONALIDAD]]&lt;&gt;"US Citizen",TablaEmpleados[[#This Row],[Bono anual 2]]=0),TablaEmpleados[[#This Row],[SALARIO]]*3%,0)</f>
        <v>0</v>
      </c>
      <c r="AH100" s="6" t="str">
        <f>IF(AND(TablaEmpleados[[#This Row],[NACIONALIDAD]]="US Citizen",TablaEmpleados[[#This Row],[LATINO]]="Yes"),"SI","NO")</f>
        <v>SI</v>
      </c>
      <c r="AI100" s="19">
        <v>1</v>
      </c>
      <c r="AJ100" s="19" t="str">
        <f>IF(AND(TablaEmpleados[[#This Row],[SALARIO]]&gt;=40000,TablaEmpleados[[#This Row],[SALARIO]]&lt;=50000),"SI","NO")</f>
        <v>NO</v>
      </c>
      <c r="AK100" s="6" t="str">
        <f>IF(OR(TablaEmpleados[[#This Row],[SALARIO]]&lt;55000,TablaEmpleados[[#This Row],[ESTADO CIVIL]]="Married"),"SI","NO")</f>
        <v>NO</v>
      </c>
      <c r="AL100" s="6" t="str">
        <f>IF(TablaEmpleados[[#This Row],[ESTADO]]="MA",
              IF(OR(TablaEmpleados[[#This Row],[CP]]=2145,TablaEmpleados[[#This Row],[CP]]=2148),"SI","NO"),"NO")</f>
        <v>NO</v>
      </c>
      <c r="AM1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0" s="6" t="str" cm="1">
        <f t="array" ref="AN1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0" s="6" t="b">
        <f>TablaEmpleados[[#This Row],[EVALUACIÓN DE DESEMPEÑO CON SI]]=TablaEmpleados[[#This Row],[EVALUACIÓN DE DESEMPEÑO CON SI.CONJUNTO]]</f>
        <v>1</v>
      </c>
      <c r="AP10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0" s="6" t="str" cm="1">
        <f t="array" ref="AQ1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0" s="6" t="b">
        <f>TablaEmpleados[[#This Row],[BONOS DE VIAJE POR EL MUNDO (Con SI)]]=TablaEmpleados[[#This Row],[BONOS DE VIAJE POR EL MUNDO (Con SI.CONJUNTO)]]</f>
        <v>1</v>
      </c>
      <c r="AS100" s="22" cm="1">
        <f t="array" ref="AS10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0" s="6" t="str" cm="1">
        <f t="array" ref="AT10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0" s="59">
        <f ca="1">DATEDIF(TablaEmpleados[[#This Row],[FECHA CONTRATO]],TODAY(),"Y")</f>
        <v>13</v>
      </c>
    </row>
    <row r="101" spans="1:48" x14ac:dyDescent="0.25">
      <c r="A101" t="s">
        <v>211</v>
      </c>
      <c r="B101" t="str">
        <f t="shared" si="1"/>
        <v>tforeman@dominio.com</v>
      </c>
      <c r="C101" s="5">
        <v>55965</v>
      </c>
      <c r="D101" t="s">
        <v>45</v>
      </c>
      <c r="E101" t="s">
        <v>24</v>
      </c>
      <c r="F101">
        <v>2170</v>
      </c>
      <c r="G101" s="1">
        <v>30628</v>
      </c>
      <c r="H101" t="s">
        <v>46</v>
      </c>
      <c r="I101" t="s">
        <v>37</v>
      </c>
      <c r="J101" t="s">
        <v>27</v>
      </c>
      <c r="K101" t="s">
        <v>28</v>
      </c>
      <c r="L101" t="s">
        <v>29</v>
      </c>
      <c r="M101" s="1">
        <v>40637</v>
      </c>
      <c r="N101" s="1">
        <v>41283</v>
      </c>
      <c r="O101" t="s">
        <v>38</v>
      </c>
      <c r="P101" t="s">
        <v>39</v>
      </c>
      <c r="Q101" t="s">
        <v>32</v>
      </c>
      <c r="R101" t="s">
        <v>64</v>
      </c>
      <c r="S101" t="s">
        <v>55</v>
      </c>
      <c r="T101" t="s">
        <v>43</v>
      </c>
      <c r="U101">
        <v>3.66</v>
      </c>
      <c r="V101">
        <v>3</v>
      </c>
      <c r="W101">
        <v>0</v>
      </c>
      <c r="X101">
        <v>6</v>
      </c>
      <c r="Y101" s="1" t="str">
        <f>IF(TRIM(TablaEmpleados[[#This Row],[NOMBRE]])="","Solicitar nombre","Completo")</f>
        <v>Completo</v>
      </c>
      <c r="Z101" s="1" t="str">
        <f>IF(TRIM(TablaEmpleados[[#This Row],[EMAILS]])="","Solicitar email","")</f>
        <v/>
      </c>
      <c r="AA101" s="12">
        <f>IF(TablaEmpleados[[#This Row],[SALARIO]]&lt;60000,TablaEmpleados[[#This Row],[SALARIO]]*7%,0)</f>
        <v>3917.55</v>
      </c>
      <c r="AB101" s="15">
        <f>IF(RIGHT(TablaEmpleados[[#This Row],[EMAILS]],8)="pade.com",TablaEmpleados[[#This Row],[SALARIO]]*12%,0)</f>
        <v>0</v>
      </c>
      <c r="AC101" s="15">
        <f>IF(LEFT(TablaEmpleados[[#This Row],[EMAILS]],8)="pade.com",TablaEmpleados[[#This Row],[SALARIO]]*12%,0)</f>
        <v>0</v>
      </c>
      <c r="AD101" s="15">
        <f>IF(COUNTIF(TablaEmpleados[[#This Row],[CARGO]],"*Production*")&gt;0,TablaEmpleados[[#This Row],[SALARIO]]*7%,0)</f>
        <v>3917.55</v>
      </c>
      <c r="AE101" s="59">
        <f>IF(TablaEmpleados[[#This Row],[ESTADO CIVIL]]="Married",2,0)</f>
        <v>2</v>
      </c>
      <c r="AF101" s="59">
        <f ca="1">IF(DATEDIF(TablaEmpleados[[#This Row],[FECHA CONTRATO]],TODAY(),"Y")&gt;=10,2,0)</f>
        <v>2</v>
      </c>
      <c r="AG101" s="6">
        <f>IF(AND(TablaEmpleados[[#This Row],[NACIONALIDAD]]&lt;&gt;"US Citizen",TablaEmpleados[[#This Row],[Bono anual 2]]=0),TablaEmpleados[[#This Row],[SALARIO]]*3%,0)</f>
        <v>0</v>
      </c>
      <c r="AH101" s="6" t="str">
        <f>IF(AND(TablaEmpleados[[#This Row],[NACIONALIDAD]]="US Citizen",TablaEmpleados[[#This Row],[LATINO]]="Yes"),"SI","NO")</f>
        <v>NO</v>
      </c>
      <c r="AI101" s="19">
        <v>1</v>
      </c>
      <c r="AJ101" s="19" t="str">
        <f>IF(AND(TablaEmpleados[[#This Row],[SALARIO]]&gt;=40000,TablaEmpleados[[#This Row],[SALARIO]]&lt;=50000),"SI","NO")</f>
        <v>NO</v>
      </c>
      <c r="AK101" s="6" t="str">
        <f>IF(OR(TablaEmpleados[[#This Row],[SALARIO]]&lt;55000,TablaEmpleados[[#This Row],[ESTADO CIVIL]]="Married"),"SI","NO")</f>
        <v>SI</v>
      </c>
      <c r="AL101" s="6" t="str">
        <f>IF(TablaEmpleados[[#This Row],[ESTADO]]="MA",
              IF(OR(TablaEmpleados[[#This Row],[CP]]=2145,TablaEmpleados[[#This Row],[CP]]=2148),"SI","NO"),"NO")</f>
        <v>NO</v>
      </c>
      <c r="AM1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1" s="6" t="str" cm="1">
        <f t="array" ref="AN1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1" s="6" t="b">
        <f>TablaEmpleados[[#This Row],[EVALUACIÓN DE DESEMPEÑO CON SI]]=TablaEmpleados[[#This Row],[EVALUACIÓN DE DESEMPEÑO CON SI.CONJUNTO]]</f>
        <v>1</v>
      </c>
      <c r="AP10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1" s="6" t="str" cm="1">
        <f t="array" ref="AQ1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1" s="6" t="b">
        <f>TablaEmpleados[[#This Row],[BONOS DE VIAJE POR EL MUNDO (Con SI)]]=TablaEmpleados[[#This Row],[BONOS DE VIAJE POR EL MUNDO (Con SI.CONJUNTO)]]</f>
        <v>1</v>
      </c>
      <c r="AS101" s="22" cm="1">
        <f t="array" ref="AS1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1" s="6" t="str" cm="1">
        <f t="array" ref="AT10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1" s="59">
        <f ca="1">DATEDIF(TablaEmpleados[[#This Row],[FECHA CONTRATO]],TODAY(),"Y")</f>
        <v>13</v>
      </c>
    </row>
    <row r="102" spans="1:48" x14ac:dyDescent="0.25">
      <c r="A102" t="s">
        <v>212</v>
      </c>
      <c r="B102" t="str">
        <f t="shared" si="1"/>
        <v>aforrest@dominio.com</v>
      </c>
      <c r="C102" s="5">
        <v>70187</v>
      </c>
      <c r="D102" t="s">
        <v>123</v>
      </c>
      <c r="E102" t="s">
        <v>24</v>
      </c>
      <c r="F102">
        <v>2330</v>
      </c>
      <c r="G102" s="1">
        <v>27582</v>
      </c>
      <c r="H102" t="s">
        <v>25</v>
      </c>
      <c r="I102" t="s">
        <v>37</v>
      </c>
      <c r="J102" t="s">
        <v>27</v>
      </c>
      <c r="K102" t="s">
        <v>28</v>
      </c>
      <c r="L102" t="s">
        <v>29</v>
      </c>
      <c r="M102" s="1">
        <v>41911</v>
      </c>
      <c r="N102" s="1">
        <v>43331</v>
      </c>
      <c r="O102" t="s">
        <v>213</v>
      </c>
      <c r="P102" t="s">
        <v>89</v>
      </c>
      <c r="Q102" t="s">
        <v>125</v>
      </c>
      <c r="R102" t="s">
        <v>144</v>
      </c>
      <c r="S102" t="s">
        <v>65</v>
      </c>
      <c r="T102" t="s">
        <v>102</v>
      </c>
      <c r="U102">
        <v>2</v>
      </c>
      <c r="V102">
        <v>5</v>
      </c>
      <c r="W102">
        <v>0</v>
      </c>
      <c r="X102">
        <v>7</v>
      </c>
      <c r="Y102" s="1" t="str">
        <f>IF(TRIM(TablaEmpleados[[#This Row],[NOMBRE]])="","Solicitar nombre","Completo")</f>
        <v>Completo</v>
      </c>
      <c r="Z102" s="1" t="str">
        <f>IF(TRIM(TablaEmpleados[[#This Row],[EMAILS]])="","Solicitar email","")</f>
        <v/>
      </c>
      <c r="AA102" s="12">
        <f>IF(TablaEmpleados[[#This Row],[SALARIO]]&lt;60000,TablaEmpleados[[#This Row],[SALARIO]]*7%,0)</f>
        <v>0</v>
      </c>
      <c r="AB102" s="15">
        <f>IF(RIGHT(TablaEmpleados[[#This Row],[EMAILS]],8)="pade.com",TablaEmpleados[[#This Row],[SALARIO]]*12%,0)</f>
        <v>0</v>
      </c>
      <c r="AC102" s="15">
        <f>IF(LEFT(TablaEmpleados[[#This Row],[EMAILS]],8)="pade.com",TablaEmpleados[[#This Row],[SALARIO]]*12%,0)</f>
        <v>0</v>
      </c>
      <c r="AD102" s="15">
        <f>IF(COUNTIF(TablaEmpleados[[#This Row],[CARGO]],"*Production*")&gt;0,TablaEmpleados[[#This Row],[SALARIO]]*7%,0)</f>
        <v>0</v>
      </c>
      <c r="AE102" s="59">
        <f>IF(TablaEmpleados[[#This Row],[ESTADO CIVIL]]="Married",2,0)</f>
        <v>2</v>
      </c>
      <c r="AF102" s="59">
        <f ca="1">IF(DATEDIF(TablaEmpleados[[#This Row],[FECHA CONTRATO]],TODAY(),"Y")&gt;=10,2,0)</f>
        <v>0</v>
      </c>
      <c r="AG102" s="6">
        <f>IF(AND(TablaEmpleados[[#This Row],[NACIONALIDAD]]&lt;&gt;"US Citizen",TablaEmpleados[[#This Row],[Bono anual 2]]=0),TablaEmpleados[[#This Row],[SALARIO]]*3%,0)</f>
        <v>0</v>
      </c>
      <c r="AH102" s="6" t="str">
        <f>IF(AND(TablaEmpleados[[#This Row],[NACIONALIDAD]]="US Citizen",TablaEmpleados[[#This Row],[LATINO]]="Yes"),"SI","NO")</f>
        <v>NO</v>
      </c>
      <c r="AI102" s="19">
        <v>1</v>
      </c>
      <c r="AJ102" s="19" t="str">
        <f>IF(AND(TablaEmpleados[[#This Row],[SALARIO]]&gt;=40000,TablaEmpleados[[#This Row],[SALARIO]]&lt;=50000),"SI","NO")</f>
        <v>NO</v>
      </c>
      <c r="AK102" s="6" t="str">
        <f>IF(OR(TablaEmpleados[[#This Row],[SALARIO]]&lt;55000,TablaEmpleados[[#This Row],[ESTADO CIVIL]]="Married"),"SI","NO")</f>
        <v>SI</v>
      </c>
      <c r="AL102" s="6" t="str">
        <f>IF(TablaEmpleados[[#This Row],[ESTADO]]="MA",
              IF(OR(TablaEmpleados[[#This Row],[CP]]=2145,TablaEmpleados[[#This Row],[CP]]=2148),"SI","NO"),"NO")</f>
        <v>NO</v>
      </c>
      <c r="AM1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02" s="6" t="str" cm="1">
        <f t="array" ref="AN1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02" s="6" t="b">
        <f>TablaEmpleados[[#This Row],[EVALUACIÓN DE DESEMPEÑO CON SI]]=TablaEmpleados[[#This Row],[EVALUACIÓN DE DESEMPEÑO CON SI.CONJUNTO]]</f>
        <v>1</v>
      </c>
      <c r="AP10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102" s="6" t="str" cm="1">
        <f t="array" ref="AQ1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02" s="6" t="b">
        <f>TablaEmpleados[[#This Row],[BONOS DE VIAJE POR EL MUNDO (Con SI)]]=TablaEmpleados[[#This Row],[BONOS DE VIAJE POR EL MUNDO (Con SI.CONJUNTO)]]</f>
        <v>1</v>
      </c>
      <c r="AS102" s="22" cm="1">
        <f t="array" ref="AS10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02" s="6" t="str" cm="1">
        <f t="array" ref="AT10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2" s="59">
        <f ca="1">DATEDIF(TablaEmpleados[[#This Row],[FECHA CONTRATO]],TODAY(),"Y")</f>
        <v>9</v>
      </c>
    </row>
    <row r="103" spans="1:48" x14ac:dyDescent="0.25">
      <c r="A103" t="s">
        <v>214</v>
      </c>
      <c r="B103" t="str">
        <f t="shared" si="1"/>
        <v>jfoss@dominio.com</v>
      </c>
      <c r="C103" s="5">
        <v>178000</v>
      </c>
      <c r="D103" t="s">
        <v>215</v>
      </c>
      <c r="E103" t="s">
        <v>24</v>
      </c>
      <c r="F103">
        <v>1460</v>
      </c>
      <c r="G103" s="1">
        <v>29407</v>
      </c>
      <c r="H103" t="s">
        <v>25</v>
      </c>
      <c r="I103" t="s">
        <v>26</v>
      </c>
      <c r="J103" t="s">
        <v>27</v>
      </c>
      <c r="K103" t="s">
        <v>28</v>
      </c>
      <c r="L103" t="s">
        <v>67</v>
      </c>
      <c r="M103" s="1">
        <v>40648</v>
      </c>
      <c r="N103" s="1"/>
      <c r="O103" t="s">
        <v>30</v>
      </c>
      <c r="P103" t="s">
        <v>31</v>
      </c>
      <c r="Q103" t="s">
        <v>40</v>
      </c>
      <c r="R103" t="s">
        <v>131</v>
      </c>
      <c r="S103" t="s">
        <v>42</v>
      </c>
      <c r="T103" t="s">
        <v>35</v>
      </c>
      <c r="U103">
        <v>5</v>
      </c>
      <c r="V103">
        <v>5</v>
      </c>
      <c r="W103">
        <v>5</v>
      </c>
      <c r="X103">
        <v>15</v>
      </c>
      <c r="Y103" s="1" t="str">
        <f>IF(TRIM(TablaEmpleados[[#This Row],[NOMBRE]])="","Solicitar nombre","Completo")</f>
        <v>Completo</v>
      </c>
      <c r="Z103" s="1" t="str">
        <f>IF(TRIM(TablaEmpleados[[#This Row],[EMAILS]])="","Solicitar email","")</f>
        <v/>
      </c>
      <c r="AA103" s="12">
        <f>IF(TablaEmpleados[[#This Row],[SALARIO]]&lt;60000,TablaEmpleados[[#This Row],[SALARIO]]*7%,0)</f>
        <v>0</v>
      </c>
      <c r="AB103" s="15">
        <f>IF(RIGHT(TablaEmpleados[[#This Row],[EMAILS]],8)="pade.com",TablaEmpleados[[#This Row],[SALARIO]]*12%,0)</f>
        <v>0</v>
      </c>
      <c r="AC103" s="15">
        <f>IF(LEFT(TablaEmpleados[[#This Row],[EMAILS]],8)="pade.com",TablaEmpleados[[#This Row],[SALARIO]]*12%,0)</f>
        <v>0</v>
      </c>
      <c r="AD103" s="15">
        <f>IF(COUNTIF(TablaEmpleados[[#This Row],[CARGO]],"*Production*")&gt;0,TablaEmpleados[[#This Row],[SALARIO]]*7%,0)</f>
        <v>0</v>
      </c>
      <c r="AE103" s="59">
        <f>IF(TablaEmpleados[[#This Row],[ESTADO CIVIL]]="Married",2,0)</f>
        <v>0</v>
      </c>
      <c r="AF103" s="59">
        <f ca="1">IF(DATEDIF(TablaEmpleados[[#This Row],[FECHA CONTRATO]],TODAY(),"Y")&gt;=10,2,0)</f>
        <v>2</v>
      </c>
      <c r="AG103" s="6">
        <f>IF(AND(TablaEmpleados[[#This Row],[NACIONALIDAD]]&lt;&gt;"US Citizen",TablaEmpleados[[#This Row],[Bono anual 2]]=0),TablaEmpleados[[#This Row],[SALARIO]]*3%,0)</f>
        <v>0</v>
      </c>
      <c r="AH103" s="6" t="str">
        <f>IF(AND(TablaEmpleados[[#This Row],[NACIONALIDAD]]="US Citizen",TablaEmpleados[[#This Row],[LATINO]]="Yes"),"SI","NO")</f>
        <v>NO</v>
      </c>
      <c r="AI103" s="19">
        <v>1</v>
      </c>
      <c r="AJ103" s="19" t="str">
        <f>IF(AND(TablaEmpleados[[#This Row],[SALARIO]]&gt;=40000,TablaEmpleados[[#This Row],[SALARIO]]&lt;=50000),"SI","NO")</f>
        <v>NO</v>
      </c>
      <c r="AK103" s="6" t="str">
        <f>IF(OR(TablaEmpleados[[#This Row],[SALARIO]]&lt;55000,TablaEmpleados[[#This Row],[ESTADO CIVIL]]="Married"),"SI","NO")</f>
        <v>NO</v>
      </c>
      <c r="AL103" s="6" t="str">
        <f>IF(TablaEmpleados[[#This Row],[ESTADO]]="MA",
              IF(OR(TablaEmpleados[[#This Row],[CP]]=2145,TablaEmpleados[[#This Row],[CP]]=2148),"SI","NO"),"NO")</f>
        <v>NO</v>
      </c>
      <c r="AM1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03" s="6" t="str" cm="1">
        <f t="array" ref="AN1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03" s="6" t="b">
        <f>TablaEmpleados[[#This Row],[EVALUACIÓN DE DESEMPEÑO CON SI]]=TablaEmpleados[[#This Row],[EVALUACIÓN DE DESEMPEÑO CON SI.CONJUNTO]]</f>
        <v>1</v>
      </c>
      <c r="AP10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03" s="6" t="str" cm="1">
        <f t="array" ref="AQ1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03" s="6" t="b">
        <f>TablaEmpleados[[#This Row],[BONOS DE VIAJE POR EL MUNDO (Con SI)]]=TablaEmpleados[[#This Row],[BONOS DE VIAJE POR EL MUNDO (Con SI.CONJUNTO)]]</f>
        <v>1</v>
      </c>
      <c r="AS103" s="22" cm="1">
        <f t="array" ref="AS10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03" s="6" t="str" cm="1">
        <f t="array" ref="AT10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3" s="59">
        <f ca="1">DATEDIF(TablaEmpleados[[#This Row],[FECHA CONTRATO]],TODAY(),"Y")</f>
        <v>13</v>
      </c>
    </row>
    <row r="104" spans="1:48" x14ac:dyDescent="0.25">
      <c r="A104" t="s">
        <v>216</v>
      </c>
      <c r="B104" t="str">
        <f t="shared" si="1"/>
        <v>afoster-baker@dominio.com</v>
      </c>
      <c r="C104" s="5">
        <v>99351</v>
      </c>
      <c r="D104" t="s">
        <v>109</v>
      </c>
      <c r="E104" t="s">
        <v>24</v>
      </c>
      <c r="F104">
        <v>2050</v>
      </c>
      <c r="G104" s="1">
        <v>28961</v>
      </c>
      <c r="H104" t="s">
        <v>46</v>
      </c>
      <c r="I104" t="s">
        <v>37</v>
      </c>
      <c r="J104" t="s">
        <v>27</v>
      </c>
      <c r="K104" t="s">
        <v>217</v>
      </c>
      <c r="L104" t="s">
        <v>29</v>
      </c>
      <c r="M104" s="1">
        <v>39818</v>
      </c>
      <c r="N104" s="1"/>
      <c r="O104" t="s">
        <v>30</v>
      </c>
      <c r="P104" t="s">
        <v>31</v>
      </c>
      <c r="Q104" t="s">
        <v>110</v>
      </c>
      <c r="R104" t="s">
        <v>218</v>
      </c>
      <c r="S104" t="s">
        <v>219</v>
      </c>
      <c r="T104" t="s">
        <v>43</v>
      </c>
      <c r="U104">
        <v>5</v>
      </c>
      <c r="V104">
        <v>3</v>
      </c>
      <c r="W104">
        <v>2</v>
      </c>
      <c r="X104">
        <v>3</v>
      </c>
      <c r="Y104" s="1" t="str">
        <f>IF(TRIM(TablaEmpleados[[#This Row],[NOMBRE]])="","Solicitar nombre","Completo")</f>
        <v>Completo</v>
      </c>
      <c r="Z104" s="1" t="str">
        <f>IF(TRIM(TablaEmpleados[[#This Row],[EMAILS]])="","Solicitar email","")</f>
        <v/>
      </c>
      <c r="AA104" s="12">
        <f>IF(TablaEmpleados[[#This Row],[SALARIO]]&lt;60000,TablaEmpleados[[#This Row],[SALARIO]]*7%,0)</f>
        <v>0</v>
      </c>
      <c r="AB104" s="15">
        <f>IF(RIGHT(TablaEmpleados[[#This Row],[EMAILS]],8)="pade.com",TablaEmpleados[[#This Row],[SALARIO]]*12%,0)</f>
        <v>0</v>
      </c>
      <c r="AC104" s="15">
        <f>IF(LEFT(TablaEmpleados[[#This Row],[EMAILS]],8)="pade.com",TablaEmpleados[[#This Row],[SALARIO]]*12%,0)</f>
        <v>0</v>
      </c>
      <c r="AD104" s="15">
        <f>IF(COUNTIF(TablaEmpleados[[#This Row],[CARGO]],"*Production*")&gt;0,TablaEmpleados[[#This Row],[SALARIO]]*7%,0)</f>
        <v>0</v>
      </c>
      <c r="AE104" s="59">
        <f>IF(TablaEmpleados[[#This Row],[ESTADO CIVIL]]="Married",2,0)</f>
        <v>2</v>
      </c>
      <c r="AF104" s="59">
        <f ca="1">IF(DATEDIF(TablaEmpleados[[#This Row],[FECHA CONTRATO]],TODAY(),"Y")&gt;=10,2,0)</f>
        <v>2</v>
      </c>
      <c r="AG104" s="6">
        <f>IF(AND(TablaEmpleados[[#This Row],[NACIONALIDAD]]&lt;&gt;"US Citizen",TablaEmpleados[[#This Row],[Bono anual 2]]=0),TablaEmpleados[[#This Row],[SALARIO]]*3%,0)</f>
        <v>0</v>
      </c>
      <c r="AH104" s="6" t="str">
        <f>IF(AND(TablaEmpleados[[#This Row],[NACIONALIDAD]]="US Citizen",TablaEmpleados[[#This Row],[LATINO]]="Yes"),"SI","NO")</f>
        <v>NO</v>
      </c>
      <c r="AI104" s="19">
        <v>1</v>
      </c>
      <c r="AJ104" s="19" t="str">
        <f>IF(AND(TablaEmpleados[[#This Row],[SALARIO]]&gt;=40000,TablaEmpleados[[#This Row],[SALARIO]]&lt;=50000),"SI","NO")</f>
        <v>NO</v>
      </c>
      <c r="AK104" s="6" t="str">
        <f>IF(OR(TablaEmpleados[[#This Row],[SALARIO]]&lt;55000,TablaEmpleados[[#This Row],[ESTADO CIVIL]]="Married"),"SI","NO")</f>
        <v>SI</v>
      </c>
      <c r="AL104" s="6" t="str">
        <f>IF(TablaEmpleados[[#This Row],[ESTADO]]="MA",
              IF(OR(TablaEmpleados[[#This Row],[CP]]=2145,TablaEmpleados[[#This Row],[CP]]=2148),"SI","NO"),"NO")</f>
        <v>NO</v>
      </c>
      <c r="AM1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04" s="6" t="str" cm="1">
        <f t="array" ref="AN1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04" s="6" t="b">
        <f>TablaEmpleados[[#This Row],[EVALUACIÓN DE DESEMPEÑO CON SI]]=TablaEmpleados[[#This Row],[EVALUACIÓN DE DESEMPEÑO CON SI.CONJUNTO]]</f>
        <v>1</v>
      </c>
      <c r="AP10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4" s="6" t="str" cm="1">
        <f t="array" ref="AQ1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4" s="6" t="b">
        <f>TablaEmpleados[[#This Row],[BONOS DE VIAJE POR EL MUNDO (Con SI)]]=TablaEmpleados[[#This Row],[BONOS DE VIAJE POR EL MUNDO (Con SI.CONJUNTO)]]</f>
        <v>1</v>
      </c>
      <c r="AS104" s="22" cm="1">
        <f t="array" ref="AS10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4" s="6" t="str" cm="1">
        <f t="array" ref="AT10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4" s="59">
        <f ca="1">DATEDIF(TablaEmpleados[[#This Row],[FECHA CONTRATO]],TODAY(),"Y")</f>
        <v>15</v>
      </c>
    </row>
    <row r="105" spans="1:48" x14ac:dyDescent="0.25">
      <c r="A105" t="s">
        <v>220</v>
      </c>
      <c r="C105" s="5">
        <v>67251</v>
      </c>
      <c r="D105" t="s">
        <v>123</v>
      </c>
      <c r="E105" t="s">
        <v>106</v>
      </c>
      <c r="F105">
        <v>6050</v>
      </c>
      <c r="G105" s="1">
        <v>23251</v>
      </c>
      <c r="H105" t="s">
        <v>25</v>
      </c>
      <c r="I105" t="s">
        <v>26</v>
      </c>
      <c r="J105" t="s">
        <v>27</v>
      </c>
      <c r="K105" t="s">
        <v>28</v>
      </c>
      <c r="L105" t="s">
        <v>67</v>
      </c>
      <c r="M105" s="1">
        <v>40792</v>
      </c>
      <c r="N105" s="1"/>
      <c r="O105" t="s">
        <v>30</v>
      </c>
      <c r="P105" t="s">
        <v>31</v>
      </c>
      <c r="Q105" t="s">
        <v>125</v>
      </c>
      <c r="R105" t="s">
        <v>144</v>
      </c>
      <c r="S105" t="s">
        <v>101</v>
      </c>
      <c r="T105" t="s">
        <v>43</v>
      </c>
      <c r="U105">
        <v>4.3</v>
      </c>
      <c r="V105">
        <v>3</v>
      </c>
      <c r="W105">
        <v>0</v>
      </c>
      <c r="X105">
        <v>7</v>
      </c>
      <c r="Y105" s="1" t="str">
        <f>IF(TRIM(TablaEmpleados[[#This Row],[NOMBRE]])="","Solicitar nombre","Completo")</f>
        <v>Completo</v>
      </c>
      <c r="Z105" s="1" t="str">
        <f>IF(TRIM(TablaEmpleados[[#This Row],[EMAILS]])="","Solicitar email","")</f>
        <v>Solicitar email</v>
      </c>
      <c r="AA105" s="12">
        <f>IF(TablaEmpleados[[#This Row],[SALARIO]]&lt;60000,TablaEmpleados[[#This Row],[SALARIO]]*7%,0)</f>
        <v>0</v>
      </c>
      <c r="AB105" s="15">
        <f>IF(RIGHT(TablaEmpleados[[#This Row],[EMAILS]],8)="pade.com",TablaEmpleados[[#This Row],[SALARIO]]*12%,0)</f>
        <v>0</v>
      </c>
      <c r="AC105" s="15">
        <f>IF(LEFT(TablaEmpleados[[#This Row],[EMAILS]],8)="pade.com",TablaEmpleados[[#This Row],[SALARIO]]*12%,0)</f>
        <v>0</v>
      </c>
      <c r="AD105" s="15">
        <f>IF(COUNTIF(TablaEmpleados[[#This Row],[CARGO]],"*Production*")&gt;0,TablaEmpleados[[#This Row],[SALARIO]]*7%,0)</f>
        <v>0</v>
      </c>
      <c r="AE105" s="59">
        <f>IF(TablaEmpleados[[#This Row],[ESTADO CIVIL]]="Married",2,0)</f>
        <v>0</v>
      </c>
      <c r="AF105" s="59">
        <f ca="1">IF(DATEDIF(TablaEmpleados[[#This Row],[FECHA CONTRATO]],TODAY(),"Y")&gt;=10,2,0)</f>
        <v>2</v>
      </c>
      <c r="AG105" s="6">
        <f>IF(AND(TablaEmpleados[[#This Row],[NACIONALIDAD]]&lt;&gt;"US Citizen",TablaEmpleados[[#This Row],[Bono anual 2]]=0),TablaEmpleados[[#This Row],[SALARIO]]*3%,0)</f>
        <v>0</v>
      </c>
      <c r="AH105" s="6" t="str">
        <f>IF(AND(TablaEmpleados[[#This Row],[NACIONALIDAD]]="US Citizen",TablaEmpleados[[#This Row],[LATINO]]="Yes"),"SI","NO")</f>
        <v>NO</v>
      </c>
      <c r="AI105" s="19">
        <v>1</v>
      </c>
      <c r="AJ105" s="19" t="str">
        <f>IF(AND(TablaEmpleados[[#This Row],[SALARIO]]&gt;=40000,TablaEmpleados[[#This Row],[SALARIO]]&lt;=50000),"SI","NO")</f>
        <v>NO</v>
      </c>
      <c r="AK105" s="6" t="str">
        <f>IF(OR(TablaEmpleados[[#This Row],[SALARIO]]&lt;55000,TablaEmpleados[[#This Row],[ESTADO CIVIL]]="Married"),"SI","NO")</f>
        <v>NO</v>
      </c>
      <c r="AL105" s="6" t="str">
        <f>IF(TablaEmpleados[[#This Row],[ESTADO]]="MA",
              IF(OR(TablaEmpleados[[#This Row],[CP]]=2145,TablaEmpleados[[#This Row],[CP]]=2148),"SI","NO"),"NO")</f>
        <v>NO</v>
      </c>
      <c r="AM1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05" s="6" t="str" cm="1">
        <f t="array" ref="AN1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05" s="6" t="b">
        <f>TablaEmpleados[[#This Row],[EVALUACIÓN DE DESEMPEÑO CON SI]]=TablaEmpleados[[#This Row],[EVALUACIÓN DE DESEMPEÑO CON SI.CONJUNTO]]</f>
        <v>1</v>
      </c>
      <c r="AP10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5" s="6" t="str" cm="1">
        <f t="array" ref="AQ1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5" s="6" t="b">
        <f>TablaEmpleados[[#This Row],[BONOS DE VIAJE POR EL MUNDO (Con SI)]]=TablaEmpleados[[#This Row],[BONOS DE VIAJE POR EL MUNDO (Con SI.CONJUNTO)]]</f>
        <v>1</v>
      </c>
      <c r="AS105" s="22" cm="1">
        <f t="array" ref="AS1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5" s="6" t="str" cm="1">
        <f t="array" ref="AT10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5" s="59">
        <f ca="1">DATEDIF(TablaEmpleados[[#This Row],[FECHA CONTRATO]],TODAY(),"Y")</f>
        <v>12</v>
      </c>
    </row>
    <row r="106" spans="1:48" x14ac:dyDescent="0.25">
      <c r="A106" t="s">
        <v>221</v>
      </c>
      <c r="B106" t="str">
        <f t="shared" si="1"/>
        <v>lgalia@dominio.com</v>
      </c>
      <c r="C106" s="5">
        <v>65707</v>
      </c>
      <c r="D106" t="s">
        <v>71</v>
      </c>
      <c r="E106" t="s">
        <v>106</v>
      </c>
      <c r="F106">
        <v>6040</v>
      </c>
      <c r="G106" s="1">
        <v>25025</v>
      </c>
      <c r="H106" t="s">
        <v>46</v>
      </c>
      <c r="I106" t="s">
        <v>26</v>
      </c>
      <c r="J106" t="s">
        <v>27</v>
      </c>
      <c r="K106" t="s">
        <v>28</v>
      </c>
      <c r="L106" t="s">
        <v>29</v>
      </c>
      <c r="M106" s="1">
        <v>40299</v>
      </c>
      <c r="N106" s="1"/>
      <c r="O106" t="s">
        <v>30</v>
      </c>
      <c r="P106" t="s">
        <v>31</v>
      </c>
      <c r="Q106" t="s">
        <v>40</v>
      </c>
      <c r="R106" t="s">
        <v>150</v>
      </c>
      <c r="S106" t="s">
        <v>34</v>
      </c>
      <c r="T106" t="s">
        <v>43</v>
      </c>
      <c r="U106">
        <v>4.7</v>
      </c>
      <c r="V106">
        <v>4</v>
      </c>
      <c r="W106">
        <v>5</v>
      </c>
      <c r="X106">
        <v>1</v>
      </c>
      <c r="Y106" s="1" t="str">
        <f>IF(TRIM(TablaEmpleados[[#This Row],[NOMBRE]])="","Solicitar nombre","Completo")</f>
        <v>Completo</v>
      </c>
      <c r="Z106" s="1" t="str">
        <f>IF(TRIM(TablaEmpleados[[#This Row],[EMAILS]])="","Solicitar email","")</f>
        <v/>
      </c>
      <c r="AA106" s="12">
        <f>IF(TablaEmpleados[[#This Row],[SALARIO]]&lt;60000,TablaEmpleados[[#This Row],[SALARIO]]*7%,0)</f>
        <v>0</v>
      </c>
      <c r="AB106" s="15">
        <f>IF(RIGHT(TablaEmpleados[[#This Row],[EMAILS]],8)="pade.com",TablaEmpleados[[#This Row],[SALARIO]]*12%,0)</f>
        <v>0</v>
      </c>
      <c r="AC106" s="15">
        <f>IF(LEFT(TablaEmpleados[[#This Row],[EMAILS]],8)="pade.com",TablaEmpleados[[#This Row],[SALARIO]]*12%,0)</f>
        <v>0</v>
      </c>
      <c r="AD106" s="15">
        <f>IF(COUNTIF(TablaEmpleados[[#This Row],[CARGO]],"*Production*")&gt;0,TablaEmpleados[[#This Row],[SALARIO]]*7%,0)</f>
        <v>0</v>
      </c>
      <c r="AE106" s="59">
        <f>IF(TablaEmpleados[[#This Row],[ESTADO CIVIL]]="Married",2,0)</f>
        <v>0</v>
      </c>
      <c r="AF106" s="59">
        <f ca="1">IF(DATEDIF(TablaEmpleados[[#This Row],[FECHA CONTRATO]],TODAY(),"Y")&gt;=10,2,0)</f>
        <v>2</v>
      </c>
      <c r="AG106" s="6">
        <f>IF(AND(TablaEmpleados[[#This Row],[NACIONALIDAD]]&lt;&gt;"US Citizen",TablaEmpleados[[#This Row],[Bono anual 2]]=0),TablaEmpleados[[#This Row],[SALARIO]]*3%,0)</f>
        <v>0</v>
      </c>
      <c r="AH106" s="6" t="str">
        <f>IF(AND(TablaEmpleados[[#This Row],[NACIONALIDAD]]="US Citizen",TablaEmpleados[[#This Row],[LATINO]]="Yes"),"SI","NO")</f>
        <v>NO</v>
      </c>
      <c r="AI106" s="19">
        <v>1</v>
      </c>
      <c r="AJ106" s="19" t="str">
        <f>IF(AND(TablaEmpleados[[#This Row],[SALARIO]]&gt;=40000,TablaEmpleados[[#This Row],[SALARIO]]&lt;=50000),"SI","NO")</f>
        <v>NO</v>
      </c>
      <c r="AK106" s="6" t="str">
        <f>IF(OR(TablaEmpleados[[#This Row],[SALARIO]]&lt;55000,TablaEmpleados[[#This Row],[ESTADO CIVIL]]="Married"),"SI","NO")</f>
        <v>NO</v>
      </c>
      <c r="AL106" s="6" t="str">
        <f>IF(TablaEmpleados[[#This Row],[ESTADO]]="MA",
              IF(OR(TablaEmpleados[[#This Row],[CP]]=2145,TablaEmpleados[[#This Row],[CP]]=2148),"SI","NO"),"NO")</f>
        <v>NO</v>
      </c>
      <c r="AM1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06" s="6" t="str" cm="1">
        <f t="array" ref="AN1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06" s="6" t="b">
        <f>TablaEmpleados[[#This Row],[EVALUACIÓN DE DESEMPEÑO CON SI]]=TablaEmpleados[[#This Row],[EVALUACIÓN DE DESEMPEÑO CON SI.CONJUNTO]]</f>
        <v>1</v>
      </c>
      <c r="AP10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6" s="6" t="str" cm="1">
        <f t="array" ref="AQ1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6" s="6" t="b">
        <f>TablaEmpleados[[#This Row],[BONOS DE VIAJE POR EL MUNDO (Con SI)]]=TablaEmpleados[[#This Row],[BONOS DE VIAJE POR EL MUNDO (Con SI.CONJUNTO)]]</f>
        <v>1</v>
      </c>
      <c r="AS106" s="22" cm="1">
        <f t="array" ref="AS1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6" s="6" t="str" cm="1">
        <f t="array" ref="AT10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6" s="59">
        <f ca="1">DATEDIF(TablaEmpleados[[#This Row],[FECHA CONTRATO]],TODAY(),"Y")</f>
        <v>14</v>
      </c>
    </row>
    <row r="107" spans="1:48" x14ac:dyDescent="0.25">
      <c r="A107" t="s">
        <v>222</v>
      </c>
      <c r="B107" t="str">
        <f t="shared" si="1"/>
        <v>rgarcia@dominio.com</v>
      </c>
      <c r="C107" s="5">
        <v>52249</v>
      </c>
      <c r="D107" t="s">
        <v>23</v>
      </c>
      <c r="E107" t="s">
        <v>24</v>
      </c>
      <c r="F107">
        <v>1905</v>
      </c>
      <c r="G107" s="1">
        <v>31305</v>
      </c>
      <c r="H107" t="s">
        <v>25</v>
      </c>
      <c r="I107" t="s">
        <v>26</v>
      </c>
      <c r="J107" t="s">
        <v>27</v>
      </c>
      <c r="K107" t="s">
        <v>74</v>
      </c>
      <c r="L107" t="s">
        <v>29</v>
      </c>
      <c r="M107" s="1">
        <v>42093</v>
      </c>
      <c r="N107" s="1"/>
      <c r="O107" t="s">
        <v>30</v>
      </c>
      <c r="P107" t="s">
        <v>31</v>
      </c>
      <c r="Q107" t="s">
        <v>32</v>
      </c>
      <c r="R107" t="s">
        <v>76</v>
      </c>
      <c r="S107" t="s">
        <v>65</v>
      </c>
      <c r="T107" t="s">
        <v>43</v>
      </c>
      <c r="U107">
        <v>4.5</v>
      </c>
      <c r="V107">
        <v>3</v>
      </c>
      <c r="W107">
        <v>0</v>
      </c>
      <c r="X107">
        <v>5</v>
      </c>
      <c r="Y107" s="1" t="str">
        <f>IF(TRIM(TablaEmpleados[[#This Row],[NOMBRE]])="","Solicitar nombre","Completo")</f>
        <v>Completo</v>
      </c>
      <c r="Z107" s="1" t="str">
        <f>IF(TRIM(TablaEmpleados[[#This Row],[EMAILS]])="","Solicitar email","")</f>
        <v/>
      </c>
      <c r="AA107" s="12">
        <f>IF(TablaEmpleados[[#This Row],[SALARIO]]&lt;60000,TablaEmpleados[[#This Row],[SALARIO]]*7%,0)</f>
        <v>3657.4300000000003</v>
      </c>
      <c r="AB107" s="15">
        <f>IF(RIGHT(TablaEmpleados[[#This Row],[EMAILS]],8)="pade.com",TablaEmpleados[[#This Row],[SALARIO]]*12%,0)</f>
        <v>0</v>
      </c>
      <c r="AC107" s="15">
        <f>IF(LEFT(TablaEmpleados[[#This Row],[EMAILS]],8)="pade.com",TablaEmpleados[[#This Row],[SALARIO]]*12%,0)</f>
        <v>0</v>
      </c>
      <c r="AD107" s="15">
        <f>IF(COUNTIF(TablaEmpleados[[#This Row],[CARGO]],"*Production*")&gt;0,TablaEmpleados[[#This Row],[SALARIO]]*7%,0)</f>
        <v>3657.4300000000003</v>
      </c>
      <c r="AE107" s="59">
        <f>IF(TablaEmpleados[[#This Row],[ESTADO CIVIL]]="Married",2,0)</f>
        <v>0</v>
      </c>
      <c r="AF107" s="59">
        <f ca="1">IF(DATEDIF(TablaEmpleados[[#This Row],[FECHA CONTRATO]],TODAY(),"Y")&gt;=10,2,0)</f>
        <v>0</v>
      </c>
      <c r="AG107" s="6">
        <f>IF(AND(TablaEmpleados[[#This Row],[NACIONALIDAD]]&lt;&gt;"US Citizen",TablaEmpleados[[#This Row],[Bono anual 2]]=0),TablaEmpleados[[#This Row],[SALARIO]]*3%,0)</f>
        <v>0</v>
      </c>
      <c r="AH107" s="6" t="str">
        <f>IF(AND(TablaEmpleados[[#This Row],[NACIONALIDAD]]="US Citizen",TablaEmpleados[[#This Row],[LATINO]]="Yes"),"SI","NO")</f>
        <v>SI</v>
      </c>
      <c r="AI107" s="19">
        <v>1</v>
      </c>
      <c r="AJ107" s="19" t="str">
        <f>IF(AND(TablaEmpleados[[#This Row],[SALARIO]]&gt;=40000,TablaEmpleados[[#This Row],[SALARIO]]&lt;=50000),"SI","NO")</f>
        <v>NO</v>
      </c>
      <c r="AK107" s="6" t="str">
        <f>IF(OR(TablaEmpleados[[#This Row],[SALARIO]]&lt;55000,TablaEmpleados[[#This Row],[ESTADO CIVIL]]="Married"),"SI","NO")</f>
        <v>SI</v>
      </c>
      <c r="AL107" s="6" t="str">
        <f>IF(TablaEmpleados[[#This Row],[ESTADO]]="MA",
              IF(OR(TablaEmpleados[[#This Row],[CP]]=2145,TablaEmpleados[[#This Row],[CP]]=2148),"SI","NO"),"NO")</f>
        <v>NO</v>
      </c>
      <c r="AM1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7" s="6" t="str" cm="1">
        <f t="array" ref="AN1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7" s="6" t="b">
        <f>TablaEmpleados[[#This Row],[EVALUACIÓN DE DESEMPEÑO CON SI]]=TablaEmpleados[[#This Row],[EVALUACIÓN DE DESEMPEÑO CON SI.CONJUNTO]]</f>
        <v>1</v>
      </c>
      <c r="AP10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7" s="6" t="str" cm="1">
        <f t="array" ref="AQ1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7" s="6" t="b">
        <f>TablaEmpleados[[#This Row],[BONOS DE VIAJE POR EL MUNDO (Con SI)]]=TablaEmpleados[[#This Row],[BONOS DE VIAJE POR EL MUNDO (Con SI.CONJUNTO)]]</f>
        <v>1</v>
      </c>
      <c r="AS107" s="22" cm="1">
        <f t="array" ref="AS1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7" s="6" t="str" cm="1">
        <f t="array" ref="AT10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7" s="59">
        <f ca="1">DATEDIF(TablaEmpleados[[#This Row],[FECHA CONTRATO]],TODAY(),"Y")</f>
        <v>9</v>
      </c>
    </row>
    <row r="108" spans="1:48" x14ac:dyDescent="0.25">
      <c r="A108" t="s">
        <v>223</v>
      </c>
      <c r="B108" t="str">
        <f t="shared" si="1"/>
        <v>bgaul@dominio.com</v>
      </c>
      <c r="C108" s="5">
        <v>53171</v>
      </c>
      <c r="D108" t="s">
        <v>23</v>
      </c>
      <c r="E108" t="s">
        <v>24</v>
      </c>
      <c r="F108">
        <v>2121</v>
      </c>
      <c r="G108" s="1">
        <v>30652</v>
      </c>
      <c r="H108" t="s">
        <v>46</v>
      </c>
      <c r="I108" t="s">
        <v>26</v>
      </c>
      <c r="J108" t="s">
        <v>27</v>
      </c>
      <c r="K108" t="s">
        <v>74</v>
      </c>
      <c r="L108" t="s">
        <v>67</v>
      </c>
      <c r="M108" s="1">
        <v>40679</v>
      </c>
      <c r="N108" s="1"/>
      <c r="O108" t="s">
        <v>30</v>
      </c>
      <c r="P108" t="s">
        <v>31</v>
      </c>
      <c r="Q108" t="s">
        <v>32</v>
      </c>
      <c r="R108" t="s">
        <v>84</v>
      </c>
      <c r="S108" t="s">
        <v>34</v>
      </c>
      <c r="T108" t="s">
        <v>43</v>
      </c>
      <c r="U108">
        <v>4.2</v>
      </c>
      <c r="V108">
        <v>4</v>
      </c>
      <c r="W108">
        <v>0</v>
      </c>
      <c r="X108">
        <v>12</v>
      </c>
      <c r="Y108" s="1" t="str">
        <f>IF(TRIM(TablaEmpleados[[#This Row],[NOMBRE]])="","Solicitar nombre","Completo")</f>
        <v>Completo</v>
      </c>
      <c r="Z108" s="1" t="str">
        <f>IF(TRIM(TablaEmpleados[[#This Row],[EMAILS]])="","Solicitar email","")</f>
        <v/>
      </c>
      <c r="AA108" s="12">
        <f>IF(TablaEmpleados[[#This Row],[SALARIO]]&lt;60000,TablaEmpleados[[#This Row],[SALARIO]]*7%,0)</f>
        <v>3721.9700000000003</v>
      </c>
      <c r="AB108" s="15">
        <f>IF(RIGHT(TablaEmpleados[[#This Row],[EMAILS]],8)="pade.com",TablaEmpleados[[#This Row],[SALARIO]]*12%,0)</f>
        <v>0</v>
      </c>
      <c r="AC108" s="15">
        <f>IF(LEFT(TablaEmpleados[[#This Row],[EMAILS]],8)="pade.com",TablaEmpleados[[#This Row],[SALARIO]]*12%,0)</f>
        <v>0</v>
      </c>
      <c r="AD108" s="15">
        <f>IF(COUNTIF(TablaEmpleados[[#This Row],[CARGO]],"*Production*")&gt;0,TablaEmpleados[[#This Row],[SALARIO]]*7%,0)</f>
        <v>3721.9700000000003</v>
      </c>
      <c r="AE108" s="59">
        <f>IF(TablaEmpleados[[#This Row],[ESTADO CIVIL]]="Married",2,0)</f>
        <v>0</v>
      </c>
      <c r="AF108" s="59">
        <f ca="1">IF(DATEDIF(TablaEmpleados[[#This Row],[FECHA CONTRATO]],TODAY(),"Y")&gt;=10,2,0)</f>
        <v>2</v>
      </c>
      <c r="AG108" s="6">
        <f>IF(AND(TablaEmpleados[[#This Row],[NACIONALIDAD]]&lt;&gt;"US Citizen",TablaEmpleados[[#This Row],[Bono anual 2]]=0),TablaEmpleados[[#This Row],[SALARIO]]*3%,0)</f>
        <v>0</v>
      </c>
      <c r="AH108" s="6" t="str">
        <f>IF(AND(TablaEmpleados[[#This Row],[NACIONALIDAD]]="US Citizen",TablaEmpleados[[#This Row],[LATINO]]="Yes"),"SI","NO")</f>
        <v>SI</v>
      </c>
      <c r="AI108" s="19">
        <v>1</v>
      </c>
      <c r="AJ108" s="19" t="str">
        <f>IF(AND(TablaEmpleados[[#This Row],[SALARIO]]&gt;=40000,TablaEmpleados[[#This Row],[SALARIO]]&lt;=50000),"SI","NO")</f>
        <v>NO</v>
      </c>
      <c r="AK108" s="6" t="str">
        <f>IF(OR(TablaEmpleados[[#This Row],[SALARIO]]&lt;55000,TablaEmpleados[[#This Row],[ESTADO CIVIL]]="Married"),"SI","NO")</f>
        <v>SI</v>
      </c>
      <c r="AL108" s="6" t="str">
        <f>IF(TablaEmpleados[[#This Row],[ESTADO]]="MA",
              IF(OR(TablaEmpleados[[#This Row],[CP]]=2145,TablaEmpleados[[#This Row],[CP]]=2148),"SI","NO"),"NO")</f>
        <v>NO</v>
      </c>
      <c r="AM1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8" s="6" t="str" cm="1">
        <f t="array" ref="AN1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8" s="6" t="b">
        <f>TablaEmpleados[[#This Row],[EVALUACIÓN DE DESEMPEÑO CON SI]]=TablaEmpleados[[#This Row],[EVALUACIÓN DE DESEMPEÑO CON SI.CONJUNTO]]</f>
        <v>1</v>
      </c>
      <c r="AP10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8" s="6" t="str" cm="1">
        <f t="array" ref="AQ1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8" s="6" t="b">
        <f>TablaEmpleados[[#This Row],[BONOS DE VIAJE POR EL MUNDO (Con SI)]]=TablaEmpleados[[#This Row],[BONOS DE VIAJE POR EL MUNDO (Con SI.CONJUNTO)]]</f>
        <v>1</v>
      </c>
      <c r="AS108" s="22" cm="1">
        <f t="array" ref="AS10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8" s="6" t="str" cm="1">
        <f t="array" ref="AT10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8" s="59">
        <f ca="1">DATEDIF(TablaEmpleados[[#This Row],[FECHA CONTRATO]],TODAY(),"Y")</f>
        <v>13</v>
      </c>
    </row>
    <row r="109" spans="1:48" x14ac:dyDescent="0.25">
      <c r="A109" t="s">
        <v>224</v>
      </c>
      <c r="B109" t="str">
        <f t="shared" si="1"/>
        <v>mgentry@dominio.com</v>
      </c>
      <c r="C109" s="5">
        <v>51337</v>
      </c>
      <c r="D109" t="s">
        <v>23</v>
      </c>
      <c r="E109" t="s">
        <v>24</v>
      </c>
      <c r="F109">
        <v>2145</v>
      </c>
      <c r="G109" s="1">
        <v>33147</v>
      </c>
      <c r="H109" t="s">
        <v>46</v>
      </c>
      <c r="I109" t="s">
        <v>37</v>
      </c>
      <c r="J109" t="s">
        <v>27</v>
      </c>
      <c r="K109" t="s">
        <v>28</v>
      </c>
      <c r="L109" t="s">
        <v>67</v>
      </c>
      <c r="M109" s="1">
        <v>42093</v>
      </c>
      <c r="N109" s="1"/>
      <c r="O109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43</v>
      </c>
      <c r="U109">
        <v>3.73</v>
      </c>
      <c r="V109">
        <v>3</v>
      </c>
      <c r="W109">
        <v>0</v>
      </c>
      <c r="X109">
        <v>19</v>
      </c>
      <c r="Y109" s="1" t="str">
        <f>IF(TRIM(TablaEmpleados[[#This Row],[NOMBRE]])="","Solicitar nombre","Completo")</f>
        <v>Completo</v>
      </c>
      <c r="Z109" s="1" t="str">
        <f>IF(TRIM(TablaEmpleados[[#This Row],[EMAILS]])="","Solicitar email","")</f>
        <v/>
      </c>
      <c r="AA109" s="12">
        <f>IF(TablaEmpleados[[#This Row],[SALARIO]]&lt;60000,TablaEmpleados[[#This Row],[SALARIO]]*7%,0)</f>
        <v>3593.59</v>
      </c>
      <c r="AB109" s="15">
        <f>IF(RIGHT(TablaEmpleados[[#This Row],[EMAILS]],8)="pade.com",TablaEmpleados[[#This Row],[SALARIO]]*12%,0)</f>
        <v>0</v>
      </c>
      <c r="AC109" s="15">
        <f>IF(LEFT(TablaEmpleados[[#This Row],[EMAILS]],8)="pade.com",TablaEmpleados[[#This Row],[SALARIO]]*12%,0)</f>
        <v>0</v>
      </c>
      <c r="AD109" s="15">
        <f>IF(COUNTIF(TablaEmpleados[[#This Row],[CARGO]],"*Production*")&gt;0,TablaEmpleados[[#This Row],[SALARIO]]*7%,0)</f>
        <v>3593.59</v>
      </c>
      <c r="AE109" s="59">
        <f>IF(TablaEmpleados[[#This Row],[ESTADO CIVIL]]="Married",2,0)</f>
        <v>2</v>
      </c>
      <c r="AF109" s="59">
        <f ca="1">IF(DATEDIF(TablaEmpleados[[#This Row],[FECHA CONTRATO]],TODAY(),"Y")&gt;=10,2,0)</f>
        <v>0</v>
      </c>
      <c r="AG109" s="6">
        <f>IF(AND(TablaEmpleados[[#This Row],[NACIONALIDAD]]&lt;&gt;"US Citizen",TablaEmpleados[[#This Row],[Bono anual 2]]=0),TablaEmpleados[[#This Row],[SALARIO]]*3%,0)</f>
        <v>0</v>
      </c>
      <c r="AH109" s="6" t="str">
        <f>IF(AND(TablaEmpleados[[#This Row],[NACIONALIDAD]]="US Citizen",TablaEmpleados[[#This Row],[LATINO]]="Yes"),"SI","NO")</f>
        <v>NO</v>
      </c>
      <c r="AI109" s="19">
        <v>1</v>
      </c>
      <c r="AJ109" s="19" t="str">
        <f>IF(AND(TablaEmpleados[[#This Row],[SALARIO]]&gt;=40000,TablaEmpleados[[#This Row],[SALARIO]]&lt;=50000),"SI","NO")</f>
        <v>NO</v>
      </c>
      <c r="AK109" s="6" t="str">
        <f>IF(OR(TablaEmpleados[[#This Row],[SALARIO]]&lt;55000,TablaEmpleados[[#This Row],[ESTADO CIVIL]]="Married"),"SI","NO")</f>
        <v>SI</v>
      </c>
      <c r="AL109" s="6" t="str">
        <f>IF(TablaEmpleados[[#This Row],[ESTADO]]="MA",
              IF(OR(TablaEmpleados[[#This Row],[CP]]=2145,TablaEmpleados[[#This Row],[CP]]=2148),"SI","NO"),"NO")</f>
        <v>SI</v>
      </c>
      <c r="AM1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9" s="6" t="str" cm="1">
        <f t="array" ref="AN1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9" s="6" t="b">
        <f>TablaEmpleados[[#This Row],[EVALUACIÓN DE DESEMPEÑO CON SI]]=TablaEmpleados[[#This Row],[EVALUACIÓN DE DESEMPEÑO CON SI.CONJUNTO]]</f>
        <v>1</v>
      </c>
      <c r="AP10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09" s="6" t="str" cm="1">
        <f t="array" ref="AQ1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9" s="6" t="b">
        <f>TablaEmpleados[[#This Row],[BONOS DE VIAJE POR EL MUNDO (Con SI)]]=TablaEmpleados[[#This Row],[BONOS DE VIAJE POR EL MUNDO (Con SI.CONJUNTO)]]</f>
        <v>1</v>
      </c>
      <c r="AS109" s="22" cm="1">
        <f t="array" ref="AS1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9" s="6" t="str" cm="1">
        <f t="array" ref="AT10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9" s="59">
        <f ca="1">DATEDIF(TablaEmpleados[[#This Row],[FECHA CONTRATO]],TODAY(),"Y")</f>
        <v>9</v>
      </c>
    </row>
    <row r="110" spans="1:48" x14ac:dyDescent="0.25">
      <c r="A110" t="s">
        <v>225</v>
      </c>
      <c r="B110" t="str">
        <f t="shared" si="1"/>
        <v>mgerke@dominio.com</v>
      </c>
      <c r="C110" s="5">
        <v>51505</v>
      </c>
      <c r="D110" t="s">
        <v>23</v>
      </c>
      <c r="E110" t="s">
        <v>24</v>
      </c>
      <c r="F110">
        <v>2330</v>
      </c>
      <c r="G110" s="1">
        <v>25703</v>
      </c>
      <c r="H110" t="s">
        <v>46</v>
      </c>
      <c r="I110" t="s">
        <v>52</v>
      </c>
      <c r="J110" t="s">
        <v>27</v>
      </c>
      <c r="K110" t="s">
        <v>28</v>
      </c>
      <c r="L110" t="s">
        <v>67</v>
      </c>
      <c r="M110" s="1">
        <v>40854</v>
      </c>
      <c r="N110" s="1">
        <v>42689</v>
      </c>
      <c r="O110" t="s">
        <v>47</v>
      </c>
      <c r="P110" t="s">
        <v>39</v>
      </c>
      <c r="Q110" t="s">
        <v>32</v>
      </c>
      <c r="R110" t="s">
        <v>50</v>
      </c>
      <c r="S110" t="s">
        <v>69</v>
      </c>
      <c r="T110" t="s">
        <v>43</v>
      </c>
      <c r="U110">
        <v>4.24</v>
      </c>
      <c r="V110">
        <v>4</v>
      </c>
      <c r="W110">
        <v>0</v>
      </c>
      <c r="X110">
        <v>2</v>
      </c>
      <c r="Y110" s="1" t="str">
        <f>IF(TRIM(TablaEmpleados[[#This Row],[NOMBRE]])="","Solicitar nombre","Completo")</f>
        <v>Completo</v>
      </c>
      <c r="Z110" s="1" t="str">
        <f>IF(TRIM(TablaEmpleados[[#This Row],[EMAILS]])="","Solicitar email","")</f>
        <v/>
      </c>
      <c r="AA110" s="12">
        <f>IF(TablaEmpleados[[#This Row],[SALARIO]]&lt;60000,TablaEmpleados[[#This Row],[SALARIO]]*7%,0)</f>
        <v>3605.3500000000004</v>
      </c>
      <c r="AB110" s="15">
        <f>IF(RIGHT(TablaEmpleados[[#This Row],[EMAILS]],8)="pade.com",TablaEmpleados[[#This Row],[SALARIO]]*12%,0)</f>
        <v>0</v>
      </c>
      <c r="AC110" s="15">
        <f>IF(LEFT(TablaEmpleados[[#This Row],[EMAILS]],8)="pade.com",TablaEmpleados[[#This Row],[SALARIO]]*12%,0)</f>
        <v>0</v>
      </c>
      <c r="AD110" s="15">
        <f>IF(COUNTIF(TablaEmpleados[[#This Row],[CARGO]],"*Production*")&gt;0,TablaEmpleados[[#This Row],[SALARIO]]*7%,0)</f>
        <v>3605.3500000000004</v>
      </c>
      <c r="AE110" s="59">
        <f>IF(TablaEmpleados[[#This Row],[ESTADO CIVIL]]="Married",2,0)</f>
        <v>0</v>
      </c>
      <c r="AF110" s="59">
        <f ca="1">IF(DATEDIF(TablaEmpleados[[#This Row],[FECHA CONTRATO]],TODAY(),"Y")&gt;=10,2,0)</f>
        <v>2</v>
      </c>
      <c r="AG110" s="6">
        <f>IF(AND(TablaEmpleados[[#This Row],[NACIONALIDAD]]&lt;&gt;"US Citizen",TablaEmpleados[[#This Row],[Bono anual 2]]=0),TablaEmpleados[[#This Row],[SALARIO]]*3%,0)</f>
        <v>0</v>
      </c>
      <c r="AH110" s="6" t="str">
        <f>IF(AND(TablaEmpleados[[#This Row],[NACIONALIDAD]]="US Citizen",TablaEmpleados[[#This Row],[LATINO]]="Yes"),"SI","NO")</f>
        <v>NO</v>
      </c>
      <c r="AI110" s="19">
        <v>1</v>
      </c>
      <c r="AJ110" s="19" t="str">
        <f>IF(AND(TablaEmpleados[[#This Row],[SALARIO]]&gt;=40000,TablaEmpleados[[#This Row],[SALARIO]]&lt;=50000),"SI","NO")</f>
        <v>NO</v>
      </c>
      <c r="AK110" s="6" t="str">
        <f>IF(OR(TablaEmpleados[[#This Row],[SALARIO]]&lt;55000,TablaEmpleados[[#This Row],[ESTADO CIVIL]]="Married"),"SI","NO")</f>
        <v>SI</v>
      </c>
      <c r="AL110" s="6" t="str">
        <f>IF(TablaEmpleados[[#This Row],[ESTADO]]="MA",
              IF(OR(TablaEmpleados[[#This Row],[CP]]=2145,TablaEmpleados[[#This Row],[CP]]=2148),"SI","NO"),"NO")</f>
        <v>NO</v>
      </c>
      <c r="AM1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0" s="6" t="str" cm="1">
        <f t="array" ref="AN1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0" s="6" t="b">
        <f>TablaEmpleados[[#This Row],[EVALUACIÓN DE DESEMPEÑO CON SI]]=TablaEmpleados[[#This Row],[EVALUACIÓN DE DESEMPEÑO CON SI.CONJUNTO]]</f>
        <v>1</v>
      </c>
      <c r="AP11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10" s="6" t="str" cm="1">
        <f t="array" ref="AQ1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0" s="6" t="b">
        <f>TablaEmpleados[[#This Row],[BONOS DE VIAJE POR EL MUNDO (Con SI)]]=TablaEmpleados[[#This Row],[BONOS DE VIAJE POR EL MUNDO (Con SI.CONJUNTO)]]</f>
        <v>1</v>
      </c>
      <c r="AS110" s="22" cm="1">
        <f t="array" ref="AS1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0" s="6" t="str" cm="1">
        <f t="array" ref="AT11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0" s="59">
        <f ca="1">DATEDIF(TablaEmpleados[[#This Row],[FECHA CONTRATO]],TODAY(),"Y")</f>
        <v>12</v>
      </c>
    </row>
    <row r="111" spans="1:48" x14ac:dyDescent="0.25">
      <c r="A111" t="s">
        <v>226</v>
      </c>
      <c r="B111" t="str">
        <f t="shared" si="1"/>
        <v>wgill@dominio.com</v>
      </c>
      <c r="C111" s="5">
        <v>59370</v>
      </c>
      <c r="D111" t="s">
        <v>123</v>
      </c>
      <c r="E111" t="s">
        <v>227</v>
      </c>
      <c r="F111">
        <v>43050</v>
      </c>
      <c r="G111" s="1">
        <v>26124</v>
      </c>
      <c r="H111" t="s">
        <v>46</v>
      </c>
      <c r="I111" t="s">
        <v>63</v>
      </c>
      <c r="J111" t="s">
        <v>27</v>
      </c>
      <c r="K111" t="s">
        <v>28</v>
      </c>
      <c r="L111" t="s">
        <v>67</v>
      </c>
      <c r="M111" s="1">
        <v>41827</v>
      </c>
      <c r="N111" s="1">
        <v>42252</v>
      </c>
      <c r="O111" t="s">
        <v>88</v>
      </c>
      <c r="P111" t="s">
        <v>89</v>
      </c>
      <c r="Q111" t="s">
        <v>125</v>
      </c>
      <c r="R111" t="s">
        <v>126</v>
      </c>
      <c r="S111" t="s">
        <v>101</v>
      </c>
      <c r="T111" t="s">
        <v>43</v>
      </c>
      <c r="U111">
        <v>3.97</v>
      </c>
      <c r="V111">
        <v>4</v>
      </c>
      <c r="W111">
        <v>0</v>
      </c>
      <c r="X111">
        <v>7</v>
      </c>
      <c r="Y111" s="1" t="str">
        <f>IF(TRIM(TablaEmpleados[[#This Row],[NOMBRE]])="","Solicitar nombre","Completo")</f>
        <v>Completo</v>
      </c>
      <c r="Z111" s="1" t="str">
        <f>IF(TRIM(TablaEmpleados[[#This Row],[EMAILS]])="","Solicitar email","")</f>
        <v/>
      </c>
      <c r="AA111" s="12">
        <f>IF(TablaEmpleados[[#This Row],[SALARIO]]&lt;60000,TablaEmpleados[[#This Row],[SALARIO]]*7%,0)</f>
        <v>4155.9000000000005</v>
      </c>
      <c r="AB111" s="15">
        <f>IF(RIGHT(TablaEmpleados[[#This Row],[EMAILS]],8)="pade.com",TablaEmpleados[[#This Row],[SALARIO]]*12%,0)</f>
        <v>0</v>
      </c>
      <c r="AC111" s="15">
        <f>IF(LEFT(TablaEmpleados[[#This Row],[EMAILS]],8)="pade.com",TablaEmpleados[[#This Row],[SALARIO]]*12%,0)</f>
        <v>0</v>
      </c>
      <c r="AD111" s="15">
        <f>IF(COUNTIF(TablaEmpleados[[#This Row],[CARGO]],"*Production*")&gt;0,TablaEmpleados[[#This Row],[SALARIO]]*7%,0)</f>
        <v>0</v>
      </c>
      <c r="AE111" s="59">
        <f>IF(TablaEmpleados[[#This Row],[ESTADO CIVIL]]="Married",2,0)</f>
        <v>0</v>
      </c>
      <c r="AF111" s="59">
        <f ca="1">IF(DATEDIF(TablaEmpleados[[#This Row],[FECHA CONTRATO]],TODAY(),"Y")&gt;=10,2,0)</f>
        <v>0</v>
      </c>
      <c r="AG111" s="6">
        <f>IF(AND(TablaEmpleados[[#This Row],[NACIONALIDAD]]&lt;&gt;"US Citizen",TablaEmpleados[[#This Row],[Bono anual 2]]=0),TablaEmpleados[[#This Row],[SALARIO]]*3%,0)</f>
        <v>0</v>
      </c>
      <c r="AH111" s="6" t="str">
        <f>IF(AND(TablaEmpleados[[#This Row],[NACIONALIDAD]]="US Citizen",TablaEmpleados[[#This Row],[LATINO]]="Yes"),"SI","NO")</f>
        <v>NO</v>
      </c>
      <c r="AI111" s="19">
        <v>1</v>
      </c>
      <c r="AJ111" s="19" t="str">
        <f>IF(AND(TablaEmpleados[[#This Row],[SALARIO]]&gt;=40000,TablaEmpleados[[#This Row],[SALARIO]]&lt;=50000),"SI","NO")</f>
        <v>NO</v>
      </c>
      <c r="AK111" s="6" t="str">
        <f>IF(OR(TablaEmpleados[[#This Row],[SALARIO]]&lt;55000,TablaEmpleados[[#This Row],[ESTADO CIVIL]]="Married"),"SI","NO")</f>
        <v>NO</v>
      </c>
      <c r="AL111" s="6" t="str">
        <f>IF(TablaEmpleados[[#This Row],[ESTADO]]="MA",
              IF(OR(TablaEmpleados[[#This Row],[CP]]=2145,TablaEmpleados[[#This Row],[CP]]=2148),"SI","NO"),"NO")</f>
        <v>NO</v>
      </c>
      <c r="AM1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11" s="6" t="str" cm="1">
        <f t="array" ref="AN1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11" s="6" t="b">
        <f>TablaEmpleados[[#This Row],[EVALUACIÓN DE DESEMPEÑO CON SI]]=TablaEmpleados[[#This Row],[EVALUACIÓN DE DESEMPEÑO CON SI.CONJUNTO]]</f>
        <v>1</v>
      </c>
      <c r="AP11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11" s="6" t="str" cm="1">
        <f t="array" ref="AQ1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1" s="6" t="b">
        <f>TablaEmpleados[[#This Row],[BONOS DE VIAJE POR EL MUNDO (Con SI)]]=TablaEmpleados[[#This Row],[BONOS DE VIAJE POR EL MUNDO (Con SI.CONJUNTO)]]</f>
        <v>1</v>
      </c>
      <c r="AS111" s="22" cm="1">
        <f t="array" ref="AS1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1" s="6" t="str" cm="1">
        <f t="array" ref="AT11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1" s="59">
        <f ca="1">DATEDIF(TablaEmpleados[[#This Row],[FECHA CONTRATO]],TODAY(),"Y")</f>
        <v>9</v>
      </c>
    </row>
    <row r="112" spans="1:48" x14ac:dyDescent="0.25">
      <c r="A112" t="s">
        <v>228</v>
      </c>
      <c r="B112" t="str">
        <f t="shared" si="1"/>
        <v>agilles@dominio.com</v>
      </c>
      <c r="C112" s="5">
        <v>54933</v>
      </c>
      <c r="D112" t="s">
        <v>23</v>
      </c>
      <c r="E112" t="s">
        <v>24</v>
      </c>
      <c r="F112">
        <v>2062</v>
      </c>
      <c r="G112" s="1">
        <v>27250</v>
      </c>
      <c r="H112" t="s">
        <v>25</v>
      </c>
      <c r="I112" t="s">
        <v>37</v>
      </c>
      <c r="J112" t="s">
        <v>27</v>
      </c>
      <c r="K112" t="s">
        <v>28</v>
      </c>
      <c r="L112" t="s">
        <v>67</v>
      </c>
      <c r="M112" s="1">
        <v>41001</v>
      </c>
      <c r="N112" s="1">
        <v>42180</v>
      </c>
      <c r="O112" t="s">
        <v>195</v>
      </c>
      <c r="P112" t="s">
        <v>39</v>
      </c>
      <c r="Q112" t="s">
        <v>32</v>
      </c>
      <c r="R112" t="s">
        <v>54</v>
      </c>
      <c r="S112" t="s">
        <v>69</v>
      </c>
      <c r="T112" t="s">
        <v>102</v>
      </c>
      <c r="U112">
        <v>3.97</v>
      </c>
      <c r="V112">
        <v>4</v>
      </c>
      <c r="W112">
        <v>0</v>
      </c>
      <c r="X112">
        <v>15</v>
      </c>
      <c r="Y112" s="1" t="str">
        <f>IF(TRIM(TablaEmpleados[[#This Row],[NOMBRE]])="","Solicitar nombre","Completo")</f>
        <v>Completo</v>
      </c>
      <c r="Z112" s="1" t="str">
        <f>IF(TRIM(TablaEmpleados[[#This Row],[EMAILS]])="","Solicitar email","")</f>
        <v/>
      </c>
      <c r="AA112" s="12">
        <f>IF(TablaEmpleados[[#This Row],[SALARIO]]&lt;60000,TablaEmpleados[[#This Row],[SALARIO]]*7%,0)</f>
        <v>3845.3100000000004</v>
      </c>
      <c r="AB112" s="15">
        <f>IF(RIGHT(TablaEmpleados[[#This Row],[EMAILS]],8)="pade.com",TablaEmpleados[[#This Row],[SALARIO]]*12%,0)</f>
        <v>0</v>
      </c>
      <c r="AC112" s="15">
        <f>IF(LEFT(TablaEmpleados[[#This Row],[EMAILS]],8)="pade.com",TablaEmpleados[[#This Row],[SALARIO]]*12%,0)</f>
        <v>0</v>
      </c>
      <c r="AD112" s="15">
        <f>IF(COUNTIF(TablaEmpleados[[#This Row],[CARGO]],"*Production*")&gt;0,TablaEmpleados[[#This Row],[SALARIO]]*7%,0)</f>
        <v>3845.3100000000004</v>
      </c>
      <c r="AE112" s="59">
        <f>IF(TablaEmpleados[[#This Row],[ESTADO CIVIL]]="Married",2,0)</f>
        <v>2</v>
      </c>
      <c r="AF112" s="59">
        <f ca="1">IF(DATEDIF(TablaEmpleados[[#This Row],[FECHA CONTRATO]],TODAY(),"Y")&gt;=10,2,0)</f>
        <v>2</v>
      </c>
      <c r="AG112" s="6">
        <f>IF(AND(TablaEmpleados[[#This Row],[NACIONALIDAD]]&lt;&gt;"US Citizen",TablaEmpleados[[#This Row],[Bono anual 2]]=0),TablaEmpleados[[#This Row],[SALARIO]]*3%,0)</f>
        <v>0</v>
      </c>
      <c r="AH112" s="6" t="str">
        <f>IF(AND(TablaEmpleados[[#This Row],[NACIONALIDAD]]="US Citizen",TablaEmpleados[[#This Row],[LATINO]]="Yes"),"SI","NO")</f>
        <v>NO</v>
      </c>
      <c r="AI112" s="19">
        <v>1</v>
      </c>
      <c r="AJ112" s="19" t="str">
        <f>IF(AND(TablaEmpleados[[#This Row],[SALARIO]]&gt;=40000,TablaEmpleados[[#This Row],[SALARIO]]&lt;=50000),"SI","NO")</f>
        <v>NO</v>
      </c>
      <c r="AK112" s="6" t="str">
        <f>IF(OR(TablaEmpleados[[#This Row],[SALARIO]]&lt;55000,TablaEmpleados[[#This Row],[ESTADO CIVIL]]="Married"),"SI","NO")</f>
        <v>SI</v>
      </c>
      <c r="AL112" s="6" t="str">
        <f>IF(TablaEmpleados[[#This Row],[ESTADO]]="MA",
              IF(OR(TablaEmpleados[[#This Row],[CP]]=2145,TablaEmpleados[[#This Row],[CP]]=2148),"SI","NO"),"NO")</f>
        <v>NO</v>
      </c>
      <c r="AM1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2" s="6" t="str" cm="1">
        <f t="array" ref="AN1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2" s="6" t="b">
        <f>TablaEmpleados[[#This Row],[EVALUACIÓN DE DESEMPEÑO CON SI]]=TablaEmpleados[[#This Row],[EVALUACIÓN DE DESEMPEÑO CON SI.CONJUNTO]]</f>
        <v>1</v>
      </c>
      <c r="AP11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112" s="6" t="str" cm="1">
        <f t="array" ref="AQ1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12" s="6" t="b">
        <f>TablaEmpleados[[#This Row],[BONOS DE VIAJE POR EL MUNDO (Con SI)]]=TablaEmpleados[[#This Row],[BONOS DE VIAJE POR EL MUNDO (Con SI.CONJUNTO)]]</f>
        <v>1</v>
      </c>
      <c r="AS112" s="22" cm="1">
        <f t="array" ref="AS11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12" s="6" t="str" cm="1">
        <f t="array" ref="AT11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2" s="59">
        <f ca="1">DATEDIF(TablaEmpleados[[#This Row],[FECHA CONTRATO]],TODAY(),"Y")</f>
        <v>12</v>
      </c>
    </row>
    <row r="113" spans="1:48" x14ac:dyDescent="0.25">
      <c r="A113" t="s">
        <v>229</v>
      </c>
      <c r="B113" t="str">
        <f t="shared" si="1"/>
        <v>egirifalco@dominio.com</v>
      </c>
      <c r="C113" s="5">
        <v>57815</v>
      </c>
      <c r="D113" t="s">
        <v>23</v>
      </c>
      <c r="E113" t="s">
        <v>24</v>
      </c>
      <c r="F113">
        <v>2451</v>
      </c>
      <c r="G113" s="1">
        <v>29349</v>
      </c>
      <c r="H113" t="s">
        <v>46</v>
      </c>
      <c r="I113" t="s">
        <v>26</v>
      </c>
      <c r="J113" t="s">
        <v>27</v>
      </c>
      <c r="K113" t="s">
        <v>74</v>
      </c>
      <c r="L113" t="s">
        <v>83</v>
      </c>
      <c r="M113" s="1">
        <v>41911</v>
      </c>
      <c r="N113" s="1"/>
      <c r="O113" t="s">
        <v>30</v>
      </c>
      <c r="P113" t="s">
        <v>31</v>
      </c>
      <c r="Q113" t="s">
        <v>32</v>
      </c>
      <c r="R113" t="s">
        <v>57</v>
      </c>
      <c r="S113" t="s">
        <v>42</v>
      </c>
      <c r="T113" t="s">
        <v>35</v>
      </c>
      <c r="U113">
        <v>3.9</v>
      </c>
      <c r="V113">
        <v>4</v>
      </c>
      <c r="W113">
        <v>0</v>
      </c>
      <c r="X113">
        <v>3</v>
      </c>
      <c r="Y113" s="1" t="str">
        <f>IF(TRIM(TablaEmpleados[[#This Row],[NOMBRE]])="","Solicitar nombre","Completo")</f>
        <v>Completo</v>
      </c>
      <c r="Z113" s="1" t="str">
        <f>IF(TRIM(TablaEmpleados[[#This Row],[EMAILS]])="","Solicitar email","")</f>
        <v/>
      </c>
      <c r="AA113" s="12">
        <f>IF(TablaEmpleados[[#This Row],[SALARIO]]&lt;60000,TablaEmpleados[[#This Row],[SALARIO]]*7%,0)</f>
        <v>4047.05</v>
      </c>
      <c r="AB113" s="15">
        <f>IF(RIGHT(TablaEmpleados[[#This Row],[EMAILS]],8)="pade.com",TablaEmpleados[[#This Row],[SALARIO]]*12%,0)</f>
        <v>0</v>
      </c>
      <c r="AC113" s="15">
        <f>IF(LEFT(TablaEmpleados[[#This Row],[EMAILS]],8)="pade.com",TablaEmpleados[[#This Row],[SALARIO]]*12%,0)</f>
        <v>0</v>
      </c>
      <c r="AD113" s="15">
        <f>IF(COUNTIF(TablaEmpleados[[#This Row],[CARGO]],"*Production*")&gt;0,TablaEmpleados[[#This Row],[SALARIO]]*7%,0)</f>
        <v>4047.05</v>
      </c>
      <c r="AE113" s="59">
        <f>IF(TablaEmpleados[[#This Row],[ESTADO CIVIL]]="Married",2,0)</f>
        <v>0</v>
      </c>
      <c r="AF113" s="59">
        <f ca="1">IF(DATEDIF(TablaEmpleados[[#This Row],[FECHA CONTRATO]],TODAY(),"Y")&gt;=10,2,0)</f>
        <v>0</v>
      </c>
      <c r="AG113" s="6">
        <f>IF(AND(TablaEmpleados[[#This Row],[NACIONALIDAD]]&lt;&gt;"US Citizen",TablaEmpleados[[#This Row],[Bono anual 2]]=0),TablaEmpleados[[#This Row],[SALARIO]]*3%,0)</f>
        <v>0</v>
      </c>
      <c r="AH113" s="6" t="str">
        <f>IF(AND(TablaEmpleados[[#This Row],[NACIONALIDAD]]="US Citizen",TablaEmpleados[[#This Row],[LATINO]]="Yes"),"SI","NO")</f>
        <v>SI</v>
      </c>
      <c r="AI113" s="19">
        <v>1</v>
      </c>
      <c r="AJ113" s="19" t="str">
        <f>IF(AND(TablaEmpleados[[#This Row],[SALARIO]]&gt;=40000,TablaEmpleados[[#This Row],[SALARIO]]&lt;=50000),"SI","NO")</f>
        <v>NO</v>
      </c>
      <c r="AK113" s="6" t="str">
        <f>IF(OR(TablaEmpleados[[#This Row],[SALARIO]]&lt;55000,TablaEmpleados[[#This Row],[ESTADO CIVIL]]="Married"),"SI","NO")</f>
        <v>NO</v>
      </c>
      <c r="AL113" s="6" t="str">
        <f>IF(TablaEmpleados[[#This Row],[ESTADO]]="MA",
              IF(OR(TablaEmpleados[[#This Row],[CP]]=2145,TablaEmpleados[[#This Row],[CP]]=2148),"SI","NO"),"NO")</f>
        <v>NO</v>
      </c>
      <c r="AM1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3" s="6" t="str" cm="1">
        <f t="array" ref="AN1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3" s="6" t="b">
        <f>TablaEmpleados[[#This Row],[EVALUACIÓN DE DESEMPEÑO CON SI]]=TablaEmpleados[[#This Row],[EVALUACIÓN DE DESEMPEÑO CON SI.CONJUNTO]]</f>
        <v>1</v>
      </c>
      <c r="AP11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13" s="6" t="str" cm="1">
        <f t="array" ref="AQ1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13" s="6" t="b">
        <f>TablaEmpleados[[#This Row],[BONOS DE VIAJE POR EL MUNDO (Con SI)]]=TablaEmpleados[[#This Row],[BONOS DE VIAJE POR EL MUNDO (Con SI.CONJUNTO)]]</f>
        <v>1</v>
      </c>
      <c r="AS113" s="22" cm="1">
        <f t="array" ref="AS11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13" s="6" t="str" cm="1">
        <f t="array" ref="AT11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3" s="59">
        <f ca="1">DATEDIF(TablaEmpleados[[#This Row],[FECHA CONTRATO]],TODAY(),"Y")</f>
        <v>9</v>
      </c>
    </row>
    <row r="114" spans="1:48" x14ac:dyDescent="0.25">
      <c r="A114" t="s">
        <v>230</v>
      </c>
      <c r="B114" t="str">
        <f t="shared" si="1"/>
        <v>mgivens@dominio.com</v>
      </c>
      <c r="C114" s="5">
        <v>61555</v>
      </c>
      <c r="D114" t="s">
        <v>123</v>
      </c>
      <c r="E114" t="s">
        <v>231</v>
      </c>
      <c r="F114">
        <v>46204</v>
      </c>
      <c r="G114" s="1">
        <v>32773</v>
      </c>
      <c r="H114" t="s">
        <v>46</v>
      </c>
      <c r="I114" t="s">
        <v>26</v>
      </c>
      <c r="J114" t="s">
        <v>27</v>
      </c>
      <c r="K114" t="s">
        <v>28</v>
      </c>
      <c r="L114" t="s">
        <v>29</v>
      </c>
      <c r="M114" s="1">
        <v>42051</v>
      </c>
      <c r="N114" s="1"/>
      <c r="O114" t="s">
        <v>30</v>
      </c>
      <c r="P114" t="s">
        <v>31</v>
      </c>
      <c r="Q114" t="s">
        <v>125</v>
      </c>
      <c r="R114" t="s">
        <v>144</v>
      </c>
      <c r="S114" t="s">
        <v>42</v>
      </c>
      <c r="T114" t="s">
        <v>43</v>
      </c>
      <c r="U114">
        <v>4.5</v>
      </c>
      <c r="V114">
        <v>5</v>
      </c>
      <c r="W114">
        <v>0</v>
      </c>
      <c r="X114">
        <v>20</v>
      </c>
      <c r="Y114" s="1" t="str">
        <f>IF(TRIM(TablaEmpleados[[#This Row],[NOMBRE]])="","Solicitar nombre","Completo")</f>
        <v>Completo</v>
      </c>
      <c r="Z114" s="1" t="str">
        <f>IF(TRIM(TablaEmpleados[[#This Row],[EMAILS]])="","Solicitar email","")</f>
        <v/>
      </c>
      <c r="AA114" s="12">
        <f>IF(TablaEmpleados[[#This Row],[SALARIO]]&lt;60000,TablaEmpleados[[#This Row],[SALARIO]]*7%,0)</f>
        <v>0</v>
      </c>
      <c r="AB114" s="15">
        <f>IF(RIGHT(TablaEmpleados[[#This Row],[EMAILS]],8)="pade.com",TablaEmpleados[[#This Row],[SALARIO]]*12%,0)</f>
        <v>0</v>
      </c>
      <c r="AC114" s="15">
        <f>IF(LEFT(TablaEmpleados[[#This Row],[EMAILS]],8)="pade.com",TablaEmpleados[[#This Row],[SALARIO]]*12%,0)</f>
        <v>0</v>
      </c>
      <c r="AD114" s="15">
        <f>IF(COUNTIF(TablaEmpleados[[#This Row],[CARGO]],"*Production*")&gt;0,TablaEmpleados[[#This Row],[SALARIO]]*7%,0)</f>
        <v>0</v>
      </c>
      <c r="AE114" s="59">
        <f>IF(TablaEmpleados[[#This Row],[ESTADO CIVIL]]="Married",2,0)</f>
        <v>0</v>
      </c>
      <c r="AF114" s="59">
        <f ca="1">IF(DATEDIF(TablaEmpleados[[#This Row],[FECHA CONTRATO]],TODAY(),"Y")&gt;=10,2,0)</f>
        <v>0</v>
      </c>
      <c r="AG114" s="6">
        <f>IF(AND(TablaEmpleados[[#This Row],[NACIONALIDAD]]&lt;&gt;"US Citizen",TablaEmpleados[[#This Row],[Bono anual 2]]=0),TablaEmpleados[[#This Row],[SALARIO]]*3%,0)</f>
        <v>0</v>
      </c>
      <c r="AH114" s="6" t="str">
        <f>IF(AND(TablaEmpleados[[#This Row],[NACIONALIDAD]]="US Citizen",TablaEmpleados[[#This Row],[LATINO]]="Yes"),"SI","NO")</f>
        <v>NO</v>
      </c>
      <c r="AI114" s="19">
        <v>1</v>
      </c>
      <c r="AJ114" s="19" t="str">
        <f>IF(AND(TablaEmpleados[[#This Row],[SALARIO]]&gt;=40000,TablaEmpleados[[#This Row],[SALARIO]]&lt;=50000),"SI","NO")</f>
        <v>NO</v>
      </c>
      <c r="AK114" s="6" t="str">
        <f>IF(OR(TablaEmpleados[[#This Row],[SALARIO]]&lt;55000,TablaEmpleados[[#This Row],[ESTADO CIVIL]]="Married"),"SI","NO")</f>
        <v>NO</v>
      </c>
      <c r="AL114" s="6" t="str">
        <f>IF(TablaEmpleados[[#This Row],[ESTADO]]="MA",
              IF(OR(TablaEmpleados[[#This Row],[CP]]=2145,TablaEmpleados[[#This Row],[CP]]=2148),"SI","NO"),"NO")</f>
        <v>NO</v>
      </c>
      <c r="AM1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14" s="6" t="str" cm="1">
        <f t="array" ref="AN1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14" s="6" t="b">
        <f>TablaEmpleados[[#This Row],[EVALUACIÓN DE DESEMPEÑO CON SI]]=TablaEmpleados[[#This Row],[EVALUACIÓN DE DESEMPEÑO CON SI.CONJUNTO]]</f>
        <v>1</v>
      </c>
      <c r="AP11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14" s="6" t="str" cm="1">
        <f t="array" ref="AQ1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4" s="6" t="b">
        <f>TablaEmpleados[[#This Row],[BONOS DE VIAJE POR EL MUNDO (Con SI)]]=TablaEmpleados[[#This Row],[BONOS DE VIAJE POR EL MUNDO (Con SI.CONJUNTO)]]</f>
        <v>1</v>
      </c>
      <c r="AS114" s="22" cm="1">
        <f t="array" ref="AS1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4" s="6" t="str" cm="1">
        <f t="array" ref="AT11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4" s="59">
        <f ca="1">DATEDIF(TablaEmpleados[[#This Row],[FECHA CONTRATO]],TODAY(),"Y")</f>
        <v>9</v>
      </c>
    </row>
    <row r="115" spans="1:48" x14ac:dyDescent="0.25">
      <c r="A115" t="s">
        <v>232</v>
      </c>
      <c r="B115" t="str">
        <f t="shared" si="1"/>
        <v>tgoble@dominio.com</v>
      </c>
      <c r="C115" s="5">
        <v>114800</v>
      </c>
      <c r="D115" t="s">
        <v>93</v>
      </c>
      <c r="E115" t="s">
        <v>24</v>
      </c>
      <c r="F115">
        <v>2127</v>
      </c>
      <c r="G115" s="1">
        <v>26229</v>
      </c>
      <c r="H115" t="s">
        <v>46</v>
      </c>
      <c r="I115" t="s">
        <v>26</v>
      </c>
      <c r="J115" t="s">
        <v>27</v>
      </c>
      <c r="K115" t="s">
        <v>28</v>
      </c>
      <c r="L115" t="s">
        <v>29</v>
      </c>
      <c r="M115" s="1">
        <v>42051</v>
      </c>
      <c r="N115" s="1">
        <v>42078</v>
      </c>
      <c r="O115" t="s">
        <v>201</v>
      </c>
      <c r="P115" t="s">
        <v>89</v>
      </c>
      <c r="Q115" t="s">
        <v>40</v>
      </c>
      <c r="R115" t="s">
        <v>41</v>
      </c>
      <c r="S115" t="s">
        <v>42</v>
      </c>
      <c r="T115" t="s">
        <v>43</v>
      </c>
      <c r="U115">
        <v>4.5999999999999996</v>
      </c>
      <c r="V115">
        <v>4</v>
      </c>
      <c r="W115">
        <v>4</v>
      </c>
      <c r="X115">
        <v>10</v>
      </c>
      <c r="Y115" s="1" t="str">
        <f>IF(TRIM(TablaEmpleados[[#This Row],[NOMBRE]])="","Solicitar nombre","Completo")</f>
        <v>Completo</v>
      </c>
      <c r="Z115" s="1" t="str">
        <f>IF(TRIM(TablaEmpleados[[#This Row],[EMAILS]])="","Solicitar email","")</f>
        <v/>
      </c>
      <c r="AA115" s="12">
        <f>IF(TablaEmpleados[[#This Row],[SALARIO]]&lt;60000,TablaEmpleados[[#This Row],[SALARIO]]*7%,0)</f>
        <v>0</v>
      </c>
      <c r="AB115" s="15">
        <f>IF(RIGHT(TablaEmpleados[[#This Row],[EMAILS]],8)="pade.com",TablaEmpleados[[#This Row],[SALARIO]]*12%,0)</f>
        <v>0</v>
      </c>
      <c r="AC115" s="15">
        <f>IF(LEFT(TablaEmpleados[[#This Row],[EMAILS]],8)="pade.com",TablaEmpleados[[#This Row],[SALARIO]]*12%,0)</f>
        <v>0</v>
      </c>
      <c r="AD115" s="15">
        <f>IF(COUNTIF(TablaEmpleados[[#This Row],[CARGO]],"*Production*")&gt;0,TablaEmpleados[[#This Row],[SALARIO]]*7%,0)</f>
        <v>0</v>
      </c>
      <c r="AE115" s="59">
        <f>IF(TablaEmpleados[[#This Row],[ESTADO CIVIL]]="Married",2,0)</f>
        <v>0</v>
      </c>
      <c r="AF115" s="59">
        <f ca="1">IF(DATEDIF(TablaEmpleados[[#This Row],[FECHA CONTRATO]],TODAY(),"Y")&gt;=10,2,0)</f>
        <v>0</v>
      </c>
      <c r="AG115" s="6">
        <f>IF(AND(TablaEmpleados[[#This Row],[NACIONALIDAD]]&lt;&gt;"US Citizen",TablaEmpleados[[#This Row],[Bono anual 2]]=0),TablaEmpleados[[#This Row],[SALARIO]]*3%,0)</f>
        <v>0</v>
      </c>
      <c r="AH115" s="6" t="str">
        <f>IF(AND(TablaEmpleados[[#This Row],[NACIONALIDAD]]="US Citizen",TablaEmpleados[[#This Row],[LATINO]]="Yes"),"SI","NO")</f>
        <v>NO</v>
      </c>
      <c r="AI115" s="19">
        <v>1</v>
      </c>
      <c r="AJ115" s="19" t="str">
        <f>IF(AND(TablaEmpleados[[#This Row],[SALARIO]]&gt;=40000,TablaEmpleados[[#This Row],[SALARIO]]&lt;=50000),"SI","NO")</f>
        <v>NO</v>
      </c>
      <c r="AK115" s="6" t="str">
        <f>IF(OR(TablaEmpleados[[#This Row],[SALARIO]]&lt;55000,TablaEmpleados[[#This Row],[ESTADO CIVIL]]="Married"),"SI","NO")</f>
        <v>NO</v>
      </c>
      <c r="AL115" s="6" t="str">
        <f>IF(TablaEmpleados[[#This Row],[ESTADO]]="MA",
              IF(OR(TablaEmpleados[[#This Row],[CP]]=2145,TablaEmpleados[[#This Row],[CP]]=2148),"SI","NO"),"NO")</f>
        <v>NO</v>
      </c>
      <c r="AM1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15" s="6" t="str" cm="1">
        <f t="array" ref="AN1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15" s="6" t="b">
        <f>TablaEmpleados[[#This Row],[EVALUACIÓN DE DESEMPEÑO CON SI]]=TablaEmpleados[[#This Row],[EVALUACIÓN DE DESEMPEÑO CON SI.CONJUNTO]]</f>
        <v>1</v>
      </c>
      <c r="AP11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15" s="6" t="str" cm="1">
        <f t="array" ref="AQ1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5" s="6" t="b">
        <f>TablaEmpleados[[#This Row],[BONOS DE VIAJE POR EL MUNDO (Con SI)]]=TablaEmpleados[[#This Row],[BONOS DE VIAJE POR EL MUNDO (Con SI.CONJUNTO)]]</f>
        <v>1</v>
      </c>
      <c r="AS115" s="22" cm="1">
        <f t="array" ref="AS11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5" s="6" t="str" cm="1">
        <f t="array" ref="AT11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5" s="59">
        <f ca="1">DATEDIF(TablaEmpleados[[#This Row],[FECHA CONTRATO]],TODAY(),"Y")</f>
        <v>9</v>
      </c>
    </row>
    <row r="116" spans="1:48" x14ac:dyDescent="0.25">
      <c r="A116" t="s">
        <v>233</v>
      </c>
      <c r="B116" t="str">
        <f>LOWER(LEFT(RIGHT(A116,LEN(A116)-FIND(",",A116)),1)&amp;LEFT(A116,FIND(",",A116)-1)&amp;"@pade.com")</f>
        <v>agoeth@pade.com</v>
      </c>
      <c r="C116" s="5">
        <v>74679</v>
      </c>
      <c r="D116" t="s">
        <v>71</v>
      </c>
      <c r="E116" t="s">
        <v>24</v>
      </c>
      <c r="F116">
        <v>2135</v>
      </c>
      <c r="G116" s="1">
        <v>32836</v>
      </c>
      <c r="H116" t="s">
        <v>25</v>
      </c>
      <c r="I116" t="s">
        <v>37</v>
      </c>
      <c r="J116" t="s">
        <v>27</v>
      </c>
      <c r="K116" t="s">
        <v>74</v>
      </c>
      <c r="L116" t="s">
        <v>29</v>
      </c>
      <c r="M116" s="1">
        <v>42093</v>
      </c>
      <c r="N116" s="1"/>
      <c r="O116" t="s">
        <v>30</v>
      </c>
      <c r="P116" t="s">
        <v>31</v>
      </c>
      <c r="Q116" t="s">
        <v>40</v>
      </c>
      <c r="R116" t="s">
        <v>72</v>
      </c>
      <c r="S116" t="s">
        <v>34</v>
      </c>
      <c r="T116" t="s">
        <v>43</v>
      </c>
      <c r="U116">
        <v>4.3</v>
      </c>
      <c r="V116">
        <v>5</v>
      </c>
      <c r="W116">
        <v>7</v>
      </c>
      <c r="X116">
        <v>20</v>
      </c>
      <c r="Y116" s="1" t="str">
        <f>IF(TRIM(TablaEmpleados[[#This Row],[NOMBRE]])="","Solicitar nombre","Completo")</f>
        <v>Completo</v>
      </c>
      <c r="Z116" s="1" t="str">
        <f>IF(TRIM(TablaEmpleados[[#This Row],[EMAILS]])="","Solicitar email","")</f>
        <v/>
      </c>
      <c r="AA116" s="12">
        <f>IF(TablaEmpleados[[#This Row],[SALARIO]]&lt;60000,TablaEmpleados[[#This Row],[SALARIO]]*7%,0)</f>
        <v>0</v>
      </c>
      <c r="AB116" s="15">
        <f>IF(RIGHT(TablaEmpleados[[#This Row],[EMAILS]],8)="pade.com",TablaEmpleados[[#This Row],[SALARIO]]*12%,0)</f>
        <v>8961.48</v>
      </c>
      <c r="AC116" s="15">
        <f>IF(LEFT(TablaEmpleados[[#This Row],[EMAILS]],8)="pade.com",TablaEmpleados[[#This Row],[SALARIO]]*12%,0)</f>
        <v>0</v>
      </c>
      <c r="AD116" s="15">
        <f>IF(COUNTIF(TablaEmpleados[[#This Row],[CARGO]],"*Production*")&gt;0,TablaEmpleados[[#This Row],[SALARIO]]*7%,0)</f>
        <v>0</v>
      </c>
      <c r="AE116" s="59">
        <f>IF(TablaEmpleados[[#This Row],[ESTADO CIVIL]]="Married",2,0)</f>
        <v>2</v>
      </c>
      <c r="AF116" s="59">
        <f ca="1">IF(DATEDIF(TablaEmpleados[[#This Row],[FECHA CONTRATO]],TODAY(),"Y")&gt;=10,2,0)</f>
        <v>0</v>
      </c>
      <c r="AG116" s="6">
        <f>IF(AND(TablaEmpleados[[#This Row],[NACIONALIDAD]]&lt;&gt;"US Citizen",TablaEmpleados[[#This Row],[Bono anual 2]]=0),TablaEmpleados[[#This Row],[SALARIO]]*3%,0)</f>
        <v>0</v>
      </c>
      <c r="AH116" s="6" t="str">
        <f>IF(AND(TablaEmpleados[[#This Row],[NACIONALIDAD]]="US Citizen",TablaEmpleados[[#This Row],[LATINO]]="Yes"),"SI","NO")</f>
        <v>SI</v>
      </c>
      <c r="AI116" s="19">
        <v>1</v>
      </c>
      <c r="AJ116" s="19" t="str">
        <f>IF(AND(TablaEmpleados[[#This Row],[SALARIO]]&gt;=40000,TablaEmpleados[[#This Row],[SALARIO]]&lt;=50000),"SI","NO")</f>
        <v>NO</v>
      </c>
      <c r="AK116" s="6" t="str">
        <f>IF(OR(TablaEmpleados[[#This Row],[SALARIO]]&lt;55000,TablaEmpleados[[#This Row],[ESTADO CIVIL]]="Married"),"SI","NO")</f>
        <v>SI</v>
      </c>
      <c r="AL116" s="6" t="str">
        <f>IF(TablaEmpleados[[#This Row],[ESTADO]]="MA",
              IF(OR(TablaEmpleados[[#This Row],[CP]]=2145,TablaEmpleados[[#This Row],[CP]]=2148),"SI","NO"),"NO")</f>
        <v>NO</v>
      </c>
      <c r="AM1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16" s="6" t="str" cm="1">
        <f t="array" ref="AN1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16" s="6" t="b">
        <f>TablaEmpleados[[#This Row],[EVALUACIÓN DE DESEMPEÑO CON SI]]=TablaEmpleados[[#This Row],[EVALUACIÓN DE DESEMPEÑO CON SI.CONJUNTO]]</f>
        <v>1</v>
      </c>
      <c r="AP11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16" s="6" t="str" cm="1">
        <f t="array" ref="AQ1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6" s="6" t="b">
        <f>TablaEmpleados[[#This Row],[BONOS DE VIAJE POR EL MUNDO (Con SI)]]=TablaEmpleados[[#This Row],[BONOS DE VIAJE POR EL MUNDO (Con SI.CONJUNTO)]]</f>
        <v>1</v>
      </c>
      <c r="AS116" s="22" cm="1">
        <f t="array" ref="AS1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6" s="6" t="str" cm="1">
        <f t="array" ref="AT11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6" s="59">
        <f ca="1">DATEDIF(TablaEmpleados[[#This Row],[FECHA CONTRATO]],TODAY(),"Y")</f>
        <v>9</v>
      </c>
    </row>
    <row r="117" spans="1:48" x14ac:dyDescent="0.25">
      <c r="A117" t="s">
        <v>234</v>
      </c>
      <c r="B117" t="str">
        <f t="shared" si="1"/>
        <v>sgold@dominio.com</v>
      </c>
      <c r="C117" s="5">
        <v>53018</v>
      </c>
      <c r="D117" t="s">
        <v>23</v>
      </c>
      <c r="E117" t="s">
        <v>24</v>
      </c>
      <c r="F117">
        <v>2451</v>
      </c>
      <c r="G117" s="1">
        <v>33773</v>
      </c>
      <c r="H117" t="s">
        <v>46</v>
      </c>
      <c r="I117" t="s">
        <v>26</v>
      </c>
      <c r="J117" t="s">
        <v>27</v>
      </c>
      <c r="K117" t="s">
        <v>74</v>
      </c>
      <c r="L117" t="s">
        <v>29</v>
      </c>
      <c r="M117" s="1">
        <v>41589</v>
      </c>
      <c r="N117" s="1"/>
      <c r="O117" t="s">
        <v>30</v>
      </c>
      <c r="P117" t="s">
        <v>31</v>
      </c>
      <c r="Q117" t="s">
        <v>32</v>
      </c>
      <c r="R117" t="s">
        <v>64</v>
      </c>
      <c r="S117" t="s">
        <v>42</v>
      </c>
      <c r="T117" t="s">
        <v>43</v>
      </c>
      <c r="U117">
        <v>4.3</v>
      </c>
      <c r="V117">
        <v>5</v>
      </c>
      <c r="W117">
        <v>0</v>
      </c>
      <c r="X117">
        <v>7</v>
      </c>
      <c r="Y117" s="1" t="str">
        <f>IF(TRIM(TablaEmpleados[[#This Row],[NOMBRE]])="","Solicitar nombre","Completo")</f>
        <v>Completo</v>
      </c>
      <c r="Z117" s="1" t="str">
        <f>IF(TRIM(TablaEmpleados[[#This Row],[EMAILS]])="","Solicitar email","")</f>
        <v/>
      </c>
      <c r="AA117" s="12">
        <f>IF(TablaEmpleados[[#This Row],[SALARIO]]&lt;60000,TablaEmpleados[[#This Row],[SALARIO]]*7%,0)</f>
        <v>3711.26</v>
      </c>
      <c r="AB117" s="15">
        <f>IF(RIGHT(TablaEmpleados[[#This Row],[EMAILS]],8)="pade.com",TablaEmpleados[[#This Row],[SALARIO]]*12%,0)</f>
        <v>0</v>
      </c>
      <c r="AC117" s="15">
        <f>IF(LEFT(TablaEmpleados[[#This Row],[EMAILS]],8)="pade.com",TablaEmpleados[[#This Row],[SALARIO]]*12%,0)</f>
        <v>0</v>
      </c>
      <c r="AD117" s="15">
        <f>IF(COUNTIF(TablaEmpleados[[#This Row],[CARGO]],"*Production*")&gt;0,TablaEmpleados[[#This Row],[SALARIO]]*7%,0)</f>
        <v>3711.26</v>
      </c>
      <c r="AE117" s="59">
        <f>IF(TablaEmpleados[[#This Row],[ESTADO CIVIL]]="Married",2,0)</f>
        <v>0</v>
      </c>
      <c r="AF117" s="59">
        <f ca="1">IF(DATEDIF(TablaEmpleados[[#This Row],[FECHA CONTRATO]],TODAY(),"Y")&gt;=10,2,0)</f>
        <v>2</v>
      </c>
      <c r="AG117" s="6">
        <f>IF(AND(TablaEmpleados[[#This Row],[NACIONALIDAD]]&lt;&gt;"US Citizen",TablaEmpleados[[#This Row],[Bono anual 2]]=0),TablaEmpleados[[#This Row],[SALARIO]]*3%,0)</f>
        <v>0</v>
      </c>
      <c r="AH117" s="6" t="str">
        <f>IF(AND(TablaEmpleados[[#This Row],[NACIONALIDAD]]="US Citizen",TablaEmpleados[[#This Row],[LATINO]]="Yes"),"SI","NO")</f>
        <v>SI</v>
      </c>
      <c r="AI117" s="19">
        <v>1</v>
      </c>
      <c r="AJ117" s="19" t="str">
        <f>IF(AND(TablaEmpleados[[#This Row],[SALARIO]]&gt;=40000,TablaEmpleados[[#This Row],[SALARIO]]&lt;=50000),"SI","NO")</f>
        <v>NO</v>
      </c>
      <c r="AK117" s="6" t="str">
        <f>IF(OR(TablaEmpleados[[#This Row],[SALARIO]]&lt;55000,TablaEmpleados[[#This Row],[ESTADO CIVIL]]="Married"),"SI","NO")</f>
        <v>SI</v>
      </c>
      <c r="AL117" s="6" t="str">
        <f>IF(TablaEmpleados[[#This Row],[ESTADO]]="MA",
              IF(OR(TablaEmpleados[[#This Row],[CP]]=2145,TablaEmpleados[[#This Row],[CP]]=2148),"SI","NO"),"NO")</f>
        <v>NO</v>
      </c>
      <c r="AM1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7" s="6" t="str" cm="1">
        <f t="array" ref="AN1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7" s="6" t="b">
        <f>TablaEmpleados[[#This Row],[EVALUACIÓN DE DESEMPEÑO CON SI]]=TablaEmpleados[[#This Row],[EVALUACIÓN DE DESEMPEÑO CON SI.CONJUNTO]]</f>
        <v>1</v>
      </c>
      <c r="AP11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17" s="6" t="str" cm="1">
        <f t="array" ref="AQ1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7" s="6" t="b">
        <f>TablaEmpleados[[#This Row],[BONOS DE VIAJE POR EL MUNDO (Con SI)]]=TablaEmpleados[[#This Row],[BONOS DE VIAJE POR EL MUNDO (Con SI.CONJUNTO)]]</f>
        <v>1</v>
      </c>
      <c r="AS117" s="22" cm="1">
        <f t="array" ref="AS1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7" s="6" t="str" cm="1">
        <f t="array" ref="AT11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7" s="59">
        <f ca="1">DATEDIF(TablaEmpleados[[#This Row],[FECHA CONTRATO]],TODAY(),"Y")</f>
        <v>10</v>
      </c>
    </row>
    <row r="118" spans="1:48" x14ac:dyDescent="0.25">
      <c r="A118" t="s">
        <v>235</v>
      </c>
      <c r="B118" t="str">
        <f t="shared" si="1"/>
        <v>cgonzalez@dominio.com</v>
      </c>
      <c r="C118" s="5">
        <v>59892</v>
      </c>
      <c r="D118" t="s">
        <v>23</v>
      </c>
      <c r="E118" t="s">
        <v>24</v>
      </c>
      <c r="F118">
        <v>2108</v>
      </c>
      <c r="G118" s="1">
        <v>25475</v>
      </c>
      <c r="H118" t="s">
        <v>25</v>
      </c>
      <c r="I118" t="s">
        <v>52</v>
      </c>
      <c r="J118" t="s">
        <v>27</v>
      </c>
      <c r="K118" t="s">
        <v>28</v>
      </c>
      <c r="L118" t="s">
        <v>67</v>
      </c>
      <c r="M118" s="1">
        <v>40735</v>
      </c>
      <c r="N118" s="1"/>
      <c r="O118" t="s">
        <v>30</v>
      </c>
      <c r="P118" t="s">
        <v>31</v>
      </c>
      <c r="Q118" t="s">
        <v>32</v>
      </c>
      <c r="R118" t="s">
        <v>68</v>
      </c>
      <c r="S118" t="s">
        <v>69</v>
      </c>
      <c r="T118" t="s">
        <v>35</v>
      </c>
      <c r="U118">
        <v>4.5</v>
      </c>
      <c r="V118">
        <v>4</v>
      </c>
      <c r="W118">
        <v>0</v>
      </c>
      <c r="X118">
        <v>1</v>
      </c>
      <c r="Y118" s="1" t="str">
        <f>IF(TRIM(TablaEmpleados[[#This Row],[NOMBRE]])="","Solicitar nombre","Completo")</f>
        <v>Completo</v>
      </c>
      <c r="Z118" s="1" t="str">
        <f>IF(TRIM(TablaEmpleados[[#This Row],[EMAILS]])="","Solicitar email","")</f>
        <v/>
      </c>
      <c r="AA118" s="12">
        <f>IF(TablaEmpleados[[#This Row],[SALARIO]]&lt;60000,TablaEmpleados[[#This Row],[SALARIO]]*7%,0)</f>
        <v>4192.4400000000005</v>
      </c>
      <c r="AB118" s="15">
        <f>IF(RIGHT(TablaEmpleados[[#This Row],[EMAILS]],8)="pade.com",TablaEmpleados[[#This Row],[SALARIO]]*12%,0)</f>
        <v>0</v>
      </c>
      <c r="AC118" s="15">
        <f>IF(LEFT(TablaEmpleados[[#This Row],[EMAILS]],8)="pade.com",TablaEmpleados[[#This Row],[SALARIO]]*12%,0)</f>
        <v>0</v>
      </c>
      <c r="AD118" s="15">
        <f>IF(COUNTIF(TablaEmpleados[[#This Row],[CARGO]],"*Production*")&gt;0,TablaEmpleados[[#This Row],[SALARIO]]*7%,0)</f>
        <v>4192.4400000000005</v>
      </c>
      <c r="AE118" s="59">
        <f>IF(TablaEmpleados[[#This Row],[ESTADO CIVIL]]="Married",2,0)</f>
        <v>0</v>
      </c>
      <c r="AF118" s="59">
        <f ca="1">IF(DATEDIF(TablaEmpleados[[#This Row],[FECHA CONTRATO]],TODAY(),"Y")&gt;=10,2,0)</f>
        <v>2</v>
      </c>
      <c r="AG118" s="6">
        <f>IF(AND(TablaEmpleados[[#This Row],[NACIONALIDAD]]&lt;&gt;"US Citizen",TablaEmpleados[[#This Row],[Bono anual 2]]=0),TablaEmpleados[[#This Row],[SALARIO]]*3%,0)</f>
        <v>0</v>
      </c>
      <c r="AH118" s="6" t="str">
        <f>IF(AND(TablaEmpleados[[#This Row],[NACIONALIDAD]]="US Citizen",TablaEmpleados[[#This Row],[LATINO]]="Yes"),"SI","NO")</f>
        <v>NO</v>
      </c>
      <c r="AI118" s="19">
        <v>1</v>
      </c>
      <c r="AJ118" s="19" t="str">
        <f>IF(AND(TablaEmpleados[[#This Row],[SALARIO]]&gt;=40000,TablaEmpleados[[#This Row],[SALARIO]]&lt;=50000),"SI","NO")</f>
        <v>NO</v>
      </c>
      <c r="AK118" s="6" t="str">
        <f>IF(OR(TablaEmpleados[[#This Row],[SALARIO]]&lt;55000,TablaEmpleados[[#This Row],[ESTADO CIVIL]]="Married"),"SI","NO")</f>
        <v>NO</v>
      </c>
      <c r="AL118" s="6" t="str">
        <f>IF(TablaEmpleados[[#This Row],[ESTADO]]="MA",
              IF(OR(TablaEmpleados[[#This Row],[CP]]=2145,TablaEmpleados[[#This Row],[CP]]=2148),"SI","NO"),"NO")</f>
        <v>NO</v>
      </c>
      <c r="AM1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8" s="6" t="str" cm="1">
        <f t="array" ref="AN1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8" s="6" t="b">
        <f>TablaEmpleados[[#This Row],[EVALUACIÓN DE DESEMPEÑO CON SI]]=TablaEmpleados[[#This Row],[EVALUACIÓN DE DESEMPEÑO CON SI.CONJUNTO]]</f>
        <v>1</v>
      </c>
      <c r="AP11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18" s="6" t="str" cm="1">
        <f t="array" ref="AQ1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18" s="6" t="b">
        <f>TablaEmpleados[[#This Row],[BONOS DE VIAJE POR EL MUNDO (Con SI)]]=TablaEmpleados[[#This Row],[BONOS DE VIAJE POR EL MUNDO (Con SI.CONJUNTO)]]</f>
        <v>1</v>
      </c>
      <c r="AS118" s="22" cm="1">
        <f t="array" ref="AS11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18" s="6" t="str" cm="1">
        <f t="array" ref="AT11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8" s="59">
        <f ca="1">DATEDIF(TablaEmpleados[[#This Row],[FECHA CONTRATO]],TODAY(),"Y")</f>
        <v>12</v>
      </c>
    </row>
    <row r="119" spans="1:48" x14ac:dyDescent="0.25">
      <c r="A119" t="s">
        <v>236</v>
      </c>
      <c r="B119" t="str">
        <f t="shared" si="1"/>
        <v>jgonzalez@dominio.com</v>
      </c>
      <c r="C119" s="5">
        <v>68898</v>
      </c>
      <c r="D119" t="s">
        <v>45</v>
      </c>
      <c r="E119" t="s">
        <v>24</v>
      </c>
      <c r="F119">
        <v>2128</v>
      </c>
      <c r="G119" s="1">
        <v>23662</v>
      </c>
      <c r="H119" t="s">
        <v>25</v>
      </c>
      <c r="I119" t="s">
        <v>37</v>
      </c>
      <c r="J119" t="s">
        <v>27</v>
      </c>
      <c r="K119" t="s">
        <v>28</v>
      </c>
      <c r="L119" t="s">
        <v>67</v>
      </c>
      <c r="M119" s="1">
        <v>40294</v>
      </c>
      <c r="N119" s="1">
        <v>40693</v>
      </c>
      <c r="O119" t="s">
        <v>38</v>
      </c>
      <c r="P119" t="s">
        <v>39</v>
      </c>
      <c r="Q119" t="s">
        <v>32</v>
      </c>
      <c r="R119" t="s">
        <v>68</v>
      </c>
      <c r="S119" t="s">
        <v>69</v>
      </c>
      <c r="T119" t="s">
        <v>102</v>
      </c>
      <c r="U119">
        <v>3</v>
      </c>
      <c r="V119">
        <v>3</v>
      </c>
      <c r="W119">
        <v>0</v>
      </c>
      <c r="X119">
        <v>10</v>
      </c>
      <c r="Y119" s="1" t="str">
        <f>IF(TRIM(TablaEmpleados[[#This Row],[NOMBRE]])="","Solicitar nombre","Completo")</f>
        <v>Completo</v>
      </c>
      <c r="Z119" s="1" t="str">
        <f>IF(TRIM(TablaEmpleados[[#This Row],[EMAILS]])="","Solicitar email","")</f>
        <v/>
      </c>
      <c r="AA119" s="12">
        <f>IF(TablaEmpleados[[#This Row],[SALARIO]]&lt;60000,TablaEmpleados[[#This Row],[SALARIO]]*7%,0)</f>
        <v>0</v>
      </c>
      <c r="AB119" s="15">
        <f>IF(RIGHT(TablaEmpleados[[#This Row],[EMAILS]],8)="pade.com",TablaEmpleados[[#This Row],[SALARIO]]*12%,0)</f>
        <v>0</v>
      </c>
      <c r="AC119" s="15">
        <f>IF(LEFT(TablaEmpleados[[#This Row],[EMAILS]],8)="pade.com",TablaEmpleados[[#This Row],[SALARIO]]*12%,0)</f>
        <v>0</v>
      </c>
      <c r="AD119" s="15">
        <f>IF(COUNTIF(TablaEmpleados[[#This Row],[CARGO]],"*Production*")&gt;0,TablaEmpleados[[#This Row],[SALARIO]]*7%,0)</f>
        <v>4822.8600000000006</v>
      </c>
      <c r="AE119" s="59">
        <f>IF(TablaEmpleados[[#This Row],[ESTADO CIVIL]]="Married",2,0)</f>
        <v>2</v>
      </c>
      <c r="AF119" s="59">
        <f ca="1">IF(DATEDIF(TablaEmpleados[[#This Row],[FECHA CONTRATO]],TODAY(),"Y")&gt;=10,2,0)</f>
        <v>2</v>
      </c>
      <c r="AG119" s="6">
        <f>IF(AND(TablaEmpleados[[#This Row],[NACIONALIDAD]]&lt;&gt;"US Citizen",TablaEmpleados[[#This Row],[Bono anual 2]]=0),TablaEmpleados[[#This Row],[SALARIO]]*3%,0)</f>
        <v>0</v>
      </c>
      <c r="AH119" s="6" t="str">
        <f>IF(AND(TablaEmpleados[[#This Row],[NACIONALIDAD]]="US Citizen",TablaEmpleados[[#This Row],[LATINO]]="Yes"),"SI","NO")</f>
        <v>NO</v>
      </c>
      <c r="AI119" s="19">
        <v>1</v>
      </c>
      <c r="AJ119" s="19" t="str">
        <f>IF(AND(TablaEmpleados[[#This Row],[SALARIO]]&gt;=40000,TablaEmpleados[[#This Row],[SALARIO]]&lt;=50000),"SI","NO")</f>
        <v>NO</v>
      </c>
      <c r="AK119" s="6" t="str">
        <f>IF(OR(TablaEmpleados[[#This Row],[SALARIO]]&lt;55000,TablaEmpleados[[#This Row],[ESTADO CIVIL]]="Married"),"SI","NO")</f>
        <v>SI</v>
      </c>
      <c r="AL119" s="6" t="str">
        <f>IF(TablaEmpleados[[#This Row],[ESTADO]]="MA",
              IF(OR(TablaEmpleados[[#This Row],[CP]]=2145,TablaEmpleados[[#This Row],[CP]]=2148),"SI","NO"),"NO")</f>
        <v>NO</v>
      </c>
      <c r="AM1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9" s="6" t="str" cm="1">
        <f t="array" ref="AN1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9" s="6" t="b">
        <f>TablaEmpleados[[#This Row],[EVALUACIÓN DE DESEMPEÑO CON SI]]=TablaEmpleados[[#This Row],[EVALUACIÓN DE DESEMPEÑO CON SI.CONJUNTO]]</f>
        <v>1</v>
      </c>
      <c r="AP11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119" s="6" t="str" cm="1">
        <f t="array" ref="AQ1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19" s="6" t="b">
        <f>TablaEmpleados[[#This Row],[BONOS DE VIAJE POR EL MUNDO (Con SI)]]=TablaEmpleados[[#This Row],[BONOS DE VIAJE POR EL MUNDO (Con SI.CONJUNTO)]]</f>
        <v>1</v>
      </c>
      <c r="AS119" s="22" cm="1">
        <f t="array" ref="AS119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19" s="6" t="str" cm="1">
        <f t="array" ref="AT11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9" s="59">
        <f ca="1">DATEDIF(TablaEmpleados[[#This Row],[FECHA CONTRATO]],TODAY(),"Y")</f>
        <v>14</v>
      </c>
    </row>
    <row r="120" spans="1:48" x14ac:dyDescent="0.25">
      <c r="A120" t="s">
        <v>237</v>
      </c>
      <c r="B120" t="str">
        <f t="shared" si="1"/>
        <v>mgonzalez@dominio.com</v>
      </c>
      <c r="C120" s="5">
        <v>61242</v>
      </c>
      <c r="D120" t="s">
        <v>71</v>
      </c>
      <c r="E120" t="s">
        <v>24</v>
      </c>
      <c r="F120">
        <v>2472</v>
      </c>
      <c r="G120" s="1">
        <v>29692</v>
      </c>
      <c r="H120" t="s">
        <v>46</v>
      </c>
      <c r="I120" t="s">
        <v>121</v>
      </c>
      <c r="J120" t="s">
        <v>27</v>
      </c>
      <c r="K120" t="s">
        <v>74</v>
      </c>
      <c r="L120" t="s">
        <v>29</v>
      </c>
      <c r="M120" s="1">
        <v>42009</v>
      </c>
      <c r="N120" s="1"/>
      <c r="O120" t="s">
        <v>30</v>
      </c>
      <c r="P120" t="s">
        <v>31</v>
      </c>
      <c r="Q120" t="s">
        <v>40</v>
      </c>
      <c r="R120" t="s">
        <v>72</v>
      </c>
      <c r="S120" t="s">
        <v>65</v>
      </c>
      <c r="T120" t="s">
        <v>43</v>
      </c>
      <c r="U120">
        <v>4.6100000000000003</v>
      </c>
      <c r="V120">
        <v>4</v>
      </c>
      <c r="W120">
        <v>5</v>
      </c>
      <c r="X120">
        <v>11</v>
      </c>
      <c r="Y120" s="1" t="str">
        <f>IF(TRIM(TablaEmpleados[[#This Row],[NOMBRE]])="","Solicitar nombre","Completo")</f>
        <v>Completo</v>
      </c>
      <c r="Z120" s="1" t="str">
        <f>IF(TRIM(TablaEmpleados[[#This Row],[EMAILS]])="","Solicitar email","")</f>
        <v/>
      </c>
      <c r="AA120" s="12">
        <f>IF(TablaEmpleados[[#This Row],[SALARIO]]&lt;60000,TablaEmpleados[[#This Row],[SALARIO]]*7%,0)</f>
        <v>0</v>
      </c>
      <c r="AB120" s="15">
        <f>IF(RIGHT(TablaEmpleados[[#This Row],[EMAILS]],8)="pade.com",TablaEmpleados[[#This Row],[SALARIO]]*12%,0)</f>
        <v>0</v>
      </c>
      <c r="AC120" s="15">
        <f>IF(LEFT(TablaEmpleados[[#This Row],[EMAILS]],8)="pade.com",TablaEmpleados[[#This Row],[SALARIO]]*12%,0)</f>
        <v>0</v>
      </c>
      <c r="AD120" s="15">
        <f>IF(COUNTIF(TablaEmpleados[[#This Row],[CARGO]],"*Production*")&gt;0,TablaEmpleados[[#This Row],[SALARIO]]*7%,0)</f>
        <v>0</v>
      </c>
      <c r="AE120" s="59">
        <f>IF(TablaEmpleados[[#This Row],[ESTADO CIVIL]]="Married",2,0)</f>
        <v>0</v>
      </c>
      <c r="AF120" s="59">
        <f ca="1">IF(DATEDIF(TablaEmpleados[[#This Row],[FECHA CONTRATO]],TODAY(),"Y")&gt;=10,2,0)</f>
        <v>0</v>
      </c>
      <c r="AG120" s="6">
        <f>IF(AND(TablaEmpleados[[#This Row],[NACIONALIDAD]]&lt;&gt;"US Citizen",TablaEmpleados[[#This Row],[Bono anual 2]]=0),TablaEmpleados[[#This Row],[SALARIO]]*3%,0)</f>
        <v>0</v>
      </c>
      <c r="AH120" s="6" t="str">
        <f>IF(AND(TablaEmpleados[[#This Row],[NACIONALIDAD]]="US Citizen",TablaEmpleados[[#This Row],[LATINO]]="Yes"),"SI","NO")</f>
        <v>SI</v>
      </c>
      <c r="AI120" s="19">
        <v>1</v>
      </c>
      <c r="AJ120" s="19" t="str">
        <f>IF(AND(TablaEmpleados[[#This Row],[SALARIO]]&gt;=40000,TablaEmpleados[[#This Row],[SALARIO]]&lt;=50000),"SI","NO")</f>
        <v>NO</v>
      </c>
      <c r="AK120" s="6" t="str">
        <f>IF(OR(TablaEmpleados[[#This Row],[SALARIO]]&lt;55000,TablaEmpleados[[#This Row],[ESTADO CIVIL]]="Married"),"SI","NO")</f>
        <v>NO</v>
      </c>
      <c r="AL120" s="6" t="str">
        <f>IF(TablaEmpleados[[#This Row],[ESTADO]]="MA",
              IF(OR(TablaEmpleados[[#This Row],[CP]]=2145,TablaEmpleados[[#This Row],[CP]]=2148),"SI","NO"),"NO")</f>
        <v>NO</v>
      </c>
      <c r="AM1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20" s="6" t="str" cm="1">
        <f t="array" ref="AN1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20" s="6" t="b">
        <f>TablaEmpleados[[#This Row],[EVALUACIÓN DE DESEMPEÑO CON SI]]=TablaEmpleados[[#This Row],[EVALUACIÓN DE DESEMPEÑO CON SI.CONJUNTO]]</f>
        <v>1</v>
      </c>
      <c r="AP12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0" s="6" t="str" cm="1">
        <f t="array" ref="AQ1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0" s="6" t="b">
        <f>TablaEmpleados[[#This Row],[BONOS DE VIAJE POR EL MUNDO (Con SI)]]=TablaEmpleados[[#This Row],[BONOS DE VIAJE POR EL MUNDO (Con SI.CONJUNTO)]]</f>
        <v>1</v>
      </c>
      <c r="AS120" s="22" cm="1">
        <f t="array" ref="AS1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0" s="6" t="str" cm="1">
        <f t="array" ref="AT12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0" s="59">
        <f ca="1">DATEDIF(TablaEmpleados[[#This Row],[FECHA CONTRATO]],TODAY(),"Y")</f>
        <v>9</v>
      </c>
    </row>
    <row r="121" spans="1:48" x14ac:dyDescent="0.25">
      <c r="A121" t="s">
        <v>238</v>
      </c>
      <c r="B121" t="str">
        <f t="shared" si="1"/>
        <v>sgood@dominio.com</v>
      </c>
      <c r="C121" s="5">
        <v>66825</v>
      </c>
      <c r="D121" t="s">
        <v>45</v>
      </c>
      <c r="E121" t="s">
        <v>24</v>
      </c>
      <c r="F121">
        <v>1886</v>
      </c>
      <c r="G121" s="1">
        <v>31557</v>
      </c>
      <c r="H121" t="s">
        <v>46</v>
      </c>
      <c r="I121" t="s">
        <v>37</v>
      </c>
      <c r="J121" t="s">
        <v>27</v>
      </c>
      <c r="K121" t="s">
        <v>28</v>
      </c>
      <c r="L121" t="s">
        <v>29</v>
      </c>
      <c r="M121" s="1">
        <v>41771</v>
      </c>
      <c r="N121" s="1"/>
      <c r="O121" t="s">
        <v>30</v>
      </c>
      <c r="P121" t="s">
        <v>31</v>
      </c>
      <c r="Q121" t="s">
        <v>32</v>
      </c>
      <c r="R121" t="s">
        <v>76</v>
      </c>
      <c r="S121" t="s">
        <v>34</v>
      </c>
      <c r="T121" t="s">
        <v>43</v>
      </c>
      <c r="U121">
        <v>4.5999999999999996</v>
      </c>
      <c r="V121">
        <v>3</v>
      </c>
      <c r="W121">
        <v>0</v>
      </c>
      <c r="X121">
        <v>20</v>
      </c>
      <c r="Y121" s="1" t="str">
        <f>IF(TRIM(TablaEmpleados[[#This Row],[NOMBRE]])="","Solicitar nombre","Completo")</f>
        <v>Completo</v>
      </c>
      <c r="Z121" s="1" t="str">
        <f>IF(TRIM(TablaEmpleados[[#This Row],[EMAILS]])="","Solicitar email","")</f>
        <v/>
      </c>
      <c r="AA121" s="12">
        <f>IF(TablaEmpleados[[#This Row],[SALARIO]]&lt;60000,TablaEmpleados[[#This Row],[SALARIO]]*7%,0)</f>
        <v>0</v>
      </c>
      <c r="AB121" s="15">
        <f>IF(RIGHT(TablaEmpleados[[#This Row],[EMAILS]],8)="pade.com",TablaEmpleados[[#This Row],[SALARIO]]*12%,0)</f>
        <v>0</v>
      </c>
      <c r="AC121" s="15">
        <f>IF(LEFT(TablaEmpleados[[#This Row],[EMAILS]],8)="pade.com",TablaEmpleados[[#This Row],[SALARIO]]*12%,0)</f>
        <v>0</v>
      </c>
      <c r="AD121" s="15">
        <f>IF(COUNTIF(TablaEmpleados[[#This Row],[CARGO]],"*Production*")&gt;0,TablaEmpleados[[#This Row],[SALARIO]]*7%,0)</f>
        <v>4677.75</v>
      </c>
      <c r="AE121" s="59">
        <f>IF(TablaEmpleados[[#This Row],[ESTADO CIVIL]]="Married",2,0)</f>
        <v>2</v>
      </c>
      <c r="AF121" s="59">
        <f ca="1">IF(DATEDIF(TablaEmpleados[[#This Row],[FECHA CONTRATO]],TODAY(),"Y")&gt;=10,2,0)</f>
        <v>2</v>
      </c>
      <c r="AG121" s="6">
        <f>IF(AND(TablaEmpleados[[#This Row],[NACIONALIDAD]]&lt;&gt;"US Citizen",TablaEmpleados[[#This Row],[Bono anual 2]]=0),TablaEmpleados[[#This Row],[SALARIO]]*3%,0)</f>
        <v>0</v>
      </c>
      <c r="AH121" s="6" t="str">
        <f>IF(AND(TablaEmpleados[[#This Row],[NACIONALIDAD]]="US Citizen",TablaEmpleados[[#This Row],[LATINO]]="Yes"),"SI","NO")</f>
        <v>NO</v>
      </c>
      <c r="AI121" s="19">
        <v>1</v>
      </c>
      <c r="AJ121" s="19" t="str">
        <f>IF(AND(TablaEmpleados[[#This Row],[SALARIO]]&gt;=40000,TablaEmpleados[[#This Row],[SALARIO]]&lt;=50000),"SI","NO")</f>
        <v>NO</v>
      </c>
      <c r="AK121" s="6" t="str">
        <f>IF(OR(TablaEmpleados[[#This Row],[SALARIO]]&lt;55000,TablaEmpleados[[#This Row],[ESTADO CIVIL]]="Married"),"SI","NO")</f>
        <v>SI</v>
      </c>
      <c r="AL121" s="6" t="str">
        <f>IF(TablaEmpleados[[#This Row],[ESTADO]]="MA",
              IF(OR(TablaEmpleados[[#This Row],[CP]]=2145,TablaEmpleados[[#This Row],[CP]]=2148),"SI","NO"),"NO")</f>
        <v>NO</v>
      </c>
      <c r="AM1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1" s="6" t="str" cm="1">
        <f t="array" ref="AN1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1" s="6" t="b">
        <f>TablaEmpleados[[#This Row],[EVALUACIÓN DE DESEMPEÑO CON SI]]=TablaEmpleados[[#This Row],[EVALUACIÓN DE DESEMPEÑO CON SI.CONJUNTO]]</f>
        <v>1</v>
      </c>
      <c r="AP12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1" s="6" t="str" cm="1">
        <f t="array" ref="AQ1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1" s="6" t="b">
        <f>TablaEmpleados[[#This Row],[BONOS DE VIAJE POR EL MUNDO (Con SI)]]=TablaEmpleados[[#This Row],[BONOS DE VIAJE POR EL MUNDO (Con SI.CONJUNTO)]]</f>
        <v>1</v>
      </c>
      <c r="AS121" s="22" cm="1">
        <f t="array" ref="AS12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1" s="6" t="str" cm="1">
        <f t="array" ref="AT12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1" s="59">
        <f ca="1">DATEDIF(TablaEmpleados[[#This Row],[FECHA CONTRATO]],TODAY(),"Y")</f>
        <v>10</v>
      </c>
    </row>
    <row r="122" spans="1:48" x14ac:dyDescent="0.25">
      <c r="A122" t="s">
        <v>239</v>
      </c>
      <c r="C122" s="5">
        <v>48285</v>
      </c>
      <c r="D122" t="s">
        <v>23</v>
      </c>
      <c r="E122" t="s">
        <v>24</v>
      </c>
      <c r="F122">
        <v>2169</v>
      </c>
      <c r="G122" s="1">
        <v>28996</v>
      </c>
      <c r="H122" t="s">
        <v>25</v>
      </c>
      <c r="I122" t="s">
        <v>37</v>
      </c>
      <c r="J122" t="s">
        <v>27</v>
      </c>
      <c r="K122" t="s">
        <v>28</v>
      </c>
      <c r="L122" t="s">
        <v>29</v>
      </c>
      <c r="M122" s="1">
        <v>41092</v>
      </c>
      <c r="N122" s="1"/>
      <c r="O122" t="s">
        <v>30</v>
      </c>
      <c r="P122" t="s">
        <v>31</v>
      </c>
      <c r="Q122" t="s">
        <v>32</v>
      </c>
      <c r="R122" t="s">
        <v>76</v>
      </c>
      <c r="S122" t="s">
        <v>34</v>
      </c>
      <c r="T122" t="s">
        <v>43</v>
      </c>
      <c r="U122">
        <v>5</v>
      </c>
      <c r="V122">
        <v>3</v>
      </c>
      <c r="W122">
        <v>0</v>
      </c>
      <c r="X122">
        <v>2</v>
      </c>
      <c r="Y122" s="1" t="str">
        <f>IF(TRIM(TablaEmpleados[[#This Row],[NOMBRE]])="","Solicitar nombre","Completo")</f>
        <v>Completo</v>
      </c>
      <c r="Z122" s="1" t="str">
        <f>IF(TRIM(TablaEmpleados[[#This Row],[EMAILS]])="","Solicitar email","")</f>
        <v>Solicitar email</v>
      </c>
      <c r="AA122" s="12">
        <f>IF(TablaEmpleados[[#This Row],[SALARIO]]&lt;60000,TablaEmpleados[[#This Row],[SALARIO]]*7%,0)</f>
        <v>3379.9500000000003</v>
      </c>
      <c r="AB122" s="15">
        <f>IF(RIGHT(TablaEmpleados[[#This Row],[EMAILS]],8)="pade.com",TablaEmpleados[[#This Row],[SALARIO]]*12%,0)</f>
        <v>0</v>
      </c>
      <c r="AC122" s="15">
        <f>IF(LEFT(TablaEmpleados[[#This Row],[EMAILS]],8)="pade.com",TablaEmpleados[[#This Row],[SALARIO]]*12%,0)</f>
        <v>0</v>
      </c>
      <c r="AD122" s="15">
        <f>IF(COUNTIF(TablaEmpleados[[#This Row],[CARGO]],"*Production*")&gt;0,TablaEmpleados[[#This Row],[SALARIO]]*7%,0)</f>
        <v>3379.9500000000003</v>
      </c>
      <c r="AE122" s="59">
        <f>IF(TablaEmpleados[[#This Row],[ESTADO CIVIL]]="Married",2,0)</f>
        <v>2</v>
      </c>
      <c r="AF122" s="59">
        <f ca="1">IF(DATEDIF(TablaEmpleados[[#This Row],[FECHA CONTRATO]],TODAY(),"Y")&gt;=10,2,0)</f>
        <v>2</v>
      </c>
      <c r="AG122" s="6">
        <f>IF(AND(TablaEmpleados[[#This Row],[NACIONALIDAD]]&lt;&gt;"US Citizen",TablaEmpleados[[#This Row],[Bono anual 2]]=0),TablaEmpleados[[#This Row],[SALARIO]]*3%,0)</f>
        <v>0</v>
      </c>
      <c r="AH122" s="6" t="str">
        <f>IF(AND(TablaEmpleados[[#This Row],[NACIONALIDAD]]="US Citizen",TablaEmpleados[[#This Row],[LATINO]]="Yes"),"SI","NO")</f>
        <v>NO</v>
      </c>
      <c r="AI122" s="19">
        <v>1</v>
      </c>
      <c r="AJ122" s="19" t="str">
        <f>IF(AND(TablaEmpleados[[#This Row],[SALARIO]]&gt;=40000,TablaEmpleados[[#This Row],[SALARIO]]&lt;=50000),"SI","NO")</f>
        <v>SI</v>
      </c>
      <c r="AK122" s="6" t="str">
        <f>IF(OR(TablaEmpleados[[#This Row],[SALARIO]]&lt;55000,TablaEmpleados[[#This Row],[ESTADO CIVIL]]="Married"),"SI","NO")</f>
        <v>SI</v>
      </c>
      <c r="AL122" s="6" t="str">
        <f>IF(TablaEmpleados[[#This Row],[ESTADO]]="MA",
              IF(OR(TablaEmpleados[[#This Row],[CP]]=2145,TablaEmpleados[[#This Row],[CP]]=2148),"SI","NO"),"NO")</f>
        <v>NO</v>
      </c>
      <c r="AM1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2" s="6" t="str" cm="1">
        <f t="array" ref="AN1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2" s="6" t="b">
        <f>TablaEmpleados[[#This Row],[EVALUACIÓN DE DESEMPEÑO CON SI]]=TablaEmpleados[[#This Row],[EVALUACIÓN DE DESEMPEÑO CON SI.CONJUNTO]]</f>
        <v>1</v>
      </c>
      <c r="AP12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2" s="6" t="str" cm="1">
        <f t="array" ref="AQ1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2" s="6" t="b">
        <f>TablaEmpleados[[#This Row],[BONOS DE VIAJE POR EL MUNDO (Con SI)]]=TablaEmpleados[[#This Row],[BONOS DE VIAJE POR EL MUNDO (Con SI.CONJUNTO)]]</f>
        <v>1</v>
      </c>
      <c r="AS122" s="22" cm="1">
        <f t="array" ref="AS12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2" s="6" t="str" cm="1">
        <f t="array" ref="AT12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2" s="59">
        <f ca="1">DATEDIF(TablaEmpleados[[#This Row],[FECHA CONTRATO]],TODAY(),"Y")</f>
        <v>11</v>
      </c>
    </row>
    <row r="123" spans="1:48" x14ac:dyDescent="0.25">
      <c r="A123" t="s">
        <v>240</v>
      </c>
      <c r="B123" t="str">
        <f t="shared" si="1"/>
        <v>pgosciminski@dominio.com</v>
      </c>
      <c r="C123" s="5">
        <v>66149</v>
      </c>
      <c r="D123" t="s">
        <v>45</v>
      </c>
      <c r="E123" t="s">
        <v>24</v>
      </c>
      <c r="F123">
        <v>1824</v>
      </c>
      <c r="G123" s="1">
        <v>30658</v>
      </c>
      <c r="H123" t="s">
        <v>46</v>
      </c>
      <c r="I123" t="s">
        <v>121</v>
      </c>
      <c r="J123" t="s">
        <v>27</v>
      </c>
      <c r="K123" t="s">
        <v>28</v>
      </c>
      <c r="L123" t="s">
        <v>241</v>
      </c>
      <c r="M123" s="1">
        <v>41547</v>
      </c>
      <c r="N123" s="1"/>
      <c r="O123" t="s">
        <v>30</v>
      </c>
      <c r="P123" t="s">
        <v>31</v>
      </c>
      <c r="Q123" t="s">
        <v>32</v>
      </c>
      <c r="R123" t="s">
        <v>48</v>
      </c>
      <c r="S123" t="s">
        <v>55</v>
      </c>
      <c r="T123" t="s">
        <v>43</v>
      </c>
      <c r="U123">
        <v>4.4000000000000004</v>
      </c>
      <c r="V123">
        <v>5</v>
      </c>
      <c r="W123">
        <v>0</v>
      </c>
      <c r="X123">
        <v>1</v>
      </c>
      <c r="Y123" s="1" t="str">
        <f>IF(TRIM(TablaEmpleados[[#This Row],[NOMBRE]])="","Solicitar nombre","Completo")</f>
        <v>Completo</v>
      </c>
      <c r="Z123" s="1" t="str">
        <f>IF(TRIM(TablaEmpleados[[#This Row],[EMAILS]])="","Solicitar email","")</f>
        <v/>
      </c>
      <c r="AA123" s="12">
        <f>IF(TablaEmpleados[[#This Row],[SALARIO]]&lt;60000,TablaEmpleados[[#This Row],[SALARIO]]*7%,0)</f>
        <v>0</v>
      </c>
      <c r="AB123" s="15">
        <f>IF(RIGHT(TablaEmpleados[[#This Row],[EMAILS]],8)="pade.com",TablaEmpleados[[#This Row],[SALARIO]]*12%,0)</f>
        <v>0</v>
      </c>
      <c r="AC123" s="15">
        <f>IF(LEFT(TablaEmpleados[[#This Row],[EMAILS]],8)="pade.com",TablaEmpleados[[#This Row],[SALARIO]]*12%,0)</f>
        <v>0</v>
      </c>
      <c r="AD123" s="15">
        <f>IF(COUNTIF(TablaEmpleados[[#This Row],[CARGO]],"*Production*")&gt;0,TablaEmpleados[[#This Row],[SALARIO]]*7%,0)</f>
        <v>4630.43</v>
      </c>
      <c r="AE123" s="59">
        <f>IF(TablaEmpleados[[#This Row],[ESTADO CIVIL]]="Married",2,0)</f>
        <v>0</v>
      </c>
      <c r="AF123" s="59">
        <f ca="1">IF(DATEDIF(TablaEmpleados[[#This Row],[FECHA CONTRATO]],TODAY(),"Y")&gt;=10,2,0)</f>
        <v>2</v>
      </c>
      <c r="AG123" s="6">
        <f>IF(AND(TablaEmpleados[[#This Row],[NACIONALIDAD]]&lt;&gt;"US Citizen",TablaEmpleados[[#This Row],[Bono anual 2]]=0),TablaEmpleados[[#This Row],[SALARIO]]*3%,0)</f>
        <v>0</v>
      </c>
      <c r="AH123" s="6" t="str">
        <f>IF(AND(TablaEmpleados[[#This Row],[NACIONALIDAD]]="US Citizen",TablaEmpleados[[#This Row],[LATINO]]="Yes"),"SI","NO")</f>
        <v>NO</v>
      </c>
      <c r="AI123" s="19">
        <v>1</v>
      </c>
      <c r="AJ123" s="19" t="str">
        <f>IF(AND(TablaEmpleados[[#This Row],[SALARIO]]&gt;=40000,TablaEmpleados[[#This Row],[SALARIO]]&lt;=50000),"SI","NO")</f>
        <v>NO</v>
      </c>
      <c r="AK123" s="6" t="str">
        <f>IF(OR(TablaEmpleados[[#This Row],[SALARIO]]&lt;55000,TablaEmpleados[[#This Row],[ESTADO CIVIL]]="Married"),"SI","NO")</f>
        <v>NO</v>
      </c>
      <c r="AL123" s="6" t="str">
        <f>IF(TablaEmpleados[[#This Row],[ESTADO]]="MA",
              IF(OR(TablaEmpleados[[#This Row],[CP]]=2145,TablaEmpleados[[#This Row],[CP]]=2148),"SI","NO"),"NO")</f>
        <v>NO</v>
      </c>
      <c r="AM1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3" s="6" t="str" cm="1">
        <f t="array" ref="AN1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3" s="6" t="b">
        <f>TablaEmpleados[[#This Row],[EVALUACIÓN DE DESEMPEÑO CON SI]]=TablaEmpleados[[#This Row],[EVALUACIÓN DE DESEMPEÑO CON SI.CONJUNTO]]</f>
        <v>1</v>
      </c>
      <c r="AP12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3" s="6" t="str" cm="1">
        <f t="array" ref="AQ1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3" s="6" t="b">
        <f>TablaEmpleados[[#This Row],[BONOS DE VIAJE POR EL MUNDO (Con SI)]]=TablaEmpleados[[#This Row],[BONOS DE VIAJE POR EL MUNDO (Con SI.CONJUNTO)]]</f>
        <v>1</v>
      </c>
      <c r="AS123" s="22" cm="1">
        <f t="array" ref="AS12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3" s="6" t="str" cm="1">
        <f t="array" ref="AT12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3" s="59">
        <f ca="1">DATEDIF(TablaEmpleados[[#This Row],[FECHA CONTRATO]],TODAY(),"Y")</f>
        <v>10</v>
      </c>
    </row>
    <row r="124" spans="1:48" x14ac:dyDescent="0.25">
      <c r="A124" t="s">
        <v>242</v>
      </c>
      <c r="B124" t="str">
        <f t="shared" si="1"/>
        <v>rgoyal@dominio.com</v>
      </c>
      <c r="C124" s="5">
        <v>49256</v>
      </c>
      <c r="D124" t="s">
        <v>23</v>
      </c>
      <c r="E124" t="s">
        <v>24</v>
      </c>
      <c r="F124">
        <v>1864</v>
      </c>
      <c r="G124" s="1">
        <v>27311</v>
      </c>
      <c r="H124" t="s">
        <v>46</v>
      </c>
      <c r="I124" t="s">
        <v>37</v>
      </c>
      <c r="J124" t="s">
        <v>27</v>
      </c>
      <c r="K124" t="s">
        <v>28</v>
      </c>
      <c r="L124" t="s">
        <v>96</v>
      </c>
      <c r="M124" s="1">
        <v>41505</v>
      </c>
      <c r="N124" s="1"/>
      <c r="O124" t="s">
        <v>30</v>
      </c>
      <c r="P124" t="s">
        <v>31</v>
      </c>
      <c r="Q124" t="s">
        <v>32</v>
      </c>
      <c r="R124" t="s">
        <v>48</v>
      </c>
      <c r="S124" t="s">
        <v>34</v>
      </c>
      <c r="T124" t="s">
        <v>43</v>
      </c>
      <c r="U124">
        <v>4.0999999999999996</v>
      </c>
      <c r="V124">
        <v>5</v>
      </c>
      <c r="W124">
        <v>0</v>
      </c>
      <c r="X124">
        <v>3</v>
      </c>
      <c r="Y124" s="1" t="str">
        <f>IF(TRIM(TablaEmpleados[[#This Row],[NOMBRE]])="","Solicitar nombre","Completo")</f>
        <v>Completo</v>
      </c>
      <c r="Z124" s="1" t="str">
        <f>IF(TRIM(TablaEmpleados[[#This Row],[EMAILS]])="","Solicitar email","")</f>
        <v/>
      </c>
      <c r="AA124" s="12">
        <f>IF(TablaEmpleados[[#This Row],[SALARIO]]&lt;60000,TablaEmpleados[[#This Row],[SALARIO]]*7%,0)</f>
        <v>3447.9200000000005</v>
      </c>
      <c r="AB124" s="15">
        <f>IF(RIGHT(TablaEmpleados[[#This Row],[EMAILS]],8)="pade.com",TablaEmpleados[[#This Row],[SALARIO]]*12%,0)</f>
        <v>0</v>
      </c>
      <c r="AC124" s="15">
        <f>IF(LEFT(TablaEmpleados[[#This Row],[EMAILS]],8)="pade.com",TablaEmpleados[[#This Row],[SALARIO]]*12%,0)</f>
        <v>0</v>
      </c>
      <c r="AD124" s="15">
        <f>IF(COUNTIF(TablaEmpleados[[#This Row],[CARGO]],"*Production*")&gt;0,TablaEmpleados[[#This Row],[SALARIO]]*7%,0)</f>
        <v>3447.9200000000005</v>
      </c>
      <c r="AE124" s="59">
        <f>IF(TablaEmpleados[[#This Row],[ESTADO CIVIL]]="Married",2,0)</f>
        <v>2</v>
      </c>
      <c r="AF124" s="59">
        <f ca="1">IF(DATEDIF(TablaEmpleados[[#This Row],[FECHA CONTRATO]],TODAY(),"Y")&gt;=10,2,0)</f>
        <v>2</v>
      </c>
      <c r="AG124" s="6">
        <f>IF(AND(TablaEmpleados[[#This Row],[NACIONALIDAD]]&lt;&gt;"US Citizen",TablaEmpleados[[#This Row],[Bono anual 2]]=0),TablaEmpleados[[#This Row],[SALARIO]]*3%,0)</f>
        <v>0</v>
      </c>
      <c r="AH124" s="6" t="str">
        <f>IF(AND(TablaEmpleados[[#This Row],[NACIONALIDAD]]="US Citizen",TablaEmpleados[[#This Row],[LATINO]]="Yes"),"SI","NO")</f>
        <v>NO</v>
      </c>
      <c r="AI124" s="19">
        <v>1</v>
      </c>
      <c r="AJ124" s="19" t="str">
        <f>IF(AND(TablaEmpleados[[#This Row],[SALARIO]]&gt;=40000,TablaEmpleados[[#This Row],[SALARIO]]&lt;=50000),"SI","NO")</f>
        <v>SI</v>
      </c>
      <c r="AK124" s="6" t="str">
        <f>IF(OR(TablaEmpleados[[#This Row],[SALARIO]]&lt;55000,TablaEmpleados[[#This Row],[ESTADO CIVIL]]="Married"),"SI","NO")</f>
        <v>SI</v>
      </c>
      <c r="AL124" s="6" t="str">
        <f>IF(TablaEmpleados[[#This Row],[ESTADO]]="MA",
              IF(OR(TablaEmpleados[[#This Row],[CP]]=2145,TablaEmpleados[[#This Row],[CP]]=2148),"SI","NO"),"NO")</f>
        <v>NO</v>
      </c>
      <c r="AM1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4" s="6" t="str" cm="1">
        <f t="array" ref="AN1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4" s="6" t="b">
        <f>TablaEmpleados[[#This Row],[EVALUACIÓN DE DESEMPEÑO CON SI]]=TablaEmpleados[[#This Row],[EVALUACIÓN DE DESEMPEÑO CON SI.CONJUNTO]]</f>
        <v>1</v>
      </c>
      <c r="AP12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4" s="6" t="str" cm="1">
        <f t="array" ref="AQ1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4" s="6" t="b">
        <f>TablaEmpleados[[#This Row],[BONOS DE VIAJE POR EL MUNDO (Con SI)]]=TablaEmpleados[[#This Row],[BONOS DE VIAJE POR EL MUNDO (Con SI.CONJUNTO)]]</f>
        <v>1</v>
      </c>
      <c r="AS124" s="22" cm="1">
        <f t="array" ref="AS12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4" s="6" t="str" cm="1">
        <f t="array" ref="AT12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4" s="59">
        <f ca="1">DATEDIF(TablaEmpleados[[#This Row],[FECHA CONTRATO]],TODAY(),"Y")</f>
        <v>10</v>
      </c>
    </row>
    <row r="125" spans="1:48" x14ac:dyDescent="0.25">
      <c r="A125" t="s">
        <v>243</v>
      </c>
      <c r="B125" t="str">
        <f t="shared" si="1"/>
        <v>egray@dominio.com</v>
      </c>
      <c r="C125" s="5">
        <v>62957</v>
      </c>
      <c r="D125" t="s">
        <v>113</v>
      </c>
      <c r="E125" t="s">
        <v>24</v>
      </c>
      <c r="F125">
        <v>1752</v>
      </c>
      <c r="G125" s="1">
        <v>29778</v>
      </c>
      <c r="H125" t="s">
        <v>25</v>
      </c>
      <c r="I125" t="s">
        <v>52</v>
      </c>
      <c r="J125" t="s">
        <v>27</v>
      </c>
      <c r="K125" t="s">
        <v>28</v>
      </c>
      <c r="L125" t="s">
        <v>29</v>
      </c>
      <c r="M125" s="1">
        <v>42157</v>
      </c>
      <c r="N125" s="1"/>
      <c r="O125" t="s">
        <v>30</v>
      </c>
      <c r="P125" t="s">
        <v>31</v>
      </c>
      <c r="Q125" t="s">
        <v>32</v>
      </c>
      <c r="R125" t="s">
        <v>115</v>
      </c>
      <c r="S125" t="s">
        <v>65</v>
      </c>
      <c r="T125" t="s">
        <v>43</v>
      </c>
      <c r="U125">
        <v>4.63</v>
      </c>
      <c r="V125">
        <v>3</v>
      </c>
      <c r="W125">
        <v>0</v>
      </c>
      <c r="X125">
        <v>2</v>
      </c>
      <c r="Y125" s="1" t="str">
        <f>IF(TRIM(TablaEmpleados[[#This Row],[NOMBRE]])="","Solicitar nombre","Completo")</f>
        <v>Completo</v>
      </c>
      <c r="Z125" s="1" t="str">
        <f>IF(TRIM(TablaEmpleados[[#This Row],[EMAILS]])="","Solicitar email","")</f>
        <v/>
      </c>
      <c r="AA125" s="12">
        <f>IF(TablaEmpleados[[#This Row],[SALARIO]]&lt;60000,TablaEmpleados[[#This Row],[SALARIO]]*7%,0)</f>
        <v>0</v>
      </c>
      <c r="AB125" s="15">
        <f>IF(RIGHT(TablaEmpleados[[#This Row],[EMAILS]],8)="pade.com",TablaEmpleados[[#This Row],[SALARIO]]*12%,0)</f>
        <v>0</v>
      </c>
      <c r="AC125" s="15">
        <f>IF(LEFT(TablaEmpleados[[#This Row],[EMAILS]],8)="pade.com",TablaEmpleados[[#This Row],[SALARIO]]*12%,0)</f>
        <v>0</v>
      </c>
      <c r="AD125" s="15">
        <f>IF(COUNTIF(TablaEmpleados[[#This Row],[CARGO]],"*Production*")&gt;0,TablaEmpleados[[#This Row],[SALARIO]]*7%,0)</f>
        <v>4406.9900000000007</v>
      </c>
      <c r="AE125" s="59">
        <f>IF(TablaEmpleados[[#This Row],[ESTADO CIVIL]]="Married",2,0)</f>
        <v>0</v>
      </c>
      <c r="AF125" s="59">
        <f ca="1">IF(DATEDIF(TablaEmpleados[[#This Row],[FECHA CONTRATO]],TODAY(),"Y")&gt;=10,2,0)</f>
        <v>0</v>
      </c>
      <c r="AG125" s="6">
        <f>IF(AND(TablaEmpleados[[#This Row],[NACIONALIDAD]]&lt;&gt;"US Citizen",TablaEmpleados[[#This Row],[Bono anual 2]]=0),TablaEmpleados[[#This Row],[SALARIO]]*3%,0)</f>
        <v>0</v>
      </c>
      <c r="AH125" s="6" t="str">
        <f>IF(AND(TablaEmpleados[[#This Row],[NACIONALIDAD]]="US Citizen",TablaEmpleados[[#This Row],[LATINO]]="Yes"),"SI","NO")</f>
        <v>NO</v>
      </c>
      <c r="AI125" s="19">
        <v>1</v>
      </c>
      <c r="AJ125" s="19" t="str">
        <f>IF(AND(TablaEmpleados[[#This Row],[SALARIO]]&gt;=40000,TablaEmpleados[[#This Row],[SALARIO]]&lt;=50000),"SI","NO")</f>
        <v>NO</v>
      </c>
      <c r="AK125" s="6" t="str">
        <f>IF(OR(TablaEmpleados[[#This Row],[SALARIO]]&lt;55000,TablaEmpleados[[#This Row],[ESTADO CIVIL]]="Married"),"SI","NO")</f>
        <v>NO</v>
      </c>
      <c r="AL125" s="6" t="str">
        <f>IF(TablaEmpleados[[#This Row],[ESTADO]]="MA",
              IF(OR(TablaEmpleados[[#This Row],[CP]]=2145,TablaEmpleados[[#This Row],[CP]]=2148),"SI","NO"),"NO")</f>
        <v>NO</v>
      </c>
      <c r="AM1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5" s="6" t="str" cm="1">
        <f t="array" ref="AN1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5" s="6" t="b">
        <f>TablaEmpleados[[#This Row],[EVALUACIÓN DE DESEMPEÑO CON SI]]=TablaEmpleados[[#This Row],[EVALUACIÓN DE DESEMPEÑO CON SI.CONJUNTO]]</f>
        <v>1</v>
      </c>
      <c r="AP12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5" s="6" t="str" cm="1">
        <f t="array" ref="AQ1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5" s="6" t="b">
        <f>TablaEmpleados[[#This Row],[BONOS DE VIAJE POR EL MUNDO (Con SI)]]=TablaEmpleados[[#This Row],[BONOS DE VIAJE POR EL MUNDO (Con SI.CONJUNTO)]]</f>
        <v>1</v>
      </c>
      <c r="AS125" s="22" cm="1">
        <f t="array" ref="AS1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5" s="6" t="str" cm="1">
        <f t="array" ref="AT12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5" s="59">
        <f ca="1">DATEDIF(TablaEmpleados[[#This Row],[FECHA CONTRATO]],TODAY(),"Y")</f>
        <v>8</v>
      </c>
    </row>
    <row r="126" spans="1:48" x14ac:dyDescent="0.25">
      <c r="A126" t="s">
        <v>244</v>
      </c>
      <c r="B126" t="str">
        <f t="shared" si="1"/>
        <v>pgross@dominio.com</v>
      </c>
      <c r="C126" s="5">
        <v>63813</v>
      </c>
      <c r="D126" t="s">
        <v>23</v>
      </c>
      <c r="E126" t="s">
        <v>24</v>
      </c>
      <c r="F126">
        <v>2176</v>
      </c>
      <c r="G126" s="1">
        <v>30457</v>
      </c>
      <c r="H126" t="s">
        <v>46</v>
      </c>
      <c r="I126" t="s">
        <v>52</v>
      </c>
      <c r="J126" t="s">
        <v>27</v>
      </c>
      <c r="K126" t="s">
        <v>28</v>
      </c>
      <c r="L126" t="s">
        <v>29</v>
      </c>
      <c r="M126" s="1">
        <v>40595</v>
      </c>
      <c r="N126" s="1">
        <v>41650</v>
      </c>
      <c r="O126" t="s">
        <v>176</v>
      </c>
      <c r="P126" t="s">
        <v>39</v>
      </c>
      <c r="Q126" t="s">
        <v>32</v>
      </c>
      <c r="R126" t="s">
        <v>84</v>
      </c>
      <c r="S126" t="s">
        <v>101</v>
      </c>
      <c r="T126" t="s">
        <v>43</v>
      </c>
      <c r="U126">
        <v>5</v>
      </c>
      <c r="V126">
        <v>5</v>
      </c>
      <c r="W126">
        <v>0</v>
      </c>
      <c r="X126">
        <v>17</v>
      </c>
      <c r="Y126" s="1" t="str">
        <f>IF(TRIM(TablaEmpleados[[#This Row],[NOMBRE]])="","Solicitar nombre","Completo")</f>
        <v>Completo</v>
      </c>
      <c r="Z126" s="1" t="str">
        <f>IF(TRIM(TablaEmpleados[[#This Row],[EMAILS]])="","Solicitar email","")</f>
        <v/>
      </c>
      <c r="AA126" s="12">
        <f>IF(TablaEmpleados[[#This Row],[SALARIO]]&lt;60000,TablaEmpleados[[#This Row],[SALARIO]]*7%,0)</f>
        <v>0</v>
      </c>
      <c r="AB126" s="15">
        <f>IF(RIGHT(TablaEmpleados[[#This Row],[EMAILS]],8)="pade.com",TablaEmpleados[[#This Row],[SALARIO]]*12%,0)</f>
        <v>0</v>
      </c>
      <c r="AC126" s="15">
        <f>IF(LEFT(TablaEmpleados[[#This Row],[EMAILS]],8)="pade.com",TablaEmpleados[[#This Row],[SALARIO]]*12%,0)</f>
        <v>0</v>
      </c>
      <c r="AD126" s="15">
        <f>IF(COUNTIF(TablaEmpleados[[#This Row],[CARGO]],"*Production*")&gt;0,TablaEmpleados[[#This Row],[SALARIO]]*7%,0)</f>
        <v>4466.9100000000008</v>
      </c>
      <c r="AE126" s="59">
        <f>IF(TablaEmpleados[[#This Row],[ESTADO CIVIL]]="Married",2,0)</f>
        <v>0</v>
      </c>
      <c r="AF126" s="59">
        <f ca="1">IF(DATEDIF(TablaEmpleados[[#This Row],[FECHA CONTRATO]],TODAY(),"Y")&gt;=10,2,0)</f>
        <v>2</v>
      </c>
      <c r="AG126" s="6">
        <f>IF(AND(TablaEmpleados[[#This Row],[NACIONALIDAD]]&lt;&gt;"US Citizen",TablaEmpleados[[#This Row],[Bono anual 2]]=0),TablaEmpleados[[#This Row],[SALARIO]]*3%,0)</f>
        <v>0</v>
      </c>
      <c r="AH126" s="6" t="str">
        <f>IF(AND(TablaEmpleados[[#This Row],[NACIONALIDAD]]="US Citizen",TablaEmpleados[[#This Row],[LATINO]]="Yes"),"SI","NO")</f>
        <v>NO</v>
      </c>
      <c r="AI126" s="19">
        <v>1</v>
      </c>
      <c r="AJ126" s="19" t="str">
        <f>IF(AND(TablaEmpleados[[#This Row],[SALARIO]]&gt;=40000,TablaEmpleados[[#This Row],[SALARIO]]&lt;=50000),"SI","NO")</f>
        <v>NO</v>
      </c>
      <c r="AK126" s="6" t="str">
        <f>IF(OR(TablaEmpleados[[#This Row],[SALARIO]]&lt;55000,TablaEmpleados[[#This Row],[ESTADO CIVIL]]="Married"),"SI","NO")</f>
        <v>NO</v>
      </c>
      <c r="AL126" s="6" t="str">
        <f>IF(TablaEmpleados[[#This Row],[ESTADO]]="MA",
              IF(OR(TablaEmpleados[[#This Row],[CP]]=2145,TablaEmpleados[[#This Row],[CP]]=2148),"SI","NO"),"NO")</f>
        <v>NO</v>
      </c>
      <c r="AM1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6" s="6" t="str" cm="1">
        <f t="array" ref="AN1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6" s="6" t="b">
        <f>TablaEmpleados[[#This Row],[EVALUACIÓN DE DESEMPEÑO CON SI]]=TablaEmpleados[[#This Row],[EVALUACIÓN DE DESEMPEÑO CON SI.CONJUNTO]]</f>
        <v>1</v>
      </c>
      <c r="AP12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6" s="6" t="str" cm="1">
        <f t="array" ref="AQ1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6" s="6" t="b">
        <f>TablaEmpleados[[#This Row],[BONOS DE VIAJE POR EL MUNDO (Con SI)]]=TablaEmpleados[[#This Row],[BONOS DE VIAJE POR EL MUNDO (Con SI.CONJUNTO)]]</f>
        <v>1</v>
      </c>
      <c r="AS126" s="22" cm="1">
        <f t="array" ref="AS1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6" s="6" t="str" cm="1">
        <f t="array" ref="AT12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6" s="59">
        <f ca="1">DATEDIF(TablaEmpleados[[#This Row],[FECHA CONTRATO]],TODAY(),"Y")</f>
        <v>13</v>
      </c>
    </row>
    <row r="127" spans="1:48" x14ac:dyDescent="0.25">
      <c r="A127" t="s">
        <v>245</v>
      </c>
      <c r="B127" t="str">
        <f t="shared" si="1"/>
        <v>hgruber@dominio.com</v>
      </c>
      <c r="C127" s="5">
        <v>99020</v>
      </c>
      <c r="D127" t="s">
        <v>179</v>
      </c>
      <c r="E127" t="s">
        <v>24</v>
      </c>
      <c r="F127">
        <v>2134</v>
      </c>
      <c r="G127" s="1">
        <v>32689</v>
      </c>
      <c r="H127" t="s">
        <v>25</v>
      </c>
      <c r="I127" t="s">
        <v>37</v>
      </c>
      <c r="J127" t="s">
        <v>27</v>
      </c>
      <c r="K127" t="s">
        <v>28</v>
      </c>
      <c r="L127" t="s">
        <v>67</v>
      </c>
      <c r="M127" s="1">
        <v>42845</v>
      </c>
      <c r="N127" s="1"/>
      <c r="O127" t="s">
        <v>30</v>
      </c>
      <c r="P127" t="s">
        <v>31</v>
      </c>
      <c r="Q127" t="s">
        <v>40</v>
      </c>
      <c r="R127" t="s">
        <v>180</v>
      </c>
      <c r="S127" t="s">
        <v>42</v>
      </c>
      <c r="T127" t="s">
        <v>43</v>
      </c>
      <c r="U127">
        <v>4.2</v>
      </c>
      <c r="V127">
        <v>5</v>
      </c>
      <c r="W127">
        <v>5</v>
      </c>
      <c r="X127">
        <v>8</v>
      </c>
      <c r="Y127" s="1" t="str">
        <f>IF(TRIM(TablaEmpleados[[#This Row],[NOMBRE]])="","Solicitar nombre","Completo")</f>
        <v>Completo</v>
      </c>
      <c r="Z127" s="1" t="str">
        <f>IF(TRIM(TablaEmpleados[[#This Row],[EMAILS]])="","Solicitar email","")</f>
        <v/>
      </c>
      <c r="AA127" s="12">
        <f>IF(TablaEmpleados[[#This Row],[SALARIO]]&lt;60000,TablaEmpleados[[#This Row],[SALARIO]]*7%,0)</f>
        <v>0</v>
      </c>
      <c r="AB127" s="15">
        <f>IF(RIGHT(TablaEmpleados[[#This Row],[EMAILS]],8)="pade.com",TablaEmpleados[[#This Row],[SALARIO]]*12%,0)</f>
        <v>0</v>
      </c>
      <c r="AC127" s="15">
        <f>IF(LEFT(TablaEmpleados[[#This Row],[EMAILS]],8)="pade.com",TablaEmpleados[[#This Row],[SALARIO]]*12%,0)</f>
        <v>0</v>
      </c>
      <c r="AD127" s="15">
        <f>IF(COUNTIF(TablaEmpleados[[#This Row],[CARGO]],"*Production*")&gt;0,TablaEmpleados[[#This Row],[SALARIO]]*7%,0)</f>
        <v>0</v>
      </c>
      <c r="AE127" s="59">
        <f>IF(TablaEmpleados[[#This Row],[ESTADO CIVIL]]="Married",2,0)</f>
        <v>2</v>
      </c>
      <c r="AF127" s="59">
        <f ca="1">IF(DATEDIF(TablaEmpleados[[#This Row],[FECHA CONTRATO]],TODAY(),"Y")&gt;=10,2,0)</f>
        <v>0</v>
      </c>
      <c r="AG127" s="6">
        <f>IF(AND(TablaEmpleados[[#This Row],[NACIONALIDAD]]&lt;&gt;"US Citizen",TablaEmpleados[[#This Row],[Bono anual 2]]=0),TablaEmpleados[[#This Row],[SALARIO]]*3%,0)</f>
        <v>0</v>
      </c>
      <c r="AH127" s="6" t="str">
        <f>IF(AND(TablaEmpleados[[#This Row],[NACIONALIDAD]]="US Citizen",TablaEmpleados[[#This Row],[LATINO]]="Yes"),"SI","NO")</f>
        <v>NO</v>
      </c>
      <c r="AI127" s="19">
        <v>1</v>
      </c>
      <c r="AJ127" s="19" t="str">
        <f>IF(AND(TablaEmpleados[[#This Row],[SALARIO]]&gt;=40000,TablaEmpleados[[#This Row],[SALARIO]]&lt;=50000),"SI","NO")</f>
        <v>NO</v>
      </c>
      <c r="AK127" s="6" t="str">
        <f>IF(OR(TablaEmpleados[[#This Row],[SALARIO]]&lt;55000,TablaEmpleados[[#This Row],[ESTADO CIVIL]]="Married"),"SI","NO")</f>
        <v>SI</v>
      </c>
      <c r="AL127" s="6" t="str">
        <f>IF(TablaEmpleados[[#This Row],[ESTADO]]="MA",
              IF(OR(TablaEmpleados[[#This Row],[CP]]=2145,TablaEmpleados[[#This Row],[CP]]=2148),"SI","NO"),"NO")</f>
        <v>NO</v>
      </c>
      <c r="AM1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27" s="6" t="str" cm="1">
        <f t="array" ref="AN1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27" s="6" t="b">
        <f>TablaEmpleados[[#This Row],[EVALUACIÓN DE DESEMPEÑO CON SI]]=TablaEmpleados[[#This Row],[EVALUACIÓN DE DESEMPEÑO CON SI.CONJUNTO]]</f>
        <v>1</v>
      </c>
      <c r="AP12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7" s="6" t="str" cm="1">
        <f t="array" ref="AQ1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7" s="6" t="b">
        <f>TablaEmpleados[[#This Row],[BONOS DE VIAJE POR EL MUNDO (Con SI)]]=TablaEmpleados[[#This Row],[BONOS DE VIAJE POR EL MUNDO (Con SI.CONJUNTO)]]</f>
        <v>1</v>
      </c>
      <c r="AS127" s="22" cm="1">
        <f t="array" ref="AS12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7" s="6" t="str" cm="1">
        <f t="array" ref="AT12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7" s="59">
        <f ca="1">DATEDIF(TablaEmpleados[[#This Row],[FECHA CONTRATO]],TODAY(),"Y")</f>
        <v>7</v>
      </c>
    </row>
    <row r="128" spans="1:48" x14ac:dyDescent="0.25">
      <c r="A128" t="s">
        <v>246</v>
      </c>
      <c r="B128" t="str">
        <f t="shared" si="1"/>
        <v>mguilianno@dominio.com</v>
      </c>
      <c r="C128" s="5">
        <v>71707</v>
      </c>
      <c r="D128" t="s">
        <v>123</v>
      </c>
      <c r="E128" t="s">
        <v>247</v>
      </c>
      <c r="F128">
        <v>37129</v>
      </c>
      <c r="G128" s="1">
        <v>25243</v>
      </c>
      <c r="H128" t="s">
        <v>25</v>
      </c>
      <c r="I128" t="s">
        <v>26</v>
      </c>
      <c r="J128" t="s">
        <v>27</v>
      </c>
      <c r="K128" t="s">
        <v>28</v>
      </c>
      <c r="L128" t="s">
        <v>83</v>
      </c>
      <c r="M128" s="1">
        <v>40975</v>
      </c>
      <c r="N128" s="1">
        <v>41943</v>
      </c>
      <c r="O128" t="s">
        <v>146</v>
      </c>
      <c r="P128" t="s">
        <v>39</v>
      </c>
      <c r="Q128" t="s">
        <v>125</v>
      </c>
      <c r="R128" t="s">
        <v>126</v>
      </c>
      <c r="S128" t="s">
        <v>34</v>
      </c>
      <c r="T128" t="s">
        <v>43</v>
      </c>
      <c r="U128">
        <v>4.5</v>
      </c>
      <c r="V128">
        <v>5</v>
      </c>
      <c r="W128">
        <v>0</v>
      </c>
      <c r="X128">
        <v>20</v>
      </c>
      <c r="Y128" s="1" t="str">
        <f>IF(TRIM(TablaEmpleados[[#This Row],[NOMBRE]])="","Solicitar nombre","Completo")</f>
        <v>Completo</v>
      </c>
      <c r="Z128" s="1" t="str">
        <f>IF(TRIM(TablaEmpleados[[#This Row],[EMAILS]])="","Solicitar email","")</f>
        <v/>
      </c>
      <c r="AA128" s="12">
        <f>IF(TablaEmpleados[[#This Row],[SALARIO]]&lt;60000,TablaEmpleados[[#This Row],[SALARIO]]*7%,0)</f>
        <v>0</v>
      </c>
      <c r="AB128" s="15">
        <f>IF(RIGHT(TablaEmpleados[[#This Row],[EMAILS]],8)="pade.com",TablaEmpleados[[#This Row],[SALARIO]]*12%,0)</f>
        <v>0</v>
      </c>
      <c r="AC128" s="15">
        <f>IF(LEFT(TablaEmpleados[[#This Row],[EMAILS]],8)="pade.com",TablaEmpleados[[#This Row],[SALARIO]]*12%,0)</f>
        <v>0</v>
      </c>
      <c r="AD128" s="15">
        <f>IF(COUNTIF(TablaEmpleados[[#This Row],[CARGO]],"*Production*")&gt;0,TablaEmpleados[[#This Row],[SALARIO]]*7%,0)</f>
        <v>0</v>
      </c>
      <c r="AE128" s="59">
        <f>IF(TablaEmpleados[[#This Row],[ESTADO CIVIL]]="Married",2,0)</f>
        <v>0</v>
      </c>
      <c r="AF128" s="59">
        <f ca="1">IF(DATEDIF(TablaEmpleados[[#This Row],[FECHA CONTRATO]],TODAY(),"Y")&gt;=10,2,0)</f>
        <v>2</v>
      </c>
      <c r="AG128" s="6">
        <f>IF(AND(TablaEmpleados[[#This Row],[NACIONALIDAD]]&lt;&gt;"US Citizen",TablaEmpleados[[#This Row],[Bono anual 2]]=0),TablaEmpleados[[#This Row],[SALARIO]]*3%,0)</f>
        <v>0</v>
      </c>
      <c r="AH128" s="6" t="str">
        <f>IF(AND(TablaEmpleados[[#This Row],[NACIONALIDAD]]="US Citizen",TablaEmpleados[[#This Row],[LATINO]]="Yes"),"SI","NO")</f>
        <v>NO</v>
      </c>
      <c r="AI128" s="19">
        <v>1</v>
      </c>
      <c r="AJ128" s="19" t="str">
        <f>IF(AND(TablaEmpleados[[#This Row],[SALARIO]]&gt;=40000,TablaEmpleados[[#This Row],[SALARIO]]&lt;=50000),"SI","NO")</f>
        <v>NO</v>
      </c>
      <c r="AK128" s="6" t="str">
        <f>IF(OR(TablaEmpleados[[#This Row],[SALARIO]]&lt;55000,TablaEmpleados[[#This Row],[ESTADO CIVIL]]="Married"),"SI","NO")</f>
        <v>NO</v>
      </c>
      <c r="AL128" s="6" t="str">
        <f>IF(TablaEmpleados[[#This Row],[ESTADO]]="MA",
              IF(OR(TablaEmpleados[[#This Row],[CP]]=2145,TablaEmpleados[[#This Row],[CP]]=2148),"SI","NO"),"NO")</f>
        <v>NO</v>
      </c>
      <c r="AM1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28" s="6" t="str" cm="1">
        <f t="array" ref="AN1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28" s="6" t="b">
        <f>TablaEmpleados[[#This Row],[EVALUACIÓN DE DESEMPEÑO CON SI]]=TablaEmpleados[[#This Row],[EVALUACIÓN DE DESEMPEÑO CON SI.CONJUNTO]]</f>
        <v>1</v>
      </c>
      <c r="AP12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8" s="6" t="str" cm="1">
        <f t="array" ref="AQ1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8" s="6" t="b">
        <f>TablaEmpleados[[#This Row],[BONOS DE VIAJE POR EL MUNDO (Con SI)]]=TablaEmpleados[[#This Row],[BONOS DE VIAJE POR EL MUNDO (Con SI.CONJUNTO)]]</f>
        <v>1</v>
      </c>
      <c r="AS128" s="22" cm="1">
        <f t="array" ref="AS1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8" s="6" t="str" cm="1">
        <f t="array" ref="AT12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8" s="59">
        <f ca="1">DATEDIF(TablaEmpleados[[#This Row],[FECHA CONTRATO]],TODAY(),"Y")</f>
        <v>12</v>
      </c>
    </row>
    <row r="129" spans="1:48" x14ac:dyDescent="0.25">
      <c r="A129" t="s">
        <v>248</v>
      </c>
      <c r="B129" t="str">
        <f t="shared" si="1"/>
        <v>jhandschiegl@dominio.com</v>
      </c>
      <c r="C129" s="5">
        <v>54828</v>
      </c>
      <c r="D129" t="s">
        <v>23</v>
      </c>
      <c r="E129" t="s">
        <v>24</v>
      </c>
      <c r="F129">
        <v>2127</v>
      </c>
      <c r="G129" s="1">
        <v>28207</v>
      </c>
      <c r="H129" t="s">
        <v>46</v>
      </c>
      <c r="I129" t="s">
        <v>37</v>
      </c>
      <c r="J129" t="s">
        <v>27</v>
      </c>
      <c r="K129" t="s">
        <v>28</v>
      </c>
      <c r="L129" t="s">
        <v>29</v>
      </c>
      <c r="M129" s="1">
        <v>40875</v>
      </c>
      <c r="N129" s="1"/>
      <c r="O129" t="s">
        <v>30</v>
      </c>
      <c r="P129" t="s">
        <v>31</v>
      </c>
      <c r="Q129" t="s">
        <v>32</v>
      </c>
      <c r="R129" t="s">
        <v>33</v>
      </c>
      <c r="S129" t="s">
        <v>55</v>
      </c>
      <c r="T129" t="s">
        <v>43</v>
      </c>
      <c r="U129">
        <v>4.2</v>
      </c>
      <c r="V129">
        <v>4</v>
      </c>
      <c r="W129">
        <v>0</v>
      </c>
      <c r="X129">
        <v>13</v>
      </c>
      <c r="Y129" s="1" t="str">
        <f>IF(TRIM(TablaEmpleados[[#This Row],[NOMBRE]])="","Solicitar nombre","Completo")</f>
        <v>Completo</v>
      </c>
      <c r="Z129" s="1" t="str">
        <f>IF(TRIM(TablaEmpleados[[#This Row],[EMAILS]])="","Solicitar email","")</f>
        <v/>
      </c>
      <c r="AA129" s="12">
        <f>IF(TablaEmpleados[[#This Row],[SALARIO]]&lt;60000,TablaEmpleados[[#This Row],[SALARIO]]*7%,0)</f>
        <v>3837.9600000000005</v>
      </c>
      <c r="AB129" s="15">
        <f>IF(RIGHT(TablaEmpleados[[#This Row],[EMAILS]],8)="pade.com",TablaEmpleados[[#This Row],[SALARIO]]*12%,0)</f>
        <v>0</v>
      </c>
      <c r="AC129" s="15">
        <f>IF(LEFT(TablaEmpleados[[#This Row],[EMAILS]],8)="pade.com",TablaEmpleados[[#This Row],[SALARIO]]*12%,0)</f>
        <v>0</v>
      </c>
      <c r="AD129" s="15">
        <f>IF(COUNTIF(TablaEmpleados[[#This Row],[CARGO]],"*Production*")&gt;0,TablaEmpleados[[#This Row],[SALARIO]]*7%,0)</f>
        <v>3837.9600000000005</v>
      </c>
      <c r="AE129" s="59">
        <f>IF(TablaEmpleados[[#This Row],[ESTADO CIVIL]]="Married",2,0)</f>
        <v>2</v>
      </c>
      <c r="AF129" s="59">
        <f ca="1">IF(DATEDIF(TablaEmpleados[[#This Row],[FECHA CONTRATO]],TODAY(),"Y")&gt;=10,2,0)</f>
        <v>2</v>
      </c>
      <c r="AG129" s="6">
        <f>IF(AND(TablaEmpleados[[#This Row],[NACIONALIDAD]]&lt;&gt;"US Citizen",TablaEmpleados[[#This Row],[Bono anual 2]]=0),TablaEmpleados[[#This Row],[SALARIO]]*3%,0)</f>
        <v>0</v>
      </c>
      <c r="AH129" s="6" t="str">
        <f>IF(AND(TablaEmpleados[[#This Row],[NACIONALIDAD]]="US Citizen",TablaEmpleados[[#This Row],[LATINO]]="Yes"),"SI","NO")</f>
        <v>NO</v>
      </c>
      <c r="AI129" s="19">
        <v>1</v>
      </c>
      <c r="AJ129" s="19" t="str">
        <f>IF(AND(TablaEmpleados[[#This Row],[SALARIO]]&gt;=40000,TablaEmpleados[[#This Row],[SALARIO]]&lt;=50000),"SI","NO")</f>
        <v>NO</v>
      </c>
      <c r="AK129" s="6" t="str">
        <f>IF(OR(TablaEmpleados[[#This Row],[SALARIO]]&lt;55000,TablaEmpleados[[#This Row],[ESTADO CIVIL]]="Married"),"SI","NO")</f>
        <v>SI</v>
      </c>
      <c r="AL129" s="6" t="str">
        <f>IF(TablaEmpleados[[#This Row],[ESTADO]]="MA",
              IF(OR(TablaEmpleados[[#This Row],[CP]]=2145,TablaEmpleados[[#This Row],[CP]]=2148),"SI","NO"),"NO")</f>
        <v>NO</v>
      </c>
      <c r="AM1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9" s="6" t="str" cm="1">
        <f t="array" ref="AN1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9" s="6" t="b">
        <f>TablaEmpleados[[#This Row],[EVALUACIÓN DE DESEMPEÑO CON SI]]=TablaEmpleados[[#This Row],[EVALUACIÓN DE DESEMPEÑO CON SI.CONJUNTO]]</f>
        <v>1</v>
      </c>
      <c r="AP12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29" s="6" t="str" cm="1">
        <f t="array" ref="AQ1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9" s="6" t="b">
        <f>TablaEmpleados[[#This Row],[BONOS DE VIAJE POR EL MUNDO (Con SI)]]=TablaEmpleados[[#This Row],[BONOS DE VIAJE POR EL MUNDO (Con SI.CONJUNTO)]]</f>
        <v>1</v>
      </c>
      <c r="AS129" s="22" cm="1">
        <f t="array" ref="AS12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9" s="6" t="str" cm="1">
        <f t="array" ref="AT12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9" s="59">
        <f ca="1">DATEDIF(TablaEmpleados[[#This Row],[FECHA CONTRATO]],TODAY(),"Y")</f>
        <v>12</v>
      </c>
    </row>
    <row r="130" spans="1:48" x14ac:dyDescent="0.25">
      <c r="A130" t="s">
        <v>249</v>
      </c>
      <c r="B130" t="str">
        <f t="shared" si="1"/>
        <v>ehankard@dominio.com</v>
      </c>
      <c r="C130" s="5">
        <v>64246</v>
      </c>
      <c r="D130" t="s">
        <v>45</v>
      </c>
      <c r="E130" t="s">
        <v>24</v>
      </c>
      <c r="F130">
        <v>2155</v>
      </c>
      <c r="G130" s="1">
        <v>32365</v>
      </c>
      <c r="H130" t="s">
        <v>25</v>
      </c>
      <c r="I130" t="s">
        <v>26</v>
      </c>
      <c r="J130" t="s">
        <v>27</v>
      </c>
      <c r="K130" t="s">
        <v>74</v>
      </c>
      <c r="L130" t="s">
        <v>29</v>
      </c>
      <c r="M130" s="1">
        <v>41589</v>
      </c>
      <c r="N130" s="1"/>
      <c r="O130" t="s">
        <v>30</v>
      </c>
      <c r="P130" t="s">
        <v>31</v>
      </c>
      <c r="Q130" t="s">
        <v>32</v>
      </c>
      <c r="R130" t="s">
        <v>84</v>
      </c>
      <c r="S130" t="s">
        <v>34</v>
      </c>
      <c r="T130" t="s">
        <v>43</v>
      </c>
      <c r="U130">
        <v>5</v>
      </c>
      <c r="V130">
        <v>3</v>
      </c>
      <c r="W130">
        <v>0</v>
      </c>
      <c r="X130">
        <v>20</v>
      </c>
      <c r="Y130" s="1" t="str">
        <f>IF(TRIM(TablaEmpleados[[#This Row],[NOMBRE]])="","Solicitar nombre","Completo")</f>
        <v>Completo</v>
      </c>
      <c r="Z130" s="1" t="str">
        <f>IF(TRIM(TablaEmpleados[[#This Row],[EMAILS]])="","Solicitar email","")</f>
        <v/>
      </c>
      <c r="AA130" s="12">
        <f>IF(TablaEmpleados[[#This Row],[SALARIO]]&lt;60000,TablaEmpleados[[#This Row],[SALARIO]]*7%,0)</f>
        <v>0</v>
      </c>
      <c r="AB130" s="15">
        <f>IF(RIGHT(TablaEmpleados[[#This Row],[EMAILS]],8)="pade.com",TablaEmpleados[[#This Row],[SALARIO]]*12%,0)</f>
        <v>0</v>
      </c>
      <c r="AC130" s="15">
        <f>IF(LEFT(TablaEmpleados[[#This Row],[EMAILS]],8)="pade.com",TablaEmpleados[[#This Row],[SALARIO]]*12%,0)</f>
        <v>0</v>
      </c>
      <c r="AD130" s="15">
        <f>IF(COUNTIF(TablaEmpleados[[#This Row],[CARGO]],"*Production*")&gt;0,TablaEmpleados[[#This Row],[SALARIO]]*7%,0)</f>
        <v>4497.22</v>
      </c>
      <c r="AE130" s="59">
        <f>IF(TablaEmpleados[[#This Row],[ESTADO CIVIL]]="Married",2,0)</f>
        <v>0</v>
      </c>
      <c r="AF130" s="59">
        <f ca="1">IF(DATEDIF(TablaEmpleados[[#This Row],[FECHA CONTRATO]],TODAY(),"Y")&gt;=10,2,0)</f>
        <v>2</v>
      </c>
      <c r="AG130" s="6">
        <f>IF(AND(TablaEmpleados[[#This Row],[NACIONALIDAD]]&lt;&gt;"US Citizen",TablaEmpleados[[#This Row],[Bono anual 2]]=0),TablaEmpleados[[#This Row],[SALARIO]]*3%,0)</f>
        <v>0</v>
      </c>
      <c r="AH130" s="6" t="str">
        <f>IF(AND(TablaEmpleados[[#This Row],[NACIONALIDAD]]="US Citizen",TablaEmpleados[[#This Row],[LATINO]]="Yes"),"SI","NO")</f>
        <v>SI</v>
      </c>
      <c r="AI130" s="19">
        <v>1</v>
      </c>
      <c r="AJ130" s="19" t="str">
        <f>IF(AND(TablaEmpleados[[#This Row],[SALARIO]]&gt;=40000,TablaEmpleados[[#This Row],[SALARIO]]&lt;=50000),"SI","NO")</f>
        <v>NO</v>
      </c>
      <c r="AK130" s="6" t="str">
        <f>IF(OR(TablaEmpleados[[#This Row],[SALARIO]]&lt;55000,TablaEmpleados[[#This Row],[ESTADO CIVIL]]="Married"),"SI","NO")</f>
        <v>NO</v>
      </c>
      <c r="AL130" s="6" t="str">
        <f>IF(TablaEmpleados[[#This Row],[ESTADO]]="MA",
              IF(OR(TablaEmpleados[[#This Row],[CP]]=2145,TablaEmpleados[[#This Row],[CP]]=2148),"SI","NO"),"NO")</f>
        <v>NO</v>
      </c>
      <c r="AM1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0" s="6" t="str" cm="1">
        <f t="array" ref="AN1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0" s="6" t="b">
        <f>TablaEmpleados[[#This Row],[EVALUACIÓN DE DESEMPEÑO CON SI]]=TablaEmpleados[[#This Row],[EVALUACIÓN DE DESEMPEÑO CON SI.CONJUNTO]]</f>
        <v>1</v>
      </c>
      <c r="AP13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0" s="6" t="str" cm="1">
        <f t="array" ref="AQ1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0" s="6" t="b">
        <f>TablaEmpleados[[#This Row],[BONOS DE VIAJE POR EL MUNDO (Con SI)]]=TablaEmpleados[[#This Row],[BONOS DE VIAJE POR EL MUNDO (Con SI.CONJUNTO)]]</f>
        <v>1</v>
      </c>
      <c r="AS130" s="22" cm="1">
        <f t="array" ref="AS13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0" s="6" t="str" cm="1">
        <f t="array" ref="AT13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0" s="59">
        <f ca="1">DATEDIF(TablaEmpleados[[#This Row],[FECHA CONTRATO]],TODAY(),"Y")</f>
        <v>10</v>
      </c>
    </row>
    <row r="131" spans="1:48" x14ac:dyDescent="0.25">
      <c r="A131" t="s">
        <v>250</v>
      </c>
      <c r="B131" t="str">
        <f t="shared" si="1"/>
        <v>charrington@dominio.com</v>
      </c>
      <c r="C131" s="5">
        <v>52177</v>
      </c>
      <c r="D131" t="s">
        <v>23</v>
      </c>
      <c r="E131" t="s">
        <v>24</v>
      </c>
      <c r="F131">
        <v>2324</v>
      </c>
      <c r="G131" s="1">
        <v>19224</v>
      </c>
      <c r="H131" t="s">
        <v>46</v>
      </c>
      <c r="I131" t="s">
        <v>26</v>
      </c>
      <c r="J131" t="s">
        <v>27</v>
      </c>
      <c r="K131" t="s">
        <v>28</v>
      </c>
      <c r="L131" t="s">
        <v>29</v>
      </c>
      <c r="M131" s="1">
        <v>40917</v>
      </c>
      <c r="N131" s="1">
        <v>42353</v>
      </c>
      <c r="O131" t="s">
        <v>114</v>
      </c>
      <c r="P131" t="s">
        <v>39</v>
      </c>
      <c r="Q131" t="s">
        <v>32</v>
      </c>
      <c r="R131" t="s">
        <v>54</v>
      </c>
      <c r="S131" t="s">
        <v>101</v>
      </c>
      <c r="T131" t="s">
        <v>43</v>
      </c>
      <c r="U131">
        <v>4.6399999999999997</v>
      </c>
      <c r="V131">
        <v>4</v>
      </c>
      <c r="W131">
        <v>0</v>
      </c>
      <c r="X131">
        <v>8</v>
      </c>
      <c r="Y131" s="1" t="str">
        <f>IF(TRIM(TablaEmpleados[[#This Row],[NOMBRE]])="","Solicitar nombre","Completo")</f>
        <v>Completo</v>
      </c>
      <c r="Z131" s="1" t="str">
        <f>IF(TRIM(TablaEmpleados[[#This Row],[EMAILS]])="","Solicitar email","")</f>
        <v/>
      </c>
      <c r="AA131" s="12">
        <f>IF(TablaEmpleados[[#This Row],[SALARIO]]&lt;60000,TablaEmpleados[[#This Row],[SALARIO]]*7%,0)</f>
        <v>3652.3900000000003</v>
      </c>
      <c r="AB131" s="15">
        <f>IF(RIGHT(TablaEmpleados[[#This Row],[EMAILS]],8)="pade.com",TablaEmpleados[[#This Row],[SALARIO]]*12%,0)</f>
        <v>0</v>
      </c>
      <c r="AC131" s="15">
        <f>IF(LEFT(TablaEmpleados[[#This Row],[EMAILS]],8)="pade.com",TablaEmpleados[[#This Row],[SALARIO]]*12%,0)</f>
        <v>0</v>
      </c>
      <c r="AD131" s="15">
        <f>IF(COUNTIF(TablaEmpleados[[#This Row],[CARGO]],"*Production*")&gt;0,TablaEmpleados[[#This Row],[SALARIO]]*7%,0)</f>
        <v>3652.3900000000003</v>
      </c>
      <c r="AE131" s="59">
        <f>IF(TablaEmpleados[[#This Row],[ESTADO CIVIL]]="Married",2,0)</f>
        <v>0</v>
      </c>
      <c r="AF131" s="59">
        <f ca="1">IF(DATEDIF(TablaEmpleados[[#This Row],[FECHA CONTRATO]],TODAY(),"Y")&gt;=10,2,0)</f>
        <v>2</v>
      </c>
      <c r="AG131" s="6">
        <f>IF(AND(TablaEmpleados[[#This Row],[NACIONALIDAD]]&lt;&gt;"US Citizen",TablaEmpleados[[#This Row],[Bono anual 2]]=0),TablaEmpleados[[#This Row],[SALARIO]]*3%,0)</f>
        <v>0</v>
      </c>
      <c r="AH131" s="6" t="str">
        <f>IF(AND(TablaEmpleados[[#This Row],[NACIONALIDAD]]="US Citizen",TablaEmpleados[[#This Row],[LATINO]]="Yes"),"SI","NO")</f>
        <v>NO</v>
      </c>
      <c r="AI131" s="19">
        <v>1</v>
      </c>
      <c r="AJ131" s="19" t="str">
        <f>IF(AND(TablaEmpleados[[#This Row],[SALARIO]]&gt;=40000,TablaEmpleados[[#This Row],[SALARIO]]&lt;=50000),"SI","NO")</f>
        <v>NO</v>
      </c>
      <c r="AK131" s="6" t="str">
        <f>IF(OR(TablaEmpleados[[#This Row],[SALARIO]]&lt;55000,TablaEmpleados[[#This Row],[ESTADO CIVIL]]="Married"),"SI","NO")</f>
        <v>SI</v>
      </c>
      <c r="AL131" s="6" t="str">
        <f>IF(TablaEmpleados[[#This Row],[ESTADO]]="MA",
              IF(OR(TablaEmpleados[[#This Row],[CP]]=2145,TablaEmpleados[[#This Row],[CP]]=2148),"SI","NO"),"NO")</f>
        <v>NO</v>
      </c>
      <c r="AM1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1" s="6" t="str" cm="1">
        <f t="array" ref="AN1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1" s="6" t="b">
        <f>TablaEmpleados[[#This Row],[EVALUACIÓN DE DESEMPEÑO CON SI]]=TablaEmpleados[[#This Row],[EVALUACIÓN DE DESEMPEÑO CON SI.CONJUNTO]]</f>
        <v>1</v>
      </c>
      <c r="AP13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1" s="6" t="str" cm="1">
        <f t="array" ref="AQ1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1" s="6" t="b">
        <f>TablaEmpleados[[#This Row],[BONOS DE VIAJE POR EL MUNDO (Con SI)]]=TablaEmpleados[[#This Row],[BONOS DE VIAJE POR EL MUNDO (Con SI.CONJUNTO)]]</f>
        <v>1</v>
      </c>
      <c r="AS131" s="22" cm="1">
        <f t="array" ref="AS1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1" s="6" t="str" cm="1">
        <f t="array" ref="AT13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1" s="59">
        <f ca="1">DATEDIF(TablaEmpleados[[#This Row],[FECHA CONTRATO]],TODAY(),"Y")</f>
        <v>12</v>
      </c>
    </row>
    <row r="132" spans="1:48" x14ac:dyDescent="0.25">
      <c r="A132" t="s">
        <v>251</v>
      </c>
      <c r="B132" t="str">
        <f t="shared" si="1"/>
        <v>kharrison@dominio.com</v>
      </c>
      <c r="C132" s="5">
        <v>62065</v>
      </c>
      <c r="D132" t="s">
        <v>23</v>
      </c>
      <c r="E132" t="s">
        <v>24</v>
      </c>
      <c r="F132">
        <v>1886</v>
      </c>
      <c r="G132" s="1">
        <v>27151</v>
      </c>
      <c r="H132" t="s">
        <v>46</v>
      </c>
      <c r="I132" t="s">
        <v>37</v>
      </c>
      <c r="J132" t="s">
        <v>27</v>
      </c>
      <c r="K132" t="s">
        <v>28</v>
      </c>
      <c r="L132" t="s">
        <v>29</v>
      </c>
      <c r="M132" s="1">
        <v>41771</v>
      </c>
      <c r="N132" s="1"/>
      <c r="O132" t="s">
        <v>30</v>
      </c>
      <c r="P132" t="s">
        <v>31</v>
      </c>
      <c r="Q132" t="s">
        <v>32</v>
      </c>
      <c r="R132" t="s">
        <v>57</v>
      </c>
      <c r="S132" t="s">
        <v>101</v>
      </c>
      <c r="T132" t="s">
        <v>35</v>
      </c>
      <c r="U132">
        <v>4.76</v>
      </c>
      <c r="V132">
        <v>4</v>
      </c>
      <c r="W132">
        <v>0</v>
      </c>
      <c r="X132">
        <v>5</v>
      </c>
      <c r="Y132" s="1" t="str">
        <f>IF(TRIM(TablaEmpleados[[#This Row],[NOMBRE]])="","Solicitar nombre","Completo")</f>
        <v>Completo</v>
      </c>
      <c r="Z132" s="1" t="str">
        <f>IF(TRIM(TablaEmpleados[[#This Row],[EMAILS]])="","Solicitar email","")</f>
        <v/>
      </c>
      <c r="AA132" s="12">
        <f>IF(TablaEmpleados[[#This Row],[SALARIO]]&lt;60000,TablaEmpleados[[#This Row],[SALARIO]]*7%,0)</f>
        <v>0</v>
      </c>
      <c r="AB132" s="15">
        <f>IF(RIGHT(TablaEmpleados[[#This Row],[EMAILS]],8)="pade.com",TablaEmpleados[[#This Row],[SALARIO]]*12%,0)</f>
        <v>0</v>
      </c>
      <c r="AC132" s="15">
        <f>IF(LEFT(TablaEmpleados[[#This Row],[EMAILS]],8)="pade.com",TablaEmpleados[[#This Row],[SALARIO]]*12%,0)</f>
        <v>0</v>
      </c>
      <c r="AD132" s="15">
        <f>IF(COUNTIF(TablaEmpleados[[#This Row],[CARGO]],"*Production*")&gt;0,TablaEmpleados[[#This Row],[SALARIO]]*7%,0)</f>
        <v>4344.55</v>
      </c>
      <c r="AE132" s="59">
        <f>IF(TablaEmpleados[[#This Row],[ESTADO CIVIL]]="Married",2,0)</f>
        <v>2</v>
      </c>
      <c r="AF132" s="59">
        <f ca="1">IF(DATEDIF(TablaEmpleados[[#This Row],[FECHA CONTRATO]],TODAY(),"Y")&gt;=10,2,0)</f>
        <v>2</v>
      </c>
      <c r="AG132" s="6">
        <f>IF(AND(TablaEmpleados[[#This Row],[NACIONALIDAD]]&lt;&gt;"US Citizen",TablaEmpleados[[#This Row],[Bono anual 2]]=0),TablaEmpleados[[#This Row],[SALARIO]]*3%,0)</f>
        <v>0</v>
      </c>
      <c r="AH132" s="6" t="str">
        <f>IF(AND(TablaEmpleados[[#This Row],[NACIONALIDAD]]="US Citizen",TablaEmpleados[[#This Row],[LATINO]]="Yes"),"SI","NO")</f>
        <v>NO</v>
      </c>
      <c r="AI132" s="19">
        <v>1</v>
      </c>
      <c r="AJ132" s="19" t="str">
        <f>IF(AND(TablaEmpleados[[#This Row],[SALARIO]]&gt;=40000,TablaEmpleados[[#This Row],[SALARIO]]&lt;=50000),"SI","NO")</f>
        <v>NO</v>
      </c>
      <c r="AK132" s="6" t="str">
        <f>IF(OR(TablaEmpleados[[#This Row],[SALARIO]]&lt;55000,TablaEmpleados[[#This Row],[ESTADO CIVIL]]="Married"),"SI","NO")</f>
        <v>SI</v>
      </c>
      <c r="AL132" s="6" t="str">
        <f>IF(TablaEmpleados[[#This Row],[ESTADO]]="MA",
              IF(OR(TablaEmpleados[[#This Row],[CP]]=2145,TablaEmpleados[[#This Row],[CP]]=2148),"SI","NO"),"NO")</f>
        <v>NO</v>
      </c>
      <c r="AM1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2" s="6" t="str" cm="1">
        <f t="array" ref="AN1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2" s="6" t="b">
        <f>TablaEmpleados[[#This Row],[EVALUACIÓN DE DESEMPEÑO CON SI]]=TablaEmpleados[[#This Row],[EVALUACIÓN DE DESEMPEÑO CON SI.CONJUNTO]]</f>
        <v>1</v>
      </c>
      <c r="AP13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32" s="6" t="str" cm="1">
        <f t="array" ref="AQ1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32" s="6" t="b">
        <f>TablaEmpleados[[#This Row],[BONOS DE VIAJE POR EL MUNDO (Con SI)]]=TablaEmpleados[[#This Row],[BONOS DE VIAJE POR EL MUNDO (Con SI.CONJUNTO)]]</f>
        <v>1</v>
      </c>
      <c r="AS132" s="22" cm="1">
        <f t="array" ref="AS13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32" s="6" t="str" cm="1">
        <f t="array" ref="AT13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2" s="59">
        <f ca="1">DATEDIF(TablaEmpleados[[#This Row],[FECHA CONTRATO]],TODAY(),"Y")</f>
        <v>10</v>
      </c>
    </row>
    <row r="133" spans="1:48" x14ac:dyDescent="0.25">
      <c r="A133" t="s">
        <v>252</v>
      </c>
      <c r="B133" t="str">
        <f t="shared" si="1"/>
        <v>aheitzman@dominio.com</v>
      </c>
      <c r="C133" s="5">
        <v>46998</v>
      </c>
      <c r="D133" t="s">
        <v>23</v>
      </c>
      <c r="E133" t="s">
        <v>24</v>
      </c>
      <c r="F133">
        <v>2149</v>
      </c>
      <c r="G133" s="1">
        <v>30685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s="1">
        <v>41134</v>
      </c>
      <c r="N133" s="1"/>
      <c r="O133" t="s">
        <v>30</v>
      </c>
      <c r="P133" t="s">
        <v>31</v>
      </c>
      <c r="Q133" t="s">
        <v>32</v>
      </c>
      <c r="R133" t="s">
        <v>64</v>
      </c>
      <c r="S133" t="s">
        <v>55</v>
      </c>
      <c r="T133" t="s">
        <v>43</v>
      </c>
      <c r="U133">
        <v>4.17</v>
      </c>
      <c r="V133">
        <v>4</v>
      </c>
      <c r="W133">
        <v>0</v>
      </c>
      <c r="X133">
        <v>1</v>
      </c>
      <c r="Y133" s="1" t="str">
        <f>IF(TRIM(TablaEmpleados[[#This Row],[NOMBRE]])="","Solicitar nombre","Completo")</f>
        <v>Completo</v>
      </c>
      <c r="Z133" s="1" t="str">
        <f>IF(TRIM(TablaEmpleados[[#This Row],[EMAILS]])="","Solicitar email","")</f>
        <v/>
      </c>
      <c r="AA133" s="12">
        <f>IF(TablaEmpleados[[#This Row],[SALARIO]]&lt;60000,TablaEmpleados[[#This Row],[SALARIO]]*7%,0)</f>
        <v>3289.86</v>
      </c>
      <c r="AB133" s="15">
        <f>IF(RIGHT(TablaEmpleados[[#This Row],[EMAILS]],8)="pade.com",TablaEmpleados[[#This Row],[SALARIO]]*12%,0)</f>
        <v>0</v>
      </c>
      <c r="AC133" s="15">
        <f>IF(LEFT(TablaEmpleados[[#This Row],[EMAILS]],8)="pade.com",TablaEmpleados[[#This Row],[SALARIO]]*12%,0)</f>
        <v>0</v>
      </c>
      <c r="AD133" s="15">
        <f>IF(COUNTIF(TablaEmpleados[[#This Row],[CARGO]],"*Production*")&gt;0,TablaEmpleados[[#This Row],[SALARIO]]*7%,0)</f>
        <v>3289.86</v>
      </c>
      <c r="AE133" s="59">
        <f>IF(TablaEmpleados[[#This Row],[ESTADO CIVIL]]="Married",2,0)</f>
        <v>0</v>
      </c>
      <c r="AF133" s="59">
        <f ca="1">IF(DATEDIF(TablaEmpleados[[#This Row],[FECHA CONTRATO]],TODAY(),"Y")&gt;=10,2,0)</f>
        <v>2</v>
      </c>
      <c r="AG133" s="6">
        <f>IF(AND(TablaEmpleados[[#This Row],[NACIONALIDAD]]&lt;&gt;"US Citizen",TablaEmpleados[[#This Row],[Bono anual 2]]=0),TablaEmpleados[[#This Row],[SALARIO]]*3%,0)</f>
        <v>0</v>
      </c>
      <c r="AH133" s="6" t="str">
        <f>IF(AND(TablaEmpleados[[#This Row],[NACIONALIDAD]]="US Citizen",TablaEmpleados[[#This Row],[LATINO]]="Yes"),"SI","NO")</f>
        <v>NO</v>
      </c>
      <c r="AI133" s="19">
        <v>1</v>
      </c>
      <c r="AJ133" s="19" t="str">
        <f>IF(AND(TablaEmpleados[[#This Row],[SALARIO]]&gt;=40000,TablaEmpleados[[#This Row],[SALARIO]]&lt;=50000),"SI","NO")</f>
        <v>SI</v>
      </c>
      <c r="AK133" s="6" t="str">
        <f>IF(OR(TablaEmpleados[[#This Row],[SALARIO]]&lt;55000,TablaEmpleados[[#This Row],[ESTADO CIVIL]]="Married"),"SI","NO")</f>
        <v>SI</v>
      </c>
      <c r="AL133" s="6" t="str">
        <f>IF(TablaEmpleados[[#This Row],[ESTADO]]="MA",
              IF(OR(TablaEmpleados[[#This Row],[CP]]=2145,TablaEmpleados[[#This Row],[CP]]=2148),"SI","NO"),"NO")</f>
        <v>NO</v>
      </c>
      <c r="AM1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3" s="6" t="str" cm="1">
        <f t="array" ref="AN1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3" s="6" t="b">
        <f>TablaEmpleados[[#This Row],[EVALUACIÓN DE DESEMPEÑO CON SI]]=TablaEmpleados[[#This Row],[EVALUACIÓN DE DESEMPEÑO CON SI.CONJUNTO]]</f>
        <v>1</v>
      </c>
      <c r="AP13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3" s="6" t="str" cm="1">
        <f t="array" ref="AQ1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3" s="6" t="b">
        <f>TablaEmpleados[[#This Row],[BONOS DE VIAJE POR EL MUNDO (Con SI)]]=TablaEmpleados[[#This Row],[BONOS DE VIAJE POR EL MUNDO (Con SI.CONJUNTO)]]</f>
        <v>1</v>
      </c>
      <c r="AS133" s="22" cm="1">
        <f t="array" ref="AS1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3" s="6" t="str" cm="1">
        <f t="array" ref="AT13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3" s="59">
        <f ca="1">DATEDIF(TablaEmpleados[[#This Row],[FECHA CONTRATO]],TODAY(),"Y")</f>
        <v>11</v>
      </c>
    </row>
    <row r="134" spans="1:48" x14ac:dyDescent="0.25">
      <c r="A134" t="s">
        <v>253</v>
      </c>
      <c r="B134" t="str">
        <f t="shared" si="1"/>
        <v>thendrickson@dominio.com</v>
      </c>
      <c r="C134" s="5">
        <v>68099</v>
      </c>
      <c r="D134" t="s">
        <v>45</v>
      </c>
      <c r="E134" t="s">
        <v>24</v>
      </c>
      <c r="F134">
        <v>2021</v>
      </c>
      <c r="G134" s="1">
        <v>26538</v>
      </c>
      <c r="H134" t="s">
        <v>46</v>
      </c>
      <c r="I134" t="s">
        <v>26</v>
      </c>
      <c r="J134" t="s">
        <v>27</v>
      </c>
      <c r="K134" t="s">
        <v>28</v>
      </c>
      <c r="L134" t="s">
        <v>29</v>
      </c>
      <c r="M134" s="1">
        <v>40553</v>
      </c>
      <c r="N134" s="1">
        <v>41443</v>
      </c>
      <c r="O134" t="s">
        <v>47</v>
      </c>
      <c r="P134" t="s">
        <v>39</v>
      </c>
      <c r="Q134" t="s">
        <v>32</v>
      </c>
      <c r="R134" t="s">
        <v>84</v>
      </c>
      <c r="S134" t="s">
        <v>101</v>
      </c>
      <c r="T134" t="s">
        <v>43</v>
      </c>
      <c r="U134">
        <v>5</v>
      </c>
      <c r="V134">
        <v>3</v>
      </c>
      <c r="W134">
        <v>0</v>
      </c>
      <c r="X134">
        <v>15</v>
      </c>
      <c r="Y134" s="1" t="str">
        <f>IF(TRIM(TablaEmpleados[[#This Row],[NOMBRE]])="","Solicitar nombre","Completo")</f>
        <v>Completo</v>
      </c>
      <c r="Z134" s="1" t="str">
        <f>IF(TRIM(TablaEmpleados[[#This Row],[EMAILS]])="","Solicitar email","")</f>
        <v/>
      </c>
      <c r="AA134" s="12">
        <f>IF(TablaEmpleados[[#This Row],[SALARIO]]&lt;60000,TablaEmpleados[[#This Row],[SALARIO]]*7%,0)</f>
        <v>0</v>
      </c>
      <c r="AB134" s="15">
        <f>IF(RIGHT(TablaEmpleados[[#This Row],[EMAILS]],8)="pade.com",TablaEmpleados[[#This Row],[SALARIO]]*12%,0)</f>
        <v>0</v>
      </c>
      <c r="AC134" s="15">
        <f>IF(LEFT(TablaEmpleados[[#This Row],[EMAILS]],8)="pade.com",TablaEmpleados[[#This Row],[SALARIO]]*12%,0)</f>
        <v>0</v>
      </c>
      <c r="AD134" s="15">
        <f>IF(COUNTIF(TablaEmpleados[[#This Row],[CARGO]],"*Production*")&gt;0,TablaEmpleados[[#This Row],[SALARIO]]*7%,0)</f>
        <v>4766.93</v>
      </c>
      <c r="AE134" s="59">
        <f>IF(TablaEmpleados[[#This Row],[ESTADO CIVIL]]="Married",2,0)</f>
        <v>0</v>
      </c>
      <c r="AF134" s="59">
        <f ca="1">IF(DATEDIF(TablaEmpleados[[#This Row],[FECHA CONTRATO]],TODAY(),"Y")&gt;=10,2,0)</f>
        <v>2</v>
      </c>
      <c r="AG134" s="6">
        <f>IF(AND(TablaEmpleados[[#This Row],[NACIONALIDAD]]&lt;&gt;"US Citizen",TablaEmpleados[[#This Row],[Bono anual 2]]=0),TablaEmpleados[[#This Row],[SALARIO]]*3%,0)</f>
        <v>0</v>
      </c>
      <c r="AH134" s="6" t="str">
        <f>IF(AND(TablaEmpleados[[#This Row],[NACIONALIDAD]]="US Citizen",TablaEmpleados[[#This Row],[LATINO]]="Yes"),"SI","NO")</f>
        <v>NO</v>
      </c>
      <c r="AI134" s="19">
        <v>1</v>
      </c>
      <c r="AJ134" s="19" t="str">
        <f>IF(AND(TablaEmpleados[[#This Row],[SALARIO]]&gt;=40000,TablaEmpleados[[#This Row],[SALARIO]]&lt;=50000),"SI","NO")</f>
        <v>NO</v>
      </c>
      <c r="AK134" s="6" t="str">
        <f>IF(OR(TablaEmpleados[[#This Row],[SALARIO]]&lt;55000,TablaEmpleados[[#This Row],[ESTADO CIVIL]]="Married"),"SI","NO")</f>
        <v>NO</v>
      </c>
      <c r="AL134" s="6" t="str">
        <f>IF(TablaEmpleados[[#This Row],[ESTADO]]="MA",
              IF(OR(TablaEmpleados[[#This Row],[CP]]=2145,TablaEmpleados[[#This Row],[CP]]=2148),"SI","NO"),"NO")</f>
        <v>NO</v>
      </c>
      <c r="AM1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4" s="6" t="str" cm="1">
        <f t="array" ref="AN1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4" s="6" t="b">
        <f>TablaEmpleados[[#This Row],[EVALUACIÓN DE DESEMPEÑO CON SI]]=TablaEmpleados[[#This Row],[EVALUACIÓN DE DESEMPEÑO CON SI.CONJUNTO]]</f>
        <v>1</v>
      </c>
      <c r="AP13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4" s="6" t="str" cm="1">
        <f t="array" ref="AQ1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4" s="6" t="b">
        <f>TablaEmpleados[[#This Row],[BONOS DE VIAJE POR EL MUNDO (Con SI)]]=TablaEmpleados[[#This Row],[BONOS DE VIAJE POR EL MUNDO (Con SI.CONJUNTO)]]</f>
        <v>1</v>
      </c>
      <c r="AS134" s="22" cm="1">
        <f t="array" ref="AS1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4" s="6" t="str" cm="1">
        <f t="array" ref="AT13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4" s="59">
        <f ca="1">DATEDIF(TablaEmpleados[[#This Row],[FECHA CONTRATO]],TODAY(),"Y")</f>
        <v>13</v>
      </c>
    </row>
    <row r="135" spans="1:48" x14ac:dyDescent="0.25">
      <c r="A135" t="s">
        <v>254</v>
      </c>
      <c r="B135" t="str">
        <f t="shared" ref="B135:B198" si="2">LOWER(LEFT(RIGHT(A135,LEN(A135)-FIND(",",A135)),1)&amp;LEFT(A135,FIND(",",A135)-1)&amp;"@dominio.com")</f>
        <v>ahitchcock@dominio.com</v>
      </c>
      <c r="C135" s="5">
        <v>70545</v>
      </c>
      <c r="D135" t="s">
        <v>123</v>
      </c>
      <c r="E135" t="s">
        <v>255</v>
      </c>
      <c r="F135">
        <v>3062</v>
      </c>
      <c r="G135" s="1">
        <v>32400</v>
      </c>
      <c r="H135" t="s">
        <v>25</v>
      </c>
      <c r="I135" t="s">
        <v>37</v>
      </c>
      <c r="J135" t="s">
        <v>27</v>
      </c>
      <c r="K135" t="s">
        <v>28</v>
      </c>
      <c r="L135" t="s">
        <v>241</v>
      </c>
      <c r="M135" s="1">
        <v>41869</v>
      </c>
      <c r="N135" s="1"/>
      <c r="O135" t="s">
        <v>30</v>
      </c>
      <c r="P135" t="s">
        <v>31</v>
      </c>
      <c r="Q135" t="s">
        <v>125</v>
      </c>
      <c r="R135" t="s">
        <v>126</v>
      </c>
      <c r="S135" t="s">
        <v>42</v>
      </c>
      <c r="T135" t="s">
        <v>43</v>
      </c>
      <c r="U135">
        <v>3.6</v>
      </c>
      <c r="V135">
        <v>5</v>
      </c>
      <c r="W135">
        <v>0</v>
      </c>
      <c r="X135">
        <v>9</v>
      </c>
      <c r="Y135" s="1" t="str">
        <f>IF(TRIM(TablaEmpleados[[#This Row],[NOMBRE]])="","Solicitar nombre","Completo")</f>
        <v>Completo</v>
      </c>
      <c r="Z135" s="1" t="str">
        <f>IF(TRIM(TablaEmpleados[[#This Row],[EMAILS]])="","Solicitar email","")</f>
        <v/>
      </c>
      <c r="AA135" s="12">
        <f>IF(TablaEmpleados[[#This Row],[SALARIO]]&lt;60000,TablaEmpleados[[#This Row],[SALARIO]]*7%,0)</f>
        <v>0</v>
      </c>
      <c r="AB135" s="15">
        <f>IF(RIGHT(TablaEmpleados[[#This Row],[EMAILS]],8)="pade.com",TablaEmpleados[[#This Row],[SALARIO]]*12%,0)</f>
        <v>0</v>
      </c>
      <c r="AC135" s="15">
        <f>IF(LEFT(TablaEmpleados[[#This Row],[EMAILS]],8)="pade.com",TablaEmpleados[[#This Row],[SALARIO]]*12%,0)</f>
        <v>0</v>
      </c>
      <c r="AD135" s="15">
        <f>IF(COUNTIF(TablaEmpleados[[#This Row],[CARGO]],"*Production*")&gt;0,TablaEmpleados[[#This Row],[SALARIO]]*7%,0)</f>
        <v>0</v>
      </c>
      <c r="AE135" s="59">
        <f>IF(TablaEmpleados[[#This Row],[ESTADO CIVIL]]="Married",2,0)</f>
        <v>2</v>
      </c>
      <c r="AF135" s="59">
        <f ca="1">IF(DATEDIF(TablaEmpleados[[#This Row],[FECHA CONTRATO]],TODAY(),"Y")&gt;=10,2,0)</f>
        <v>0</v>
      </c>
      <c r="AG135" s="6">
        <f>IF(AND(TablaEmpleados[[#This Row],[NACIONALIDAD]]&lt;&gt;"US Citizen",TablaEmpleados[[#This Row],[Bono anual 2]]=0),TablaEmpleados[[#This Row],[SALARIO]]*3%,0)</f>
        <v>0</v>
      </c>
      <c r="AH135" s="6" t="str">
        <f>IF(AND(TablaEmpleados[[#This Row],[NACIONALIDAD]]="US Citizen",TablaEmpleados[[#This Row],[LATINO]]="Yes"),"SI","NO")</f>
        <v>NO</v>
      </c>
      <c r="AI135" s="19">
        <v>1</v>
      </c>
      <c r="AJ135" s="19" t="str">
        <f>IF(AND(TablaEmpleados[[#This Row],[SALARIO]]&gt;=40000,TablaEmpleados[[#This Row],[SALARIO]]&lt;=50000),"SI","NO")</f>
        <v>NO</v>
      </c>
      <c r="AK135" s="6" t="str">
        <f>IF(OR(TablaEmpleados[[#This Row],[SALARIO]]&lt;55000,TablaEmpleados[[#This Row],[ESTADO CIVIL]]="Married"),"SI","NO")</f>
        <v>SI</v>
      </c>
      <c r="AL135" s="6" t="str">
        <f>IF(TablaEmpleados[[#This Row],[ESTADO]]="MA",
              IF(OR(TablaEmpleados[[#This Row],[CP]]=2145,TablaEmpleados[[#This Row],[CP]]=2148),"SI","NO"),"NO")</f>
        <v>NO</v>
      </c>
      <c r="AM1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35" s="6" t="str" cm="1">
        <f t="array" ref="AN1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35" s="6" t="b">
        <f>TablaEmpleados[[#This Row],[EVALUACIÓN DE DESEMPEÑO CON SI]]=TablaEmpleados[[#This Row],[EVALUACIÓN DE DESEMPEÑO CON SI.CONJUNTO]]</f>
        <v>1</v>
      </c>
      <c r="AP13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5" s="6" t="str" cm="1">
        <f t="array" ref="AQ1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5" s="6" t="b">
        <f>TablaEmpleados[[#This Row],[BONOS DE VIAJE POR EL MUNDO (Con SI)]]=TablaEmpleados[[#This Row],[BONOS DE VIAJE POR EL MUNDO (Con SI.CONJUNTO)]]</f>
        <v>1</v>
      </c>
      <c r="AS135" s="22" cm="1">
        <f t="array" ref="AS1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5" s="6" t="str" cm="1">
        <f t="array" ref="AT13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5" s="59">
        <f ca="1">DATEDIF(TablaEmpleados[[#This Row],[FECHA CONTRATO]],TODAY(),"Y")</f>
        <v>9</v>
      </c>
    </row>
    <row r="136" spans="1:48" x14ac:dyDescent="0.25">
      <c r="A136" t="s">
        <v>256</v>
      </c>
      <c r="B136" t="str">
        <f t="shared" si="2"/>
        <v>ahomberger@dominio.com</v>
      </c>
      <c r="C136" s="5">
        <v>63478</v>
      </c>
      <c r="D136" t="s">
        <v>45</v>
      </c>
      <c r="E136" t="s">
        <v>24</v>
      </c>
      <c r="F136">
        <v>2445</v>
      </c>
      <c r="G136" s="1">
        <v>30728</v>
      </c>
      <c r="H136" t="s">
        <v>46</v>
      </c>
      <c r="I136" t="s">
        <v>37</v>
      </c>
      <c r="J136" t="s">
        <v>148</v>
      </c>
      <c r="K136" t="s">
        <v>28</v>
      </c>
      <c r="L136" t="s">
        <v>29</v>
      </c>
      <c r="M136" s="1">
        <v>40770</v>
      </c>
      <c r="N136" s="1">
        <v>41006</v>
      </c>
      <c r="O136" t="s">
        <v>146</v>
      </c>
      <c r="P136" t="s">
        <v>39</v>
      </c>
      <c r="Q136" t="s">
        <v>32</v>
      </c>
      <c r="R136" t="s">
        <v>33</v>
      </c>
      <c r="S136" t="s">
        <v>42</v>
      </c>
      <c r="T136" t="s">
        <v>43</v>
      </c>
      <c r="U136">
        <v>3.03</v>
      </c>
      <c r="V136">
        <v>5</v>
      </c>
      <c r="W136">
        <v>0</v>
      </c>
      <c r="X136">
        <v>16</v>
      </c>
      <c r="Y136" s="1" t="str">
        <f>IF(TRIM(TablaEmpleados[[#This Row],[NOMBRE]])="","Solicitar nombre","Completo")</f>
        <v>Completo</v>
      </c>
      <c r="Z136" s="1" t="str">
        <f>IF(TRIM(TablaEmpleados[[#This Row],[EMAILS]])="","Solicitar email","")</f>
        <v/>
      </c>
      <c r="AA136" s="12">
        <f>IF(TablaEmpleados[[#This Row],[SALARIO]]&lt;60000,TablaEmpleados[[#This Row],[SALARIO]]*7%,0)</f>
        <v>0</v>
      </c>
      <c r="AB136" s="15">
        <f>IF(RIGHT(TablaEmpleados[[#This Row],[EMAILS]],8)="pade.com",TablaEmpleados[[#This Row],[SALARIO]]*12%,0)</f>
        <v>0</v>
      </c>
      <c r="AC136" s="15">
        <f>IF(LEFT(TablaEmpleados[[#This Row],[EMAILS]],8)="pade.com",TablaEmpleados[[#This Row],[SALARIO]]*12%,0)</f>
        <v>0</v>
      </c>
      <c r="AD136" s="15">
        <f>IF(COUNTIF(TablaEmpleados[[#This Row],[CARGO]],"*Production*")&gt;0,TablaEmpleados[[#This Row],[SALARIO]]*7%,0)</f>
        <v>4443.46</v>
      </c>
      <c r="AE136" s="59">
        <f>IF(TablaEmpleados[[#This Row],[ESTADO CIVIL]]="Married",2,0)</f>
        <v>2</v>
      </c>
      <c r="AF136" s="59">
        <f ca="1">IF(DATEDIF(TablaEmpleados[[#This Row],[FECHA CONTRATO]],TODAY(),"Y")&gt;=10,2,0)</f>
        <v>2</v>
      </c>
      <c r="AG136" s="6">
        <f>IF(AND(TablaEmpleados[[#This Row],[NACIONALIDAD]]&lt;&gt;"US Citizen",TablaEmpleados[[#This Row],[Bono anual 2]]=0),TablaEmpleados[[#This Row],[SALARIO]]*3%,0)</f>
        <v>0</v>
      </c>
      <c r="AH136" s="6" t="str">
        <f>IF(AND(TablaEmpleados[[#This Row],[NACIONALIDAD]]="US Citizen",TablaEmpleados[[#This Row],[LATINO]]="Yes"),"SI","NO")</f>
        <v>NO</v>
      </c>
      <c r="AI136" s="19">
        <v>1</v>
      </c>
      <c r="AJ136" s="19" t="str">
        <f>IF(AND(TablaEmpleados[[#This Row],[SALARIO]]&gt;=40000,TablaEmpleados[[#This Row],[SALARIO]]&lt;=50000),"SI","NO")</f>
        <v>NO</v>
      </c>
      <c r="AK136" s="6" t="str">
        <f>IF(OR(TablaEmpleados[[#This Row],[SALARIO]]&lt;55000,TablaEmpleados[[#This Row],[ESTADO CIVIL]]="Married"),"SI","NO")</f>
        <v>SI</v>
      </c>
      <c r="AL136" s="6" t="str">
        <f>IF(TablaEmpleados[[#This Row],[ESTADO]]="MA",
              IF(OR(TablaEmpleados[[#This Row],[CP]]=2145,TablaEmpleados[[#This Row],[CP]]=2148),"SI","NO"),"NO")</f>
        <v>NO</v>
      </c>
      <c r="AM1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6" s="6" t="str" cm="1">
        <f t="array" ref="AN1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6" s="6" t="b">
        <f>TablaEmpleados[[#This Row],[EVALUACIÓN DE DESEMPEÑO CON SI]]=TablaEmpleados[[#This Row],[EVALUACIÓN DE DESEMPEÑO CON SI.CONJUNTO]]</f>
        <v>1</v>
      </c>
      <c r="AP13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6" s="6" t="str" cm="1">
        <f t="array" ref="AQ1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6" s="6" t="b">
        <f>TablaEmpleados[[#This Row],[BONOS DE VIAJE POR EL MUNDO (Con SI)]]=TablaEmpleados[[#This Row],[BONOS DE VIAJE POR EL MUNDO (Con SI.CONJUNTO)]]</f>
        <v>1</v>
      </c>
      <c r="AS136" s="22" cm="1">
        <f t="array" ref="AS1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6" s="6" t="str" cm="1">
        <f t="array" ref="AT13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6" s="59">
        <f ca="1">DATEDIF(TablaEmpleados[[#This Row],[FECHA CONTRATO]],TODAY(),"Y")</f>
        <v>12</v>
      </c>
    </row>
    <row r="137" spans="1:48" x14ac:dyDescent="0.25">
      <c r="A137" t="s">
        <v>257</v>
      </c>
      <c r="B137" t="str">
        <f t="shared" si="2"/>
        <v>jhorton@dominio.com</v>
      </c>
      <c r="C137" s="5">
        <v>97999</v>
      </c>
      <c r="D137" t="s">
        <v>93</v>
      </c>
      <c r="E137" t="s">
        <v>24</v>
      </c>
      <c r="F137">
        <v>2493</v>
      </c>
      <c r="G137" s="1">
        <v>30733</v>
      </c>
      <c r="H137" t="s">
        <v>46</v>
      </c>
      <c r="I137" t="s">
        <v>26</v>
      </c>
      <c r="J137" t="s">
        <v>27</v>
      </c>
      <c r="K137" t="s">
        <v>28</v>
      </c>
      <c r="L137" t="s">
        <v>29</v>
      </c>
      <c r="M137" s="1">
        <v>42093</v>
      </c>
      <c r="N137" s="1"/>
      <c r="O137" t="s">
        <v>30</v>
      </c>
      <c r="P137" t="s">
        <v>31</v>
      </c>
      <c r="Q137" t="s">
        <v>40</v>
      </c>
      <c r="R137" t="s">
        <v>41</v>
      </c>
      <c r="S137" t="s">
        <v>42</v>
      </c>
      <c r="T137" t="s">
        <v>43</v>
      </c>
      <c r="U137">
        <v>4.4800000000000004</v>
      </c>
      <c r="V137">
        <v>5</v>
      </c>
      <c r="W137">
        <v>6</v>
      </c>
      <c r="X137">
        <v>4</v>
      </c>
      <c r="Y137" s="1" t="str">
        <f>IF(TRIM(TablaEmpleados[[#This Row],[NOMBRE]])="","Solicitar nombre","Completo")</f>
        <v>Completo</v>
      </c>
      <c r="Z137" s="1" t="str">
        <f>IF(TRIM(TablaEmpleados[[#This Row],[EMAILS]])="","Solicitar email","")</f>
        <v/>
      </c>
      <c r="AA137" s="12">
        <f>IF(TablaEmpleados[[#This Row],[SALARIO]]&lt;60000,TablaEmpleados[[#This Row],[SALARIO]]*7%,0)</f>
        <v>0</v>
      </c>
      <c r="AB137" s="15">
        <f>IF(RIGHT(TablaEmpleados[[#This Row],[EMAILS]],8)="pade.com",TablaEmpleados[[#This Row],[SALARIO]]*12%,0)</f>
        <v>0</v>
      </c>
      <c r="AC137" s="15">
        <f>IF(LEFT(TablaEmpleados[[#This Row],[EMAILS]],8)="pade.com",TablaEmpleados[[#This Row],[SALARIO]]*12%,0)</f>
        <v>0</v>
      </c>
      <c r="AD137" s="15">
        <f>IF(COUNTIF(TablaEmpleados[[#This Row],[CARGO]],"*Production*")&gt;0,TablaEmpleados[[#This Row],[SALARIO]]*7%,0)</f>
        <v>0</v>
      </c>
      <c r="AE137" s="59">
        <f>IF(TablaEmpleados[[#This Row],[ESTADO CIVIL]]="Married",2,0)</f>
        <v>0</v>
      </c>
      <c r="AF137" s="59">
        <f ca="1">IF(DATEDIF(TablaEmpleados[[#This Row],[FECHA CONTRATO]],TODAY(),"Y")&gt;=10,2,0)</f>
        <v>0</v>
      </c>
      <c r="AG137" s="6">
        <f>IF(AND(TablaEmpleados[[#This Row],[NACIONALIDAD]]&lt;&gt;"US Citizen",TablaEmpleados[[#This Row],[Bono anual 2]]=0),TablaEmpleados[[#This Row],[SALARIO]]*3%,0)</f>
        <v>0</v>
      </c>
      <c r="AH137" s="6" t="str">
        <f>IF(AND(TablaEmpleados[[#This Row],[NACIONALIDAD]]="US Citizen",TablaEmpleados[[#This Row],[LATINO]]="Yes"),"SI","NO")</f>
        <v>NO</v>
      </c>
      <c r="AI137" s="19">
        <v>1</v>
      </c>
      <c r="AJ137" s="19" t="str">
        <f>IF(AND(TablaEmpleados[[#This Row],[SALARIO]]&gt;=40000,TablaEmpleados[[#This Row],[SALARIO]]&lt;=50000),"SI","NO")</f>
        <v>NO</v>
      </c>
      <c r="AK137" s="6" t="str">
        <f>IF(OR(TablaEmpleados[[#This Row],[SALARIO]]&lt;55000,TablaEmpleados[[#This Row],[ESTADO CIVIL]]="Married"),"SI","NO")</f>
        <v>NO</v>
      </c>
      <c r="AL137" s="6" t="str">
        <f>IF(TablaEmpleados[[#This Row],[ESTADO]]="MA",
              IF(OR(TablaEmpleados[[#This Row],[CP]]=2145,TablaEmpleados[[#This Row],[CP]]=2148),"SI","NO"),"NO")</f>
        <v>NO</v>
      </c>
      <c r="AM1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37" s="6" t="str" cm="1">
        <f t="array" ref="AN1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37" s="6" t="b">
        <f>TablaEmpleados[[#This Row],[EVALUACIÓN DE DESEMPEÑO CON SI]]=TablaEmpleados[[#This Row],[EVALUACIÓN DE DESEMPEÑO CON SI.CONJUNTO]]</f>
        <v>1</v>
      </c>
      <c r="AP13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7" s="6" t="str" cm="1">
        <f t="array" ref="AQ1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7" s="6" t="b">
        <f>TablaEmpleados[[#This Row],[BONOS DE VIAJE POR EL MUNDO (Con SI)]]=TablaEmpleados[[#This Row],[BONOS DE VIAJE POR EL MUNDO (Con SI.CONJUNTO)]]</f>
        <v>1</v>
      </c>
      <c r="AS137" s="22" cm="1">
        <f t="array" ref="AS1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7" s="6" t="str" cm="1">
        <f t="array" ref="AT13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7" s="59">
        <f ca="1">DATEDIF(TablaEmpleados[[#This Row],[FECHA CONTRATO]],TODAY(),"Y")</f>
        <v>9</v>
      </c>
    </row>
    <row r="138" spans="1:48" x14ac:dyDescent="0.25">
      <c r="A138" t="s">
        <v>258</v>
      </c>
      <c r="B138" t="str">
        <f t="shared" si="2"/>
        <v>dhoulihan@dominio.com</v>
      </c>
      <c r="C138" s="5">
        <v>180000</v>
      </c>
      <c r="D138" t="s">
        <v>259</v>
      </c>
      <c r="E138" t="s">
        <v>260</v>
      </c>
      <c r="F138">
        <v>2908</v>
      </c>
      <c r="G138" s="1">
        <v>24183</v>
      </c>
      <c r="H138" t="s">
        <v>46</v>
      </c>
      <c r="I138" t="s">
        <v>37</v>
      </c>
      <c r="J138" t="s">
        <v>27</v>
      </c>
      <c r="K138" t="s">
        <v>28</v>
      </c>
      <c r="L138" t="s">
        <v>29</v>
      </c>
      <c r="M138" s="1">
        <v>41764</v>
      </c>
      <c r="N138" s="1"/>
      <c r="O138" t="s">
        <v>30</v>
      </c>
      <c r="P138" t="s">
        <v>31</v>
      </c>
      <c r="Q138" t="s">
        <v>125</v>
      </c>
      <c r="R138" t="s">
        <v>115</v>
      </c>
      <c r="S138" t="s">
        <v>34</v>
      </c>
      <c r="T138" t="s">
        <v>43</v>
      </c>
      <c r="U138">
        <v>4.5</v>
      </c>
      <c r="V138">
        <v>4</v>
      </c>
      <c r="W138">
        <v>0</v>
      </c>
      <c r="X138">
        <v>19</v>
      </c>
      <c r="Y138" s="1" t="str">
        <f>IF(TRIM(TablaEmpleados[[#This Row],[NOMBRE]])="","Solicitar nombre","Completo")</f>
        <v>Completo</v>
      </c>
      <c r="Z138" s="1" t="str">
        <f>IF(TRIM(TablaEmpleados[[#This Row],[EMAILS]])="","Solicitar email","")</f>
        <v/>
      </c>
      <c r="AA138" s="12">
        <f>IF(TablaEmpleados[[#This Row],[SALARIO]]&lt;60000,TablaEmpleados[[#This Row],[SALARIO]]*7%,0)</f>
        <v>0</v>
      </c>
      <c r="AB138" s="15">
        <f>IF(RIGHT(TablaEmpleados[[#This Row],[EMAILS]],8)="pade.com",TablaEmpleados[[#This Row],[SALARIO]]*12%,0)</f>
        <v>0</v>
      </c>
      <c r="AC138" s="15">
        <f>IF(LEFT(TablaEmpleados[[#This Row],[EMAILS]],8)="pade.com",TablaEmpleados[[#This Row],[SALARIO]]*12%,0)</f>
        <v>0</v>
      </c>
      <c r="AD138" s="15">
        <f>IF(COUNTIF(TablaEmpleados[[#This Row],[CARGO]],"*Production*")&gt;0,TablaEmpleados[[#This Row],[SALARIO]]*7%,0)</f>
        <v>0</v>
      </c>
      <c r="AE138" s="59">
        <f>IF(TablaEmpleados[[#This Row],[ESTADO CIVIL]]="Married",2,0)</f>
        <v>2</v>
      </c>
      <c r="AF138" s="59">
        <f ca="1">IF(DATEDIF(TablaEmpleados[[#This Row],[FECHA CONTRATO]],TODAY(),"Y")&gt;=10,2,0)</f>
        <v>2</v>
      </c>
      <c r="AG138" s="6">
        <f>IF(AND(TablaEmpleados[[#This Row],[NACIONALIDAD]]&lt;&gt;"US Citizen",TablaEmpleados[[#This Row],[Bono anual 2]]=0),TablaEmpleados[[#This Row],[SALARIO]]*3%,0)</f>
        <v>0</v>
      </c>
      <c r="AH138" s="6" t="str">
        <f>IF(AND(TablaEmpleados[[#This Row],[NACIONALIDAD]]="US Citizen",TablaEmpleados[[#This Row],[LATINO]]="Yes"),"SI","NO")</f>
        <v>NO</v>
      </c>
      <c r="AI138" s="19">
        <v>1</v>
      </c>
      <c r="AJ138" s="19" t="str">
        <f>IF(AND(TablaEmpleados[[#This Row],[SALARIO]]&gt;=40000,TablaEmpleados[[#This Row],[SALARIO]]&lt;=50000),"SI","NO")</f>
        <v>NO</v>
      </c>
      <c r="AK138" s="6" t="str">
        <f>IF(OR(TablaEmpleados[[#This Row],[SALARIO]]&lt;55000,TablaEmpleados[[#This Row],[ESTADO CIVIL]]="Married"),"SI","NO")</f>
        <v>SI</v>
      </c>
      <c r="AL138" s="6" t="str">
        <f>IF(TablaEmpleados[[#This Row],[ESTADO]]="MA",
              IF(OR(TablaEmpleados[[#This Row],[CP]]=2145,TablaEmpleados[[#This Row],[CP]]=2148),"SI","NO"),"NO")</f>
        <v>NO</v>
      </c>
      <c r="AM1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38" s="6" t="str" cm="1">
        <f t="array" ref="AN1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38" s="6" t="b">
        <f>TablaEmpleados[[#This Row],[EVALUACIÓN DE DESEMPEÑO CON SI]]=TablaEmpleados[[#This Row],[EVALUACIÓN DE DESEMPEÑO CON SI.CONJUNTO]]</f>
        <v>1</v>
      </c>
      <c r="AP13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8" s="6" t="str" cm="1">
        <f t="array" ref="AQ1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8" s="6" t="b">
        <f>TablaEmpleados[[#This Row],[BONOS DE VIAJE POR EL MUNDO (Con SI)]]=TablaEmpleados[[#This Row],[BONOS DE VIAJE POR EL MUNDO (Con SI.CONJUNTO)]]</f>
        <v>1</v>
      </c>
      <c r="AS138" s="22" cm="1">
        <f t="array" ref="AS1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8" s="6" t="str" cm="1">
        <f t="array" ref="AT13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8" s="59">
        <f ca="1">DATEDIF(TablaEmpleados[[#This Row],[FECHA CONTRATO]],TODAY(),"Y")</f>
        <v>10</v>
      </c>
    </row>
    <row r="139" spans="1:48" x14ac:dyDescent="0.25">
      <c r="A139" t="s">
        <v>261</v>
      </c>
      <c r="B139" t="str">
        <f t="shared" si="2"/>
        <v>ehoward@dominio.com</v>
      </c>
      <c r="C139" s="5">
        <v>49920</v>
      </c>
      <c r="D139" t="s">
        <v>262</v>
      </c>
      <c r="E139" t="s">
        <v>24</v>
      </c>
      <c r="F139">
        <v>2170</v>
      </c>
      <c r="G139" s="1">
        <v>31306</v>
      </c>
      <c r="H139" t="s">
        <v>46</v>
      </c>
      <c r="I139" t="s">
        <v>37</v>
      </c>
      <c r="J139" t="s">
        <v>27</v>
      </c>
      <c r="K139" t="s">
        <v>28</v>
      </c>
      <c r="L139" t="s">
        <v>67</v>
      </c>
      <c r="M139" s="1">
        <v>42051</v>
      </c>
      <c r="N139" s="1">
        <v>42109</v>
      </c>
      <c r="O139" t="s">
        <v>201</v>
      </c>
      <c r="P139" t="s">
        <v>89</v>
      </c>
      <c r="Q139" t="s">
        <v>110</v>
      </c>
      <c r="R139" t="s">
        <v>111</v>
      </c>
      <c r="S139" t="s">
        <v>42</v>
      </c>
      <c r="T139" t="s">
        <v>43</v>
      </c>
      <c r="U139">
        <v>3.24</v>
      </c>
      <c r="V139">
        <v>3</v>
      </c>
      <c r="W139">
        <v>4</v>
      </c>
      <c r="X139">
        <v>6</v>
      </c>
      <c r="Y139" s="1" t="str">
        <f>IF(TRIM(TablaEmpleados[[#This Row],[NOMBRE]])="","Solicitar nombre","Completo")</f>
        <v>Completo</v>
      </c>
      <c r="Z139" s="1" t="str">
        <f>IF(TRIM(TablaEmpleados[[#This Row],[EMAILS]])="","Solicitar email","")</f>
        <v/>
      </c>
      <c r="AA139" s="12">
        <f>IF(TablaEmpleados[[#This Row],[SALARIO]]&lt;60000,TablaEmpleados[[#This Row],[SALARIO]]*7%,0)</f>
        <v>3494.4000000000005</v>
      </c>
      <c r="AB139" s="15">
        <f>IF(RIGHT(TablaEmpleados[[#This Row],[EMAILS]],8)="pade.com",TablaEmpleados[[#This Row],[SALARIO]]*12%,0)</f>
        <v>0</v>
      </c>
      <c r="AC139" s="15">
        <f>IF(LEFT(TablaEmpleados[[#This Row],[EMAILS]],8)="pade.com",TablaEmpleados[[#This Row],[SALARIO]]*12%,0)</f>
        <v>0</v>
      </c>
      <c r="AD139" s="15">
        <f>IF(COUNTIF(TablaEmpleados[[#This Row],[CARGO]],"*Production*")&gt;0,TablaEmpleados[[#This Row],[SALARIO]]*7%,0)</f>
        <v>0</v>
      </c>
      <c r="AE139" s="59">
        <f>IF(TablaEmpleados[[#This Row],[ESTADO CIVIL]]="Married",2,0)</f>
        <v>2</v>
      </c>
      <c r="AF139" s="59">
        <f ca="1">IF(DATEDIF(TablaEmpleados[[#This Row],[FECHA CONTRATO]],TODAY(),"Y")&gt;=10,2,0)</f>
        <v>0</v>
      </c>
      <c r="AG139" s="6">
        <f>IF(AND(TablaEmpleados[[#This Row],[NACIONALIDAD]]&lt;&gt;"US Citizen",TablaEmpleados[[#This Row],[Bono anual 2]]=0),TablaEmpleados[[#This Row],[SALARIO]]*3%,0)</f>
        <v>0</v>
      </c>
      <c r="AH139" s="6" t="str">
        <f>IF(AND(TablaEmpleados[[#This Row],[NACIONALIDAD]]="US Citizen",TablaEmpleados[[#This Row],[LATINO]]="Yes"),"SI","NO")</f>
        <v>NO</v>
      </c>
      <c r="AI139" s="19">
        <v>1</v>
      </c>
      <c r="AJ139" s="19" t="str">
        <f>IF(AND(TablaEmpleados[[#This Row],[SALARIO]]&gt;=40000,TablaEmpleados[[#This Row],[SALARIO]]&lt;=50000),"SI","NO")</f>
        <v>SI</v>
      </c>
      <c r="AK139" s="6" t="str">
        <f>IF(OR(TablaEmpleados[[#This Row],[SALARIO]]&lt;55000,TablaEmpleados[[#This Row],[ESTADO CIVIL]]="Married"),"SI","NO")</f>
        <v>SI</v>
      </c>
      <c r="AL139" s="6" t="str">
        <f>IF(TablaEmpleados[[#This Row],[ESTADO]]="MA",
              IF(OR(TablaEmpleados[[#This Row],[CP]]=2145,TablaEmpleados[[#This Row],[CP]]=2148),"SI","NO"),"NO")</f>
        <v>NO</v>
      </c>
      <c r="AM1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39" s="6" t="str" cm="1">
        <f t="array" ref="AN1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39" s="6" t="b">
        <f>TablaEmpleados[[#This Row],[EVALUACIÓN DE DESEMPEÑO CON SI]]=TablaEmpleados[[#This Row],[EVALUACIÓN DE DESEMPEÑO CON SI.CONJUNTO]]</f>
        <v>1</v>
      </c>
      <c r="AP13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39" s="6" t="str" cm="1">
        <f t="array" ref="AQ1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9" s="6" t="b">
        <f>TablaEmpleados[[#This Row],[BONOS DE VIAJE POR EL MUNDO (Con SI)]]=TablaEmpleados[[#This Row],[BONOS DE VIAJE POR EL MUNDO (Con SI.CONJUNTO)]]</f>
        <v>1</v>
      </c>
      <c r="AS139" s="22" cm="1">
        <f t="array" ref="AS13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9" s="6" t="str" cm="1">
        <f t="array" ref="AT13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9" s="59">
        <f ca="1">DATEDIF(TablaEmpleados[[#This Row],[FECHA CONTRATO]],TODAY(),"Y")</f>
        <v>9</v>
      </c>
    </row>
    <row r="140" spans="1:48" x14ac:dyDescent="0.25">
      <c r="A140" t="s">
        <v>263</v>
      </c>
      <c r="B140" t="str">
        <f t="shared" si="2"/>
        <v>jhudson@dominio.com</v>
      </c>
      <c r="C140" s="5">
        <v>55425</v>
      </c>
      <c r="D140" t="s">
        <v>23</v>
      </c>
      <c r="E140" t="s">
        <v>24</v>
      </c>
      <c r="F140">
        <v>2176</v>
      </c>
      <c r="G140" s="1">
        <v>31573</v>
      </c>
      <c r="H140" t="s">
        <v>46</v>
      </c>
      <c r="I140" t="s">
        <v>26</v>
      </c>
      <c r="J140" t="s">
        <v>27</v>
      </c>
      <c r="K140" t="s">
        <v>28</v>
      </c>
      <c r="L140" t="s">
        <v>29</v>
      </c>
      <c r="M140" s="1">
        <v>40959</v>
      </c>
      <c r="N140" s="1"/>
      <c r="O140" t="s">
        <v>30</v>
      </c>
      <c r="P140" t="s">
        <v>31</v>
      </c>
      <c r="Q140" t="s">
        <v>32</v>
      </c>
      <c r="R140" t="s">
        <v>64</v>
      </c>
      <c r="S140" t="s">
        <v>34</v>
      </c>
      <c r="T140" t="s">
        <v>43</v>
      </c>
      <c r="U140">
        <v>4.8</v>
      </c>
      <c r="V140">
        <v>4</v>
      </c>
      <c r="W140">
        <v>0</v>
      </c>
      <c r="X140">
        <v>4</v>
      </c>
      <c r="Y140" s="1" t="str">
        <f>IF(TRIM(TablaEmpleados[[#This Row],[NOMBRE]])="","Solicitar nombre","Completo")</f>
        <v>Completo</v>
      </c>
      <c r="Z140" s="1" t="str">
        <f>IF(TRIM(TablaEmpleados[[#This Row],[EMAILS]])="","Solicitar email","")</f>
        <v/>
      </c>
      <c r="AA140" s="12">
        <f>IF(TablaEmpleados[[#This Row],[SALARIO]]&lt;60000,TablaEmpleados[[#This Row],[SALARIO]]*7%,0)</f>
        <v>3879.7500000000005</v>
      </c>
      <c r="AB140" s="15">
        <f>IF(RIGHT(TablaEmpleados[[#This Row],[EMAILS]],8)="pade.com",TablaEmpleados[[#This Row],[SALARIO]]*12%,0)</f>
        <v>0</v>
      </c>
      <c r="AC140" s="15">
        <f>IF(LEFT(TablaEmpleados[[#This Row],[EMAILS]],8)="pade.com",TablaEmpleados[[#This Row],[SALARIO]]*12%,0)</f>
        <v>0</v>
      </c>
      <c r="AD140" s="15">
        <f>IF(COUNTIF(TablaEmpleados[[#This Row],[CARGO]],"*Production*")&gt;0,TablaEmpleados[[#This Row],[SALARIO]]*7%,0)</f>
        <v>3879.7500000000005</v>
      </c>
      <c r="AE140" s="59">
        <f>IF(TablaEmpleados[[#This Row],[ESTADO CIVIL]]="Married",2,0)</f>
        <v>0</v>
      </c>
      <c r="AF140" s="59">
        <f ca="1">IF(DATEDIF(TablaEmpleados[[#This Row],[FECHA CONTRATO]],TODAY(),"Y")&gt;=10,2,0)</f>
        <v>2</v>
      </c>
      <c r="AG140" s="6">
        <f>IF(AND(TablaEmpleados[[#This Row],[NACIONALIDAD]]&lt;&gt;"US Citizen",TablaEmpleados[[#This Row],[Bono anual 2]]=0),TablaEmpleados[[#This Row],[SALARIO]]*3%,0)</f>
        <v>0</v>
      </c>
      <c r="AH140" s="6" t="str">
        <f>IF(AND(TablaEmpleados[[#This Row],[NACIONALIDAD]]="US Citizen",TablaEmpleados[[#This Row],[LATINO]]="Yes"),"SI","NO")</f>
        <v>NO</v>
      </c>
      <c r="AI140" s="19">
        <v>1</v>
      </c>
      <c r="AJ140" s="19" t="str">
        <f>IF(AND(TablaEmpleados[[#This Row],[SALARIO]]&gt;=40000,TablaEmpleados[[#This Row],[SALARIO]]&lt;=50000),"SI","NO")</f>
        <v>NO</v>
      </c>
      <c r="AK140" s="6" t="str">
        <f>IF(OR(TablaEmpleados[[#This Row],[SALARIO]]&lt;55000,TablaEmpleados[[#This Row],[ESTADO CIVIL]]="Married"),"SI","NO")</f>
        <v>NO</v>
      </c>
      <c r="AL140" s="6" t="str">
        <f>IF(TablaEmpleados[[#This Row],[ESTADO]]="MA",
              IF(OR(TablaEmpleados[[#This Row],[CP]]=2145,TablaEmpleados[[#This Row],[CP]]=2148),"SI","NO"),"NO")</f>
        <v>NO</v>
      </c>
      <c r="AM1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0" s="6" t="str" cm="1">
        <f t="array" ref="AN1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0" s="6" t="b">
        <f>TablaEmpleados[[#This Row],[EVALUACIÓN DE DESEMPEÑO CON SI]]=TablaEmpleados[[#This Row],[EVALUACIÓN DE DESEMPEÑO CON SI.CONJUNTO]]</f>
        <v>1</v>
      </c>
      <c r="AP14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0" s="6" t="str" cm="1">
        <f t="array" ref="AQ1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0" s="6" t="b">
        <f>TablaEmpleados[[#This Row],[BONOS DE VIAJE POR EL MUNDO (Con SI)]]=TablaEmpleados[[#This Row],[BONOS DE VIAJE POR EL MUNDO (Con SI.CONJUNTO)]]</f>
        <v>1</v>
      </c>
      <c r="AS140" s="22" cm="1">
        <f t="array" ref="AS1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0" s="6" t="str" cm="1">
        <f t="array" ref="AT14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0" s="59">
        <f ca="1">DATEDIF(TablaEmpleados[[#This Row],[FECHA CONTRATO]],TODAY(),"Y")</f>
        <v>12</v>
      </c>
    </row>
    <row r="141" spans="1:48" x14ac:dyDescent="0.25">
      <c r="A141" t="s">
        <v>264</v>
      </c>
      <c r="B141" t="str">
        <f t="shared" si="2"/>
        <v>jhunts@dominio.com</v>
      </c>
      <c r="C141" s="5">
        <v>69340</v>
      </c>
      <c r="D141" t="s">
        <v>45</v>
      </c>
      <c r="E141" t="s">
        <v>24</v>
      </c>
      <c r="F141">
        <v>2021</v>
      </c>
      <c r="G141" s="1">
        <v>30752</v>
      </c>
      <c r="H141" t="s">
        <v>46</v>
      </c>
      <c r="I141" t="s">
        <v>26</v>
      </c>
      <c r="J141" t="s">
        <v>27</v>
      </c>
      <c r="K141" t="s">
        <v>28</v>
      </c>
      <c r="L141" t="s">
        <v>29</v>
      </c>
      <c r="M141" s="1">
        <v>42527</v>
      </c>
      <c r="N141" s="1"/>
      <c r="O141" t="s">
        <v>30</v>
      </c>
      <c r="P141" t="s">
        <v>31</v>
      </c>
      <c r="Q141" t="s">
        <v>32</v>
      </c>
      <c r="R141" t="s">
        <v>50</v>
      </c>
      <c r="S141" t="s">
        <v>34</v>
      </c>
      <c r="T141" t="s">
        <v>43</v>
      </c>
      <c r="U141">
        <v>3</v>
      </c>
      <c r="V141">
        <v>5</v>
      </c>
      <c r="W141">
        <v>0</v>
      </c>
      <c r="X141">
        <v>4</v>
      </c>
      <c r="Y141" s="1" t="str">
        <f>IF(TRIM(TablaEmpleados[[#This Row],[NOMBRE]])="","Solicitar nombre","Completo")</f>
        <v>Completo</v>
      </c>
      <c r="Z141" s="1" t="str">
        <f>IF(TRIM(TablaEmpleados[[#This Row],[EMAILS]])="","Solicitar email","")</f>
        <v/>
      </c>
      <c r="AA141" s="12">
        <f>IF(TablaEmpleados[[#This Row],[SALARIO]]&lt;60000,TablaEmpleados[[#This Row],[SALARIO]]*7%,0)</f>
        <v>0</v>
      </c>
      <c r="AB141" s="15">
        <f>IF(RIGHT(TablaEmpleados[[#This Row],[EMAILS]],8)="pade.com",TablaEmpleados[[#This Row],[SALARIO]]*12%,0)</f>
        <v>0</v>
      </c>
      <c r="AC141" s="15">
        <f>IF(LEFT(TablaEmpleados[[#This Row],[EMAILS]],8)="pade.com",TablaEmpleados[[#This Row],[SALARIO]]*12%,0)</f>
        <v>0</v>
      </c>
      <c r="AD141" s="15">
        <f>IF(COUNTIF(TablaEmpleados[[#This Row],[CARGO]],"*Production*")&gt;0,TablaEmpleados[[#This Row],[SALARIO]]*7%,0)</f>
        <v>4853.8</v>
      </c>
      <c r="AE141" s="59">
        <f>IF(TablaEmpleados[[#This Row],[ESTADO CIVIL]]="Married",2,0)</f>
        <v>0</v>
      </c>
      <c r="AF141" s="59">
        <f ca="1">IF(DATEDIF(TablaEmpleados[[#This Row],[FECHA CONTRATO]],TODAY(),"Y")&gt;=10,2,0)</f>
        <v>0</v>
      </c>
      <c r="AG141" s="6">
        <f>IF(AND(TablaEmpleados[[#This Row],[NACIONALIDAD]]&lt;&gt;"US Citizen",TablaEmpleados[[#This Row],[Bono anual 2]]=0),TablaEmpleados[[#This Row],[SALARIO]]*3%,0)</f>
        <v>0</v>
      </c>
      <c r="AH141" s="6" t="str">
        <f>IF(AND(TablaEmpleados[[#This Row],[NACIONALIDAD]]="US Citizen",TablaEmpleados[[#This Row],[LATINO]]="Yes"),"SI","NO")</f>
        <v>NO</v>
      </c>
      <c r="AI141" s="19">
        <v>1</v>
      </c>
      <c r="AJ141" s="19" t="str">
        <f>IF(AND(TablaEmpleados[[#This Row],[SALARIO]]&gt;=40000,TablaEmpleados[[#This Row],[SALARIO]]&lt;=50000),"SI","NO")</f>
        <v>NO</v>
      </c>
      <c r="AK141" s="6" t="str">
        <f>IF(OR(TablaEmpleados[[#This Row],[SALARIO]]&lt;55000,TablaEmpleados[[#This Row],[ESTADO CIVIL]]="Married"),"SI","NO")</f>
        <v>NO</v>
      </c>
      <c r="AL141" s="6" t="str">
        <f>IF(TablaEmpleados[[#This Row],[ESTADO]]="MA",
              IF(OR(TablaEmpleados[[#This Row],[CP]]=2145,TablaEmpleados[[#This Row],[CP]]=2148),"SI","NO"),"NO")</f>
        <v>NO</v>
      </c>
      <c r="AM1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1" s="6" t="str" cm="1">
        <f t="array" ref="AN1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1" s="6" t="b">
        <f>TablaEmpleados[[#This Row],[EVALUACIÓN DE DESEMPEÑO CON SI]]=TablaEmpleados[[#This Row],[EVALUACIÓN DE DESEMPEÑO CON SI.CONJUNTO]]</f>
        <v>1</v>
      </c>
      <c r="AP14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1" s="6" t="str" cm="1">
        <f t="array" ref="AQ1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1" s="6" t="b">
        <f>TablaEmpleados[[#This Row],[BONOS DE VIAJE POR EL MUNDO (Con SI)]]=TablaEmpleados[[#This Row],[BONOS DE VIAJE POR EL MUNDO (Con SI.CONJUNTO)]]</f>
        <v>1</v>
      </c>
      <c r="AS141" s="22" cm="1">
        <f t="array" ref="AS1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1" s="6" t="str" cm="1">
        <f t="array" ref="AT14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1" s="59">
        <f ca="1">DATEDIF(TablaEmpleados[[#This Row],[FECHA CONTRATO]],TODAY(),"Y")</f>
        <v>7</v>
      </c>
    </row>
    <row r="142" spans="1:48" x14ac:dyDescent="0.25">
      <c r="A142" t="s">
        <v>265</v>
      </c>
      <c r="C142" s="5">
        <v>64995</v>
      </c>
      <c r="D142" t="s">
        <v>45</v>
      </c>
      <c r="E142" t="s">
        <v>24</v>
      </c>
      <c r="F142">
        <v>2351</v>
      </c>
      <c r="G142" s="1">
        <v>33731</v>
      </c>
      <c r="H142" t="s">
        <v>46</v>
      </c>
      <c r="I142" t="s">
        <v>121</v>
      </c>
      <c r="J142" t="s">
        <v>27</v>
      </c>
      <c r="K142" t="s">
        <v>28</v>
      </c>
      <c r="L142" t="s">
        <v>29</v>
      </c>
      <c r="M142" s="1">
        <v>42160</v>
      </c>
      <c r="N142" s="1"/>
      <c r="O142" t="s">
        <v>30</v>
      </c>
      <c r="P142" t="s">
        <v>31</v>
      </c>
      <c r="Q142" t="s">
        <v>32</v>
      </c>
      <c r="R142" t="s">
        <v>54</v>
      </c>
      <c r="S142" t="s">
        <v>42</v>
      </c>
      <c r="T142" t="s">
        <v>43</v>
      </c>
      <c r="U142">
        <v>4.5</v>
      </c>
      <c r="V142">
        <v>3</v>
      </c>
      <c r="W142">
        <v>0</v>
      </c>
      <c r="X142">
        <v>6</v>
      </c>
      <c r="Y142" s="1" t="str">
        <f>IF(TRIM(TablaEmpleados[[#This Row],[NOMBRE]])="","Solicitar nombre","Completo")</f>
        <v>Completo</v>
      </c>
      <c r="Z142" s="1" t="str">
        <f>IF(TRIM(TablaEmpleados[[#This Row],[EMAILS]])="","Solicitar email","")</f>
        <v>Solicitar email</v>
      </c>
      <c r="AA142" s="12">
        <f>IF(TablaEmpleados[[#This Row],[SALARIO]]&lt;60000,TablaEmpleados[[#This Row],[SALARIO]]*7%,0)</f>
        <v>0</v>
      </c>
      <c r="AB142" s="15">
        <f>IF(RIGHT(TablaEmpleados[[#This Row],[EMAILS]],8)="pade.com",TablaEmpleados[[#This Row],[SALARIO]]*12%,0)</f>
        <v>0</v>
      </c>
      <c r="AC142" s="15">
        <f>IF(LEFT(TablaEmpleados[[#This Row],[EMAILS]],8)="pade.com",TablaEmpleados[[#This Row],[SALARIO]]*12%,0)</f>
        <v>0</v>
      </c>
      <c r="AD142" s="15">
        <f>IF(COUNTIF(TablaEmpleados[[#This Row],[CARGO]],"*Production*")&gt;0,TablaEmpleados[[#This Row],[SALARIO]]*7%,0)</f>
        <v>4549.6500000000005</v>
      </c>
      <c r="AE142" s="59">
        <f>IF(TablaEmpleados[[#This Row],[ESTADO CIVIL]]="Married",2,0)</f>
        <v>0</v>
      </c>
      <c r="AF142" s="59">
        <f ca="1">IF(DATEDIF(TablaEmpleados[[#This Row],[FECHA CONTRATO]],TODAY(),"Y")&gt;=10,2,0)</f>
        <v>0</v>
      </c>
      <c r="AG142" s="6">
        <f>IF(AND(TablaEmpleados[[#This Row],[NACIONALIDAD]]&lt;&gt;"US Citizen",TablaEmpleados[[#This Row],[Bono anual 2]]=0),TablaEmpleados[[#This Row],[SALARIO]]*3%,0)</f>
        <v>0</v>
      </c>
      <c r="AH142" s="6" t="str">
        <f>IF(AND(TablaEmpleados[[#This Row],[NACIONALIDAD]]="US Citizen",TablaEmpleados[[#This Row],[LATINO]]="Yes"),"SI","NO")</f>
        <v>NO</v>
      </c>
      <c r="AI142" s="19">
        <v>1</v>
      </c>
      <c r="AJ142" s="19" t="str">
        <f>IF(AND(TablaEmpleados[[#This Row],[SALARIO]]&gt;=40000,TablaEmpleados[[#This Row],[SALARIO]]&lt;=50000),"SI","NO")</f>
        <v>NO</v>
      </c>
      <c r="AK142" s="6" t="str">
        <f>IF(OR(TablaEmpleados[[#This Row],[SALARIO]]&lt;55000,TablaEmpleados[[#This Row],[ESTADO CIVIL]]="Married"),"SI","NO")</f>
        <v>NO</v>
      </c>
      <c r="AL142" s="6" t="str">
        <f>IF(TablaEmpleados[[#This Row],[ESTADO]]="MA",
              IF(OR(TablaEmpleados[[#This Row],[CP]]=2145,TablaEmpleados[[#This Row],[CP]]=2148),"SI","NO"),"NO")</f>
        <v>NO</v>
      </c>
      <c r="AM1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2" s="6" t="str" cm="1">
        <f t="array" ref="AN1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2" s="6" t="b">
        <f>TablaEmpleados[[#This Row],[EVALUACIÓN DE DESEMPEÑO CON SI]]=TablaEmpleados[[#This Row],[EVALUACIÓN DE DESEMPEÑO CON SI.CONJUNTO]]</f>
        <v>1</v>
      </c>
      <c r="AP14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2" s="6" t="str" cm="1">
        <f t="array" ref="AQ1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2" s="6" t="b">
        <f>TablaEmpleados[[#This Row],[BONOS DE VIAJE POR EL MUNDO (Con SI)]]=TablaEmpleados[[#This Row],[BONOS DE VIAJE POR EL MUNDO (Con SI.CONJUNTO)]]</f>
        <v>1</v>
      </c>
      <c r="AS142" s="22" cm="1">
        <f t="array" ref="AS1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2" s="6" t="str" cm="1">
        <f t="array" ref="AT14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2" s="59">
        <f ca="1">DATEDIF(TablaEmpleados[[#This Row],[FECHA CONTRATO]],TODAY(),"Y")</f>
        <v>8</v>
      </c>
    </row>
    <row r="143" spans="1:48" x14ac:dyDescent="0.25">
      <c r="A143" t="s">
        <v>266</v>
      </c>
      <c r="B143" t="str">
        <f t="shared" si="2"/>
        <v>mhuynh@dominio.com</v>
      </c>
      <c r="C143" s="5">
        <v>68182</v>
      </c>
      <c r="D143" t="s">
        <v>45</v>
      </c>
      <c r="E143" t="s">
        <v>24</v>
      </c>
      <c r="F143">
        <v>1742</v>
      </c>
      <c r="G143" s="1">
        <v>28025</v>
      </c>
      <c r="H143" t="s">
        <v>46</v>
      </c>
      <c r="I143" t="s">
        <v>52</v>
      </c>
      <c r="J143" t="s">
        <v>27</v>
      </c>
      <c r="K143" t="s">
        <v>28</v>
      </c>
      <c r="L143" t="s">
        <v>29</v>
      </c>
      <c r="M143" s="1">
        <v>40595</v>
      </c>
      <c r="N143" s="1">
        <v>41365</v>
      </c>
      <c r="O143" t="s">
        <v>78</v>
      </c>
      <c r="P143" t="s">
        <v>39</v>
      </c>
      <c r="Q143" t="s">
        <v>32</v>
      </c>
      <c r="R143" t="s">
        <v>57</v>
      </c>
      <c r="S143" t="s">
        <v>55</v>
      </c>
      <c r="T143" t="s">
        <v>43</v>
      </c>
      <c r="U143">
        <v>3.72</v>
      </c>
      <c r="V143">
        <v>3</v>
      </c>
      <c r="W143">
        <v>0</v>
      </c>
      <c r="X143">
        <v>18</v>
      </c>
      <c r="Y143" s="1" t="str">
        <f>IF(TRIM(TablaEmpleados[[#This Row],[NOMBRE]])="","Solicitar nombre","Completo")</f>
        <v>Completo</v>
      </c>
      <c r="Z143" s="1" t="str">
        <f>IF(TRIM(TablaEmpleados[[#This Row],[EMAILS]])="","Solicitar email","")</f>
        <v/>
      </c>
      <c r="AA143" s="12">
        <f>IF(TablaEmpleados[[#This Row],[SALARIO]]&lt;60000,TablaEmpleados[[#This Row],[SALARIO]]*7%,0)</f>
        <v>0</v>
      </c>
      <c r="AB143" s="15">
        <f>IF(RIGHT(TablaEmpleados[[#This Row],[EMAILS]],8)="pade.com",TablaEmpleados[[#This Row],[SALARIO]]*12%,0)</f>
        <v>0</v>
      </c>
      <c r="AC143" s="15">
        <f>IF(LEFT(TablaEmpleados[[#This Row],[EMAILS]],8)="pade.com",TablaEmpleados[[#This Row],[SALARIO]]*12%,0)</f>
        <v>0</v>
      </c>
      <c r="AD143" s="15">
        <f>IF(COUNTIF(TablaEmpleados[[#This Row],[CARGO]],"*Production*")&gt;0,TablaEmpleados[[#This Row],[SALARIO]]*7%,0)</f>
        <v>4772.7400000000007</v>
      </c>
      <c r="AE143" s="59">
        <f>IF(TablaEmpleados[[#This Row],[ESTADO CIVIL]]="Married",2,0)</f>
        <v>0</v>
      </c>
      <c r="AF143" s="59">
        <f ca="1">IF(DATEDIF(TablaEmpleados[[#This Row],[FECHA CONTRATO]],TODAY(),"Y")&gt;=10,2,0)</f>
        <v>2</v>
      </c>
      <c r="AG143" s="6">
        <f>IF(AND(TablaEmpleados[[#This Row],[NACIONALIDAD]]&lt;&gt;"US Citizen",TablaEmpleados[[#This Row],[Bono anual 2]]=0),TablaEmpleados[[#This Row],[SALARIO]]*3%,0)</f>
        <v>0</v>
      </c>
      <c r="AH143" s="6" t="str">
        <f>IF(AND(TablaEmpleados[[#This Row],[NACIONALIDAD]]="US Citizen",TablaEmpleados[[#This Row],[LATINO]]="Yes"),"SI","NO")</f>
        <v>NO</v>
      </c>
      <c r="AI143" s="19">
        <v>1</v>
      </c>
      <c r="AJ143" s="19" t="str">
        <f>IF(AND(TablaEmpleados[[#This Row],[SALARIO]]&gt;=40000,TablaEmpleados[[#This Row],[SALARIO]]&lt;=50000),"SI","NO")</f>
        <v>NO</v>
      </c>
      <c r="AK143" s="6" t="str">
        <f>IF(OR(TablaEmpleados[[#This Row],[SALARIO]]&lt;55000,TablaEmpleados[[#This Row],[ESTADO CIVIL]]="Married"),"SI","NO")</f>
        <v>NO</v>
      </c>
      <c r="AL143" s="6" t="str">
        <f>IF(TablaEmpleados[[#This Row],[ESTADO]]="MA",
              IF(OR(TablaEmpleados[[#This Row],[CP]]=2145,TablaEmpleados[[#This Row],[CP]]=2148),"SI","NO"),"NO")</f>
        <v>NO</v>
      </c>
      <c r="AM1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3" s="6" t="str" cm="1">
        <f t="array" ref="AN1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3" s="6" t="b">
        <f>TablaEmpleados[[#This Row],[EVALUACIÓN DE DESEMPEÑO CON SI]]=TablaEmpleados[[#This Row],[EVALUACIÓN DE DESEMPEÑO CON SI.CONJUNTO]]</f>
        <v>1</v>
      </c>
      <c r="AP14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3" s="6" t="str" cm="1">
        <f t="array" ref="AQ1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3" s="6" t="b">
        <f>TablaEmpleados[[#This Row],[BONOS DE VIAJE POR EL MUNDO (Con SI)]]=TablaEmpleados[[#This Row],[BONOS DE VIAJE POR EL MUNDO (Con SI.CONJUNTO)]]</f>
        <v>1</v>
      </c>
      <c r="AS143" s="22" cm="1">
        <f t="array" ref="AS14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3" s="6" t="str" cm="1">
        <f t="array" ref="AT14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3" s="59">
        <f ca="1">DATEDIF(TablaEmpleados[[#This Row],[FECHA CONTRATO]],TODAY(),"Y")</f>
        <v>13</v>
      </c>
    </row>
    <row r="144" spans="1:48" x14ac:dyDescent="0.25">
      <c r="A144" t="s">
        <v>267</v>
      </c>
      <c r="B144" t="str">
        <f t="shared" si="2"/>
        <v>wimmediato@dominio.com</v>
      </c>
      <c r="C144" s="5">
        <v>83082</v>
      </c>
      <c r="D144" t="s">
        <v>113</v>
      </c>
      <c r="E144" t="s">
        <v>24</v>
      </c>
      <c r="F144">
        <v>2128</v>
      </c>
      <c r="G144" s="1">
        <v>28079</v>
      </c>
      <c r="H144" t="s">
        <v>25</v>
      </c>
      <c r="I144" t="s">
        <v>37</v>
      </c>
      <c r="J144" t="s">
        <v>27</v>
      </c>
      <c r="K144" t="s">
        <v>28</v>
      </c>
      <c r="L144" t="s">
        <v>96</v>
      </c>
      <c r="M144" s="1">
        <v>40595</v>
      </c>
      <c r="N144" s="1">
        <v>41176</v>
      </c>
      <c r="O144" t="s">
        <v>78</v>
      </c>
      <c r="P144" t="s">
        <v>39</v>
      </c>
      <c r="Q144" t="s">
        <v>32</v>
      </c>
      <c r="R144" t="s">
        <v>115</v>
      </c>
      <c r="S144" t="s">
        <v>42</v>
      </c>
      <c r="T144" t="s">
        <v>102</v>
      </c>
      <c r="U144">
        <v>2.34</v>
      </c>
      <c r="V144">
        <v>2</v>
      </c>
      <c r="W144">
        <v>0</v>
      </c>
      <c r="X144">
        <v>4</v>
      </c>
      <c r="Y144" s="1" t="str">
        <f>IF(TRIM(TablaEmpleados[[#This Row],[NOMBRE]])="","Solicitar nombre","Completo")</f>
        <v>Completo</v>
      </c>
      <c r="Z144" s="1" t="str">
        <f>IF(TRIM(TablaEmpleados[[#This Row],[EMAILS]])="","Solicitar email","")</f>
        <v/>
      </c>
      <c r="AA144" s="12">
        <f>IF(TablaEmpleados[[#This Row],[SALARIO]]&lt;60000,TablaEmpleados[[#This Row],[SALARIO]]*7%,0)</f>
        <v>0</v>
      </c>
      <c r="AB144" s="15">
        <f>IF(RIGHT(TablaEmpleados[[#This Row],[EMAILS]],8)="pade.com",TablaEmpleados[[#This Row],[SALARIO]]*12%,0)</f>
        <v>0</v>
      </c>
      <c r="AC144" s="15">
        <f>IF(LEFT(TablaEmpleados[[#This Row],[EMAILS]],8)="pade.com",TablaEmpleados[[#This Row],[SALARIO]]*12%,0)</f>
        <v>0</v>
      </c>
      <c r="AD144" s="15">
        <f>IF(COUNTIF(TablaEmpleados[[#This Row],[CARGO]],"*Production*")&gt;0,TablaEmpleados[[#This Row],[SALARIO]]*7%,0)</f>
        <v>5815.7400000000007</v>
      </c>
      <c r="AE144" s="59">
        <f>IF(TablaEmpleados[[#This Row],[ESTADO CIVIL]]="Married",2,0)</f>
        <v>2</v>
      </c>
      <c r="AF144" s="59">
        <f ca="1">IF(DATEDIF(TablaEmpleados[[#This Row],[FECHA CONTRATO]],TODAY(),"Y")&gt;=10,2,0)</f>
        <v>2</v>
      </c>
      <c r="AG144" s="6">
        <f>IF(AND(TablaEmpleados[[#This Row],[NACIONALIDAD]]&lt;&gt;"US Citizen",TablaEmpleados[[#This Row],[Bono anual 2]]=0),TablaEmpleados[[#This Row],[SALARIO]]*3%,0)</f>
        <v>0</v>
      </c>
      <c r="AH144" s="6" t="str">
        <f>IF(AND(TablaEmpleados[[#This Row],[NACIONALIDAD]]="US Citizen",TablaEmpleados[[#This Row],[LATINO]]="Yes"),"SI","NO")</f>
        <v>NO</v>
      </c>
      <c r="AI144" s="19">
        <v>1</v>
      </c>
      <c r="AJ144" s="19" t="str">
        <f>IF(AND(TablaEmpleados[[#This Row],[SALARIO]]&gt;=40000,TablaEmpleados[[#This Row],[SALARIO]]&lt;=50000),"SI","NO")</f>
        <v>NO</v>
      </c>
      <c r="AK144" s="6" t="str">
        <f>IF(OR(TablaEmpleados[[#This Row],[SALARIO]]&lt;55000,TablaEmpleados[[#This Row],[ESTADO CIVIL]]="Married"),"SI","NO")</f>
        <v>SI</v>
      </c>
      <c r="AL144" s="6" t="str">
        <f>IF(TablaEmpleados[[#This Row],[ESTADO]]="MA",
              IF(OR(TablaEmpleados[[#This Row],[CP]]=2145,TablaEmpleados[[#This Row],[CP]]=2148),"SI","NO"),"NO")</f>
        <v>NO</v>
      </c>
      <c r="AM1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4" s="6" t="str" cm="1">
        <f t="array" ref="AN1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4" s="6" t="b">
        <f>TablaEmpleados[[#This Row],[EVALUACIÓN DE DESEMPEÑO CON SI]]=TablaEmpleados[[#This Row],[EVALUACIÓN DE DESEMPEÑO CON SI.CONJUNTO]]</f>
        <v>1</v>
      </c>
      <c r="AP14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144" s="6" t="str" cm="1">
        <f t="array" ref="AQ1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44" s="6" t="b">
        <f>TablaEmpleados[[#This Row],[BONOS DE VIAJE POR EL MUNDO (Con SI)]]=TablaEmpleados[[#This Row],[BONOS DE VIAJE POR EL MUNDO (Con SI.CONJUNTO)]]</f>
        <v>1</v>
      </c>
      <c r="AS144" s="22" cm="1">
        <f t="array" ref="AS14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44" s="6" t="str" cm="1">
        <f t="array" ref="AT14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4" s="59">
        <f ca="1">DATEDIF(TablaEmpleados[[#This Row],[FECHA CONTRATO]],TODAY(),"Y")</f>
        <v>13</v>
      </c>
    </row>
    <row r="145" spans="1:48" x14ac:dyDescent="0.25">
      <c r="A145" t="s">
        <v>268</v>
      </c>
      <c r="B145" t="str">
        <f t="shared" si="2"/>
        <v>rivey@dominio.com</v>
      </c>
      <c r="C145" s="5">
        <v>51908</v>
      </c>
      <c r="D145" t="s">
        <v>23</v>
      </c>
      <c r="E145" t="s">
        <v>24</v>
      </c>
      <c r="F145">
        <v>1775</v>
      </c>
      <c r="G145" s="1">
        <v>33266</v>
      </c>
      <c r="H145" t="s">
        <v>46</v>
      </c>
      <c r="I145" t="s">
        <v>26</v>
      </c>
      <c r="J145" t="s">
        <v>27</v>
      </c>
      <c r="K145" t="s">
        <v>28</v>
      </c>
      <c r="L145" t="s">
        <v>29</v>
      </c>
      <c r="M145" s="1">
        <v>41505</v>
      </c>
      <c r="N145" s="1"/>
      <c r="O145" t="s">
        <v>30</v>
      </c>
      <c r="P145" t="s">
        <v>31</v>
      </c>
      <c r="Q145" t="s">
        <v>32</v>
      </c>
      <c r="R145" t="s">
        <v>68</v>
      </c>
      <c r="S145" t="s">
        <v>42</v>
      </c>
      <c r="T145" t="s">
        <v>43</v>
      </c>
      <c r="U145">
        <v>3.99</v>
      </c>
      <c r="V145">
        <v>3</v>
      </c>
      <c r="W145">
        <v>0</v>
      </c>
      <c r="X145">
        <v>14</v>
      </c>
      <c r="Y145" s="1" t="str">
        <f>IF(TRIM(TablaEmpleados[[#This Row],[NOMBRE]])="","Solicitar nombre","Completo")</f>
        <v>Completo</v>
      </c>
      <c r="Z145" s="1" t="str">
        <f>IF(TRIM(TablaEmpleados[[#This Row],[EMAILS]])="","Solicitar email","")</f>
        <v/>
      </c>
      <c r="AA145" s="12">
        <f>IF(TablaEmpleados[[#This Row],[SALARIO]]&lt;60000,TablaEmpleados[[#This Row],[SALARIO]]*7%,0)</f>
        <v>3633.5600000000004</v>
      </c>
      <c r="AB145" s="15">
        <f>IF(RIGHT(TablaEmpleados[[#This Row],[EMAILS]],8)="pade.com",TablaEmpleados[[#This Row],[SALARIO]]*12%,0)</f>
        <v>0</v>
      </c>
      <c r="AC145" s="15">
        <f>IF(LEFT(TablaEmpleados[[#This Row],[EMAILS]],8)="pade.com",TablaEmpleados[[#This Row],[SALARIO]]*12%,0)</f>
        <v>0</v>
      </c>
      <c r="AD145" s="15">
        <f>IF(COUNTIF(TablaEmpleados[[#This Row],[CARGO]],"*Production*")&gt;0,TablaEmpleados[[#This Row],[SALARIO]]*7%,0)</f>
        <v>3633.5600000000004</v>
      </c>
      <c r="AE145" s="59">
        <f>IF(TablaEmpleados[[#This Row],[ESTADO CIVIL]]="Married",2,0)</f>
        <v>0</v>
      </c>
      <c r="AF145" s="59">
        <f ca="1">IF(DATEDIF(TablaEmpleados[[#This Row],[FECHA CONTRATO]],TODAY(),"Y")&gt;=10,2,0)</f>
        <v>2</v>
      </c>
      <c r="AG145" s="6">
        <f>IF(AND(TablaEmpleados[[#This Row],[NACIONALIDAD]]&lt;&gt;"US Citizen",TablaEmpleados[[#This Row],[Bono anual 2]]=0),TablaEmpleados[[#This Row],[SALARIO]]*3%,0)</f>
        <v>0</v>
      </c>
      <c r="AH145" s="6" t="str">
        <f>IF(AND(TablaEmpleados[[#This Row],[NACIONALIDAD]]="US Citizen",TablaEmpleados[[#This Row],[LATINO]]="Yes"),"SI","NO")</f>
        <v>NO</v>
      </c>
      <c r="AI145" s="19">
        <v>1</v>
      </c>
      <c r="AJ145" s="19" t="str">
        <f>IF(AND(TablaEmpleados[[#This Row],[SALARIO]]&gt;=40000,TablaEmpleados[[#This Row],[SALARIO]]&lt;=50000),"SI","NO")</f>
        <v>NO</v>
      </c>
      <c r="AK145" s="6" t="str">
        <f>IF(OR(TablaEmpleados[[#This Row],[SALARIO]]&lt;55000,TablaEmpleados[[#This Row],[ESTADO CIVIL]]="Married"),"SI","NO")</f>
        <v>SI</v>
      </c>
      <c r="AL145" s="6" t="str">
        <f>IF(TablaEmpleados[[#This Row],[ESTADO]]="MA",
              IF(OR(TablaEmpleados[[#This Row],[CP]]=2145,TablaEmpleados[[#This Row],[CP]]=2148),"SI","NO"),"NO")</f>
        <v>NO</v>
      </c>
      <c r="AM1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5" s="6" t="str" cm="1">
        <f t="array" ref="AN1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5" s="6" t="b">
        <f>TablaEmpleados[[#This Row],[EVALUACIÓN DE DESEMPEÑO CON SI]]=TablaEmpleados[[#This Row],[EVALUACIÓN DE DESEMPEÑO CON SI.CONJUNTO]]</f>
        <v>1</v>
      </c>
      <c r="AP14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5" s="6" t="str" cm="1">
        <f t="array" ref="AQ1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5" s="6" t="b">
        <f>TablaEmpleados[[#This Row],[BONOS DE VIAJE POR EL MUNDO (Con SI)]]=TablaEmpleados[[#This Row],[BONOS DE VIAJE POR EL MUNDO (Con SI.CONJUNTO)]]</f>
        <v>1</v>
      </c>
      <c r="AS145" s="22" cm="1">
        <f t="array" ref="AS1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5" s="6" t="str" cm="1">
        <f t="array" ref="AT14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5" s="59">
        <f ca="1">DATEDIF(TablaEmpleados[[#This Row],[FECHA CONTRATO]],TODAY(),"Y")</f>
        <v>10</v>
      </c>
    </row>
    <row r="146" spans="1:48" x14ac:dyDescent="0.25">
      <c r="A146" t="s">
        <v>269</v>
      </c>
      <c r="B146" t="str">
        <f t="shared" si="2"/>
        <v>mjackson@dominio.com</v>
      </c>
      <c r="C146" s="5">
        <v>61242</v>
      </c>
      <c r="D146" t="s">
        <v>23</v>
      </c>
      <c r="E146" t="s">
        <v>24</v>
      </c>
      <c r="F146">
        <v>2081</v>
      </c>
      <c r="G146" s="1">
        <v>26553</v>
      </c>
      <c r="H146" t="s">
        <v>46</v>
      </c>
      <c r="I146" t="s">
        <v>26</v>
      </c>
      <c r="J146" t="s">
        <v>27</v>
      </c>
      <c r="K146" t="s">
        <v>28</v>
      </c>
      <c r="L146" t="s">
        <v>67</v>
      </c>
      <c r="M146" s="1">
        <v>41218</v>
      </c>
      <c r="N146" s="1"/>
      <c r="O146" t="s">
        <v>30</v>
      </c>
      <c r="P146" t="s">
        <v>31</v>
      </c>
      <c r="Q146" t="s">
        <v>32</v>
      </c>
      <c r="R146" t="s">
        <v>76</v>
      </c>
      <c r="S146" t="s">
        <v>34</v>
      </c>
      <c r="T146" t="s">
        <v>43</v>
      </c>
      <c r="U146">
        <v>4.0999999999999996</v>
      </c>
      <c r="V146">
        <v>3</v>
      </c>
      <c r="W146">
        <v>0</v>
      </c>
      <c r="X146">
        <v>7</v>
      </c>
      <c r="Y146" s="1" t="str">
        <f>IF(TRIM(TablaEmpleados[[#This Row],[NOMBRE]])="","Solicitar nombre","Completo")</f>
        <v>Completo</v>
      </c>
      <c r="Z146" s="1" t="str">
        <f>IF(TRIM(TablaEmpleados[[#This Row],[EMAILS]])="","Solicitar email","")</f>
        <v/>
      </c>
      <c r="AA146" s="12">
        <f>IF(TablaEmpleados[[#This Row],[SALARIO]]&lt;60000,TablaEmpleados[[#This Row],[SALARIO]]*7%,0)</f>
        <v>0</v>
      </c>
      <c r="AB146" s="15">
        <f>IF(RIGHT(TablaEmpleados[[#This Row],[EMAILS]],8)="pade.com",TablaEmpleados[[#This Row],[SALARIO]]*12%,0)</f>
        <v>0</v>
      </c>
      <c r="AC146" s="15">
        <f>IF(LEFT(TablaEmpleados[[#This Row],[EMAILS]],8)="pade.com",TablaEmpleados[[#This Row],[SALARIO]]*12%,0)</f>
        <v>0</v>
      </c>
      <c r="AD146" s="15">
        <f>IF(COUNTIF(TablaEmpleados[[#This Row],[CARGO]],"*Production*")&gt;0,TablaEmpleados[[#This Row],[SALARIO]]*7%,0)</f>
        <v>4286.9400000000005</v>
      </c>
      <c r="AE146" s="59">
        <f>IF(TablaEmpleados[[#This Row],[ESTADO CIVIL]]="Married",2,0)</f>
        <v>0</v>
      </c>
      <c r="AF146" s="59">
        <f ca="1">IF(DATEDIF(TablaEmpleados[[#This Row],[FECHA CONTRATO]],TODAY(),"Y")&gt;=10,2,0)</f>
        <v>2</v>
      </c>
      <c r="AG146" s="6">
        <f>IF(AND(TablaEmpleados[[#This Row],[NACIONALIDAD]]&lt;&gt;"US Citizen",TablaEmpleados[[#This Row],[Bono anual 2]]=0),TablaEmpleados[[#This Row],[SALARIO]]*3%,0)</f>
        <v>0</v>
      </c>
      <c r="AH146" s="6" t="str">
        <f>IF(AND(TablaEmpleados[[#This Row],[NACIONALIDAD]]="US Citizen",TablaEmpleados[[#This Row],[LATINO]]="Yes"),"SI","NO")</f>
        <v>NO</v>
      </c>
      <c r="AI146" s="19">
        <v>1</v>
      </c>
      <c r="AJ146" s="19" t="str">
        <f>IF(AND(TablaEmpleados[[#This Row],[SALARIO]]&gt;=40000,TablaEmpleados[[#This Row],[SALARIO]]&lt;=50000),"SI","NO")</f>
        <v>NO</v>
      </c>
      <c r="AK146" s="6" t="str">
        <f>IF(OR(TablaEmpleados[[#This Row],[SALARIO]]&lt;55000,TablaEmpleados[[#This Row],[ESTADO CIVIL]]="Married"),"SI","NO")</f>
        <v>NO</v>
      </c>
      <c r="AL146" s="6" t="str">
        <f>IF(TablaEmpleados[[#This Row],[ESTADO]]="MA",
              IF(OR(TablaEmpleados[[#This Row],[CP]]=2145,TablaEmpleados[[#This Row],[CP]]=2148),"SI","NO"),"NO")</f>
        <v>NO</v>
      </c>
      <c r="AM1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6" s="6" t="str" cm="1">
        <f t="array" ref="AN1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6" s="6" t="b">
        <f>TablaEmpleados[[#This Row],[EVALUACIÓN DE DESEMPEÑO CON SI]]=TablaEmpleados[[#This Row],[EVALUACIÓN DE DESEMPEÑO CON SI.CONJUNTO]]</f>
        <v>1</v>
      </c>
      <c r="AP14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6" s="6" t="str" cm="1">
        <f t="array" ref="AQ1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6" s="6" t="b">
        <f>TablaEmpleados[[#This Row],[BONOS DE VIAJE POR EL MUNDO (Con SI)]]=TablaEmpleados[[#This Row],[BONOS DE VIAJE POR EL MUNDO (Con SI.CONJUNTO)]]</f>
        <v>1</v>
      </c>
      <c r="AS146" s="22" cm="1">
        <f t="array" ref="AS1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6" s="6" t="str" cm="1">
        <f t="array" ref="AT14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6" s="59">
        <f ca="1">DATEDIF(TablaEmpleados[[#This Row],[FECHA CONTRATO]],TODAY(),"Y")</f>
        <v>11</v>
      </c>
    </row>
    <row r="147" spans="1:48" x14ac:dyDescent="0.25">
      <c r="A147" t="s">
        <v>270</v>
      </c>
      <c r="B147" t="str">
        <f>LOWER(LEFT(RIGHT(A147,LEN(A147)-FIND(",",A147)),1)&amp;LEFT(A147,FIND(",",A147)-1)&amp;"@pade.com")</f>
        <v>hjacobi@pade.com</v>
      </c>
      <c r="C147" s="5">
        <v>45069</v>
      </c>
      <c r="D147" t="s">
        <v>23</v>
      </c>
      <c r="E147" t="s">
        <v>24</v>
      </c>
      <c r="F147">
        <v>1778</v>
      </c>
      <c r="G147" s="1">
        <v>24188</v>
      </c>
      <c r="H147" t="s">
        <v>46</v>
      </c>
      <c r="I147" t="s">
        <v>52</v>
      </c>
      <c r="J147" t="s">
        <v>27</v>
      </c>
      <c r="K147" t="s">
        <v>28</v>
      </c>
      <c r="L147" t="s">
        <v>29</v>
      </c>
      <c r="M147" s="1">
        <v>41547</v>
      </c>
      <c r="N147" s="1"/>
      <c r="O147" t="s">
        <v>30</v>
      </c>
      <c r="P147" t="s">
        <v>31</v>
      </c>
      <c r="Q147" t="s">
        <v>32</v>
      </c>
      <c r="R147" t="s">
        <v>48</v>
      </c>
      <c r="S147" t="s">
        <v>65</v>
      </c>
      <c r="T147" t="s">
        <v>43</v>
      </c>
      <c r="U147">
        <v>4.3</v>
      </c>
      <c r="V147">
        <v>5</v>
      </c>
      <c r="W147">
        <v>0</v>
      </c>
      <c r="X147">
        <v>7</v>
      </c>
      <c r="Y147" s="1" t="str">
        <f>IF(TRIM(TablaEmpleados[[#This Row],[NOMBRE]])="","Solicitar nombre","Completo")</f>
        <v>Completo</v>
      </c>
      <c r="Z147" s="1" t="str">
        <f>IF(TRIM(TablaEmpleados[[#This Row],[EMAILS]])="","Solicitar email","")</f>
        <v/>
      </c>
      <c r="AA147" s="12">
        <f>IF(TablaEmpleados[[#This Row],[SALARIO]]&lt;60000,TablaEmpleados[[#This Row],[SALARIO]]*7%,0)</f>
        <v>3154.8300000000004</v>
      </c>
      <c r="AB147" s="15">
        <f>IF(RIGHT(TablaEmpleados[[#This Row],[EMAILS]],8)="pade.com",TablaEmpleados[[#This Row],[SALARIO]]*12%,0)</f>
        <v>5408.28</v>
      </c>
      <c r="AC147" s="15">
        <f>IF(LEFT(TablaEmpleados[[#This Row],[EMAILS]],8)="pade.com",TablaEmpleados[[#This Row],[SALARIO]]*12%,0)</f>
        <v>0</v>
      </c>
      <c r="AD147" s="15">
        <f>IF(COUNTIF(TablaEmpleados[[#This Row],[CARGO]],"*Production*")&gt;0,TablaEmpleados[[#This Row],[SALARIO]]*7%,0)</f>
        <v>3154.8300000000004</v>
      </c>
      <c r="AE147" s="59">
        <f>IF(TablaEmpleados[[#This Row],[ESTADO CIVIL]]="Married",2,0)</f>
        <v>0</v>
      </c>
      <c r="AF147" s="59">
        <f ca="1">IF(DATEDIF(TablaEmpleados[[#This Row],[FECHA CONTRATO]],TODAY(),"Y")&gt;=10,2,0)</f>
        <v>2</v>
      </c>
      <c r="AG147" s="6">
        <f>IF(AND(TablaEmpleados[[#This Row],[NACIONALIDAD]]&lt;&gt;"US Citizen",TablaEmpleados[[#This Row],[Bono anual 2]]=0),TablaEmpleados[[#This Row],[SALARIO]]*3%,0)</f>
        <v>0</v>
      </c>
      <c r="AH147" s="6" t="str">
        <f>IF(AND(TablaEmpleados[[#This Row],[NACIONALIDAD]]="US Citizen",TablaEmpleados[[#This Row],[LATINO]]="Yes"),"SI","NO")</f>
        <v>NO</v>
      </c>
      <c r="AI147" s="19">
        <v>1</v>
      </c>
      <c r="AJ147" s="19" t="str">
        <f>IF(AND(TablaEmpleados[[#This Row],[SALARIO]]&gt;=40000,TablaEmpleados[[#This Row],[SALARIO]]&lt;=50000),"SI","NO")</f>
        <v>SI</v>
      </c>
      <c r="AK147" s="6" t="str">
        <f>IF(OR(TablaEmpleados[[#This Row],[SALARIO]]&lt;55000,TablaEmpleados[[#This Row],[ESTADO CIVIL]]="Married"),"SI","NO")</f>
        <v>SI</v>
      </c>
      <c r="AL147" s="6" t="str">
        <f>IF(TablaEmpleados[[#This Row],[ESTADO]]="MA",
              IF(OR(TablaEmpleados[[#This Row],[CP]]=2145,TablaEmpleados[[#This Row],[CP]]=2148),"SI","NO"),"NO")</f>
        <v>NO</v>
      </c>
      <c r="AM1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7" s="6" t="str" cm="1">
        <f t="array" ref="AN1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7" s="6" t="b">
        <f>TablaEmpleados[[#This Row],[EVALUACIÓN DE DESEMPEÑO CON SI]]=TablaEmpleados[[#This Row],[EVALUACIÓN DE DESEMPEÑO CON SI.CONJUNTO]]</f>
        <v>1</v>
      </c>
      <c r="AP14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7" s="6" t="str" cm="1">
        <f t="array" ref="AQ1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7" s="6" t="b">
        <f>TablaEmpleados[[#This Row],[BONOS DE VIAJE POR EL MUNDO (Con SI)]]=TablaEmpleados[[#This Row],[BONOS DE VIAJE POR EL MUNDO (Con SI.CONJUNTO)]]</f>
        <v>1</v>
      </c>
      <c r="AS147" s="22" cm="1">
        <f t="array" ref="AS1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7" s="6" t="str" cm="1">
        <f t="array" ref="AT14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7" s="59">
        <f ca="1">DATEDIF(TablaEmpleados[[#This Row],[FECHA CONTRATO]],TODAY(),"Y")</f>
        <v>10</v>
      </c>
    </row>
    <row r="148" spans="1:48" x14ac:dyDescent="0.25">
      <c r="A148" t="s">
        <v>271</v>
      </c>
      <c r="B148" t="str">
        <f t="shared" si="2"/>
        <v>tjeannite@dominio.com</v>
      </c>
      <c r="C148" s="5">
        <v>60724</v>
      </c>
      <c r="D148" t="s">
        <v>45</v>
      </c>
      <c r="E148" t="s">
        <v>24</v>
      </c>
      <c r="F148">
        <v>1821</v>
      </c>
      <c r="G148" s="1">
        <v>31722</v>
      </c>
      <c r="H148" t="s">
        <v>46</v>
      </c>
      <c r="I148" t="s">
        <v>52</v>
      </c>
      <c r="J148" t="s">
        <v>27</v>
      </c>
      <c r="K148" t="s">
        <v>28</v>
      </c>
      <c r="L148" t="s">
        <v>241</v>
      </c>
      <c r="M148" s="1">
        <v>40729</v>
      </c>
      <c r="N148" s="1"/>
      <c r="O148" t="s">
        <v>30</v>
      </c>
      <c r="P148" t="s">
        <v>31</v>
      </c>
      <c r="Q148" t="s">
        <v>32</v>
      </c>
      <c r="R148" t="s">
        <v>64</v>
      </c>
      <c r="S148" t="s">
        <v>34</v>
      </c>
      <c r="T148" t="s">
        <v>35</v>
      </c>
      <c r="U148">
        <v>4.5999999999999996</v>
      </c>
      <c r="V148">
        <v>4</v>
      </c>
      <c r="W148">
        <v>0</v>
      </c>
      <c r="X148">
        <v>11</v>
      </c>
      <c r="Y148" s="1" t="str">
        <f>IF(TRIM(TablaEmpleados[[#This Row],[NOMBRE]])="","Solicitar nombre","Completo")</f>
        <v>Completo</v>
      </c>
      <c r="Z148" s="1" t="str">
        <f>IF(TRIM(TablaEmpleados[[#This Row],[EMAILS]])="","Solicitar email","")</f>
        <v/>
      </c>
      <c r="AA148" s="12">
        <f>IF(TablaEmpleados[[#This Row],[SALARIO]]&lt;60000,TablaEmpleados[[#This Row],[SALARIO]]*7%,0)</f>
        <v>0</v>
      </c>
      <c r="AB148" s="15">
        <f>IF(RIGHT(TablaEmpleados[[#This Row],[EMAILS]],8)="pade.com",TablaEmpleados[[#This Row],[SALARIO]]*12%,0)</f>
        <v>0</v>
      </c>
      <c r="AC148" s="15">
        <f>IF(LEFT(TablaEmpleados[[#This Row],[EMAILS]],8)="pade.com",TablaEmpleados[[#This Row],[SALARIO]]*12%,0)</f>
        <v>0</v>
      </c>
      <c r="AD148" s="15">
        <f>IF(COUNTIF(TablaEmpleados[[#This Row],[CARGO]],"*Production*")&gt;0,TablaEmpleados[[#This Row],[SALARIO]]*7%,0)</f>
        <v>4250.68</v>
      </c>
      <c r="AE148" s="59">
        <f>IF(TablaEmpleados[[#This Row],[ESTADO CIVIL]]="Married",2,0)</f>
        <v>0</v>
      </c>
      <c r="AF148" s="59">
        <f ca="1">IF(DATEDIF(TablaEmpleados[[#This Row],[FECHA CONTRATO]],TODAY(),"Y")&gt;=10,2,0)</f>
        <v>2</v>
      </c>
      <c r="AG148" s="6">
        <f>IF(AND(TablaEmpleados[[#This Row],[NACIONALIDAD]]&lt;&gt;"US Citizen",TablaEmpleados[[#This Row],[Bono anual 2]]=0),TablaEmpleados[[#This Row],[SALARIO]]*3%,0)</f>
        <v>0</v>
      </c>
      <c r="AH148" s="6" t="str">
        <f>IF(AND(TablaEmpleados[[#This Row],[NACIONALIDAD]]="US Citizen",TablaEmpleados[[#This Row],[LATINO]]="Yes"),"SI","NO")</f>
        <v>NO</v>
      </c>
      <c r="AI148" s="19">
        <v>1</v>
      </c>
      <c r="AJ148" s="19" t="str">
        <f>IF(AND(TablaEmpleados[[#This Row],[SALARIO]]&gt;=40000,TablaEmpleados[[#This Row],[SALARIO]]&lt;=50000),"SI","NO")</f>
        <v>NO</v>
      </c>
      <c r="AK148" s="6" t="str">
        <f>IF(OR(TablaEmpleados[[#This Row],[SALARIO]]&lt;55000,TablaEmpleados[[#This Row],[ESTADO CIVIL]]="Married"),"SI","NO")</f>
        <v>NO</v>
      </c>
      <c r="AL148" s="6" t="str">
        <f>IF(TablaEmpleados[[#This Row],[ESTADO]]="MA",
              IF(OR(TablaEmpleados[[#This Row],[CP]]=2145,TablaEmpleados[[#This Row],[CP]]=2148),"SI","NO"),"NO")</f>
        <v>NO</v>
      </c>
      <c r="AM1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8" s="6" t="str" cm="1">
        <f t="array" ref="AN1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8" s="6" t="b">
        <f>TablaEmpleados[[#This Row],[EVALUACIÓN DE DESEMPEÑO CON SI]]=TablaEmpleados[[#This Row],[EVALUACIÓN DE DESEMPEÑO CON SI.CONJUNTO]]</f>
        <v>1</v>
      </c>
      <c r="AP14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48" s="6" t="str" cm="1">
        <f t="array" ref="AQ1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48" s="6" t="b">
        <f>TablaEmpleados[[#This Row],[BONOS DE VIAJE POR EL MUNDO (Con SI)]]=TablaEmpleados[[#This Row],[BONOS DE VIAJE POR EL MUNDO (Con SI.CONJUNTO)]]</f>
        <v>1</v>
      </c>
      <c r="AS148" s="22" cm="1">
        <f t="array" ref="AS14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48" s="6" t="str" cm="1">
        <f t="array" ref="AT14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8" s="59">
        <f ca="1">DATEDIF(TablaEmpleados[[#This Row],[FECHA CONTRATO]],TODAY(),"Y")</f>
        <v>12</v>
      </c>
    </row>
    <row r="149" spans="1:48" x14ac:dyDescent="0.25">
      <c r="A149" t="s">
        <v>272</v>
      </c>
      <c r="B149" t="str">
        <f t="shared" si="2"/>
        <v>sjhaveri@dominio.com</v>
      </c>
      <c r="C149" s="5">
        <v>60436</v>
      </c>
      <c r="D149" t="s">
        <v>23</v>
      </c>
      <c r="E149" t="s">
        <v>24</v>
      </c>
      <c r="F149">
        <v>2109</v>
      </c>
      <c r="G149" s="1">
        <v>23480</v>
      </c>
      <c r="H149" t="s">
        <v>46</v>
      </c>
      <c r="I149" t="s">
        <v>121</v>
      </c>
      <c r="J149" t="s">
        <v>27</v>
      </c>
      <c r="K149" t="s">
        <v>28</v>
      </c>
      <c r="L149" t="s">
        <v>29</v>
      </c>
      <c r="M149" s="1">
        <v>41645</v>
      </c>
      <c r="N149" s="1"/>
      <c r="O149" t="s">
        <v>30</v>
      </c>
      <c r="P149" t="s">
        <v>31</v>
      </c>
      <c r="Q149" t="s">
        <v>32</v>
      </c>
      <c r="R149" t="s">
        <v>84</v>
      </c>
      <c r="S149" t="s">
        <v>34</v>
      </c>
      <c r="T149" t="s">
        <v>43</v>
      </c>
      <c r="U149">
        <v>5</v>
      </c>
      <c r="V149">
        <v>5</v>
      </c>
      <c r="W149">
        <v>0</v>
      </c>
      <c r="X149">
        <v>9</v>
      </c>
      <c r="Y149" s="1" t="str">
        <f>IF(TRIM(TablaEmpleados[[#This Row],[NOMBRE]])="","Solicitar nombre","Completo")</f>
        <v>Completo</v>
      </c>
      <c r="Z149" s="1" t="str">
        <f>IF(TRIM(TablaEmpleados[[#This Row],[EMAILS]])="","Solicitar email","")</f>
        <v/>
      </c>
      <c r="AA149" s="12">
        <f>IF(TablaEmpleados[[#This Row],[SALARIO]]&lt;60000,TablaEmpleados[[#This Row],[SALARIO]]*7%,0)</f>
        <v>0</v>
      </c>
      <c r="AB149" s="15">
        <f>IF(RIGHT(TablaEmpleados[[#This Row],[EMAILS]],8)="pade.com",TablaEmpleados[[#This Row],[SALARIO]]*12%,0)</f>
        <v>0</v>
      </c>
      <c r="AC149" s="15">
        <f>IF(LEFT(TablaEmpleados[[#This Row],[EMAILS]],8)="pade.com",TablaEmpleados[[#This Row],[SALARIO]]*12%,0)</f>
        <v>0</v>
      </c>
      <c r="AD149" s="15">
        <f>IF(COUNTIF(TablaEmpleados[[#This Row],[CARGO]],"*Production*")&gt;0,TablaEmpleados[[#This Row],[SALARIO]]*7%,0)</f>
        <v>4230.5200000000004</v>
      </c>
      <c r="AE149" s="59">
        <f>IF(TablaEmpleados[[#This Row],[ESTADO CIVIL]]="Married",2,0)</f>
        <v>0</v>
      </c>
      <c r="AF149" s="59">
        <f ca="1">IF(DATEDIF(TablaEmpleados[[#This Row],[FECHA CONTRATO]],TODAY(),"Y")&gt;=10,2,0)</f>
        <v>2</v>
      </c>
      <c r="AG149" s="6">
        <f>IF(AND(TablaEmpleados[[#This Row],[NACIONALIDAD]]&lt;&gt;"US Citizen",TablaEmpleados[[#This Row],[Bono anual 2]]=0),TablaEmpleados[[#This Row],[SALARIO]]*3%,0)</f>
        <v>0</v>
      </c>
      <c r="AH149" s="6" t="str">
        <f>IF(AND(TablaEmpleados[[#This Row],[NACIONALIDAD]]="US Citizen",TablaEmpleados[[#This Row],[LATINO]]="Yes"),"SI","NO")</f>
        <v>NO</v>
      </c>
      <c r="AI149" s="19">
        <v>1</v>
      </c>
      <c r="AJ149" s="19" t="str">
        <f>IF(AND(TablaEmpleados[[#This Row],[SALARIO]]&gt;=40000,TablaEmpleados[[#This Row],[SALARIO]]&lt;=50000),"SI","NO")</f>
        <v>NO</v>
      </c>
      <c r="AK149" s="6" t="str">
        <f>IF(OR(TablaEmpleados[[#This Row],[SALARIO]]&lt;55000,TablaEmpleados[[#This Row],[ESTADO CIVIL]]="Married"),"SI","NO")</f>
        <v>NO</v>
      </c>
      <c r="AL149" s="6" t="str">
        <f>IF(TablaEmpleados[[#This Row],[ESTADO]]="MA",
              IF(OR(TablaEmpleados[[#This Row],[CP]]=2145,TablaEmpleados[[#This Row],[CP]]=2148),"SI","NO"),"NO")</f>
        <v>NO</v>
      </c>
      <c r="AM1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9" s="6" t="str" cm="1">
        <f t="array" ref="AN1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9" s="6" t="b">
        <f>TablaEmpleados[[#This Row],[EVALUACIÓN DE DESEMPEÑO CON SI]]=TablaEmpleados[[#This Row],[EVALUACIÓN DE DESEMPEÑO CON SI.CONJUNTO]]</f>
        <v>1</v>
      </c>
      <c r="AP14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49" s="6" t="str" cm="1">
        <f t="array" ref="AQ1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9" s="6" t="b">
        <f>TablaEmpleados[[#This Row],[BONOS DE VIAJE POR EL MUNDO (Con SI)]]=TablaEmpleados[[#This Row],[BONOS DE VIAJE POR EL MUNDO (Con SI.CONJUNTO)]]</f>
        <v>1</v>
      </c>
      <c r="AS149" s="22" cm="1">
        <f t="array" ref="AS1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9" s="6" t="str" cm="1">
        <f t="array" ref="AT14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9" s="59">
        <f ca="1">DATEDIF(TablaEmpleados[[#This Row],[FECHA CONTRATO]],TODAY(),"Y")</f>
        <v>10</v>
      </c>
    </row>
    <row r="150" spans="1:48" x14ac:dyDescent="0.25">
      <c r="A150" t="s">
        <v>273</v>
      </c>
      <c r="B150" t="str">
        <f t="shared" si="2"/>
        <v>gjohnson@dominio.com</v>
      </c>
      <c r="C150" s="5">
        <v>46837</v>
      </c>
      <c r="D150" t="s">
        <v>23</v>
      </c>
      <c r="E150" t="s">
        <v>24</v>
      </c>
      <c r="F150">
        <v>2445</v>
      </c>
      <c r="G150" s="1">
        <v>21781</v>
      </c>
      <c r="H150" t="s">
        <v>25</v>
      </c>
      <c r="I150" t="s">
        <v>37</v>
      </c>
      <c r="J150" t="s">
        <v>27</v>
      </c>
      <c r="K150" t="s">
        <v>28</v>
      </c>
      <c r="L150" t="s">
        <v>29</v>
      </c>
      <c r="M150" s="1">
        <v>40854</v>
      </c>
      <c r="N150" s="1">
        <v>43219</v>
      </c>
      <c r="O150" t="s">
        <v>176</v>
      </c>
      <c r="P150" t="s">
        <v>39</v>
      </c>
      <c r="Q150" t="s">
        <v>32</v>
      </c>
      <c r="R150" t="s">
        <v>33</v>
      </c>
      <c r="S150" t="s">
        <v>101</v>
      </c>
      <c r="T150" t="s">
        <v>35</v>
      </c>
      <c r="U150">
        <v>4.7</v>
      </c>
      <c r="V150">
        <v>4</v>
      </c>
      <c r="W150">
        <v>0</v>
      </c>
      <c r="X150">
        <v>9</v>
      </c>
      <c r="Y150" s="1" t="str">
        <f>IF(TRIM(TablaEmpleados[[#This Row],[NOMBRE]])="","Solicitar nombre","Completo")</f>
        <v>Completo</v>
      </c>
      <c r="Z150" s="1" t="str">
        <f>IF(TRIM(TablaEmpleados[[#This Row],[EMAILS]])="","Solicitar email","")</f>
        <v/>
      </c>
      <c r="AA150" s="12">
        <f>IF(TablaEmpleados[[#This Row],[SALARIO]]&lt;60000,TablaEmpleados[[#This Row],[SALARIO]]*7%,0)</f>
        <v>3278.59</v>
      </c>
      <c r="AB150" s="15">
        <f>IF(RIGHT(TablaEmpleados[[#This Row],[EMAILS]],8)="pade.com",TablaEmpleados[[#This Row],[SALARIO]]*12%,0)</f>
        <v>0</v>
      </c>
      <c r="AC150" s="15">
        <f>IF(LEFT(TablaEmpleados[[#This Row],[EMAILS]],8)="pade.com",TablaEmpleados[[#This Row],[SALARIO]]*12%,0)</f>
        <v>0</v>
      </c>
      <c r="AD150" s="15">
        <f>IF(COUNTIF(TablaEmpleados[[#This Row],[CARGO]],"*Production*")&gt;0,TablaEmpleados[[#This Row],[SALARIO]]*7%,0)</f>
        <v>3278.59</v>
      </c>
      <c r="AE150" s="59">
        <f>IF(TablaEmpleados[[#This Row],[ESTADO CIVIL]]="Married",2,0)</f>
        <v>2</v>
      </c>
      <c r="AF150" s="59">
        <f ca="1">IF(DATEDIF(TablaEmpleados[[#This Row],[FECHA CONTRATO]],TODAY(),"Y")&gt;=10,2,0)</f>
        <v>2</v>
      </c>
      <c r="AG150" s="6">
        <f>IF(AND(TablaEmpleados[[#This Row],[NACIONALIDAD]]&lt;&gt;"US Citizen",TablaEmpleados[[#This Row],[Bono anual 2]]=0),TablaEmpleados[[#This Row],[SALARIO]]*3%,0)</f>
        <v>0</v>
      </c>
      <c r="AH150" s="6" t="str">
        <f>IF(AND(TablaEmpleados[[#This Row],[NACIONALIDAD]]="US Citizen",TablaEmpleados[[#This Row],[LATINO]]="Yes"),"SI","NO")</f>
        <v>NO</v>
      </c>
      <c r="AI150" s="19">
        <v>1</v>
      </c>
      <c r="AJ150" s="19" t="str">
        <f>IF(AND(TablaEmpleados[[#This Row],[SALARIO]]&gt;=40000,TablaEmpleados[[#This Row],[SALARIO]]&lt;=50000),"SI","NO")</f>
        <v>SI</v>
      </c>
      <c r="AK150" s="6" t="str">
        <f>IF(OR(TablaEmpleados[[#This Row],[SALARIO]]&lt;55000,TablaEmpleados[[#This Row],[ESTADO CIVIL]]="Married"),"SI","NO")</f>
        <v>SI</v>
      </c>
      <c r="AL150" s="6" t="str">
        <f>IF(TablaEmpleados[[#This Row],[ESTADO]]="MA",
              IF(OR(TablaEmpleados[[#This Row],[CP]]=2145,TablaEmpleados[[#This Row],[CP]]=2148),"SI","NO"),"NO")</f>
        <v>NO</v>
      </c>
      <c r="AM1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0" s="6" t="str" cm="1">
        <f t="array" ref="AN1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0" s="6" t="b">
        <f>TablaEmpleados[[#This Row],[EVALUACIÓN DE DESEMPEÑO CON SI]]=TablaEmpleados[[#This Row],[EVALUACIÓN DE DESEMPEÑO CON SI.CONJUNTO]]</f>
        <v>1</v>
      </c>
      <c r="AP15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50" s="6" t="str" cm="1">
        <f t="array" ref="AQ1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50" s="6" t="b">
        <f>TablaEmpleados[[#This Row],[BONOS DE VIAJE POR EL MUNDO (Con SI)]]=TablaEmpleados[[#This Row],[BONOS DE VIAJE POR EL MUNDO (Con SI.CONJUNTO)]]</f>
        <v>1</v>
      </c>
      <c r="AS150" s="22" cm="1">
        <f t="array" ref="AS150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50" s="6" t="str" cm="1">
        <f t="array" ref="AT15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0" s="59">
        <f ca="1">DATEDIF(TablaEmpleados[[#This Row],[FECHA CONTRATO]],TODAY(),"Y")</f>
        <v>12</v>
      </c>
    </row>
    <row r="151" spans="1:48" x14ac:dyDescent="0.25">
      <c r="A151" t="s">
        <v>274</v>
      </c>
      <c r="B151" t="str">
        <f t="shared" si="2"/>
        <v>njohnson@dominio.com</v>
      </c>
      <c r="C151" s="5">
        <v>105700</v>
      </c>
      <c r="D151" t="s">
        <v>93</v>
      </c>
      <c r="E151" t="s">
        <v>24</v>
      </c>
      <c r="F151">
        <v>2301</v>
      </c>
      <c r="G151" s="1">
        <v>31723</v>
      </c>
      <c r="H151" t="s">
        <v>46</v>
      </c>
      <c r="I151" t="s">
        <v>37</v>
      </c>
      <c r="J151" t="s">
        <v>27</v>
      </c>
      <c r="K151" t="s">
        <v>28</v>
      </c>
      <c r="L151" t="s">
        <v>96</v>
      </c>
      <c r="M151" s="1">
        <v>42009</v>
      </c>
      <c r="N151" s="1"/>
      <c r="O151" t="s">
        <v>30</v>
      </c>
      <c r="P151" t="s">
        <v>31</v>
      </c>
      <c r="Q151" t="s">
        <v>40</v>
      </c>
      <c r="R151" t="s">
        <v>41</v>
      </c>
      <c r="S151" t="s">
        <v>42</v>
      </c>
      <c r="T151" t="s">
        <v>43</v>
      </c>
      <c r="U151">
        <v>3.75</v>
      </c>
      <c r="V151">
        <v>3</v>
      </c>
      <c r="W151">
        <v>5</v>
      </c>
      <c r="X151">
        <v>2</v>
      </c>
      <c r="Y151" s="1" t="str">
        <f>IF(TRIM(TablaEmpleados[[#This Row],[NOMBRE]])="","Solicitar nombre","Completo")</f>
        <v>Completo</v>
      </c>
      <c r="Z151" s="1" t="str">
        <f>IF(TRIM(TablaEmpleados[[#This Row],[EMAILS]])="","Solicitar email","")</f>
        <v/>
      </c>
      <c r="AA151" s="12">
        <f>IF(TablaEmpleados[[#This Row],[SALARIO]]&lt;60000,TablaEmpleados[[#This Row],[SALARIO]]*7%,0)</f>
        <v>0</v>
      </c>
      <c r="AB151" s="15">
        <f>IF(RIGHT(TablaEmpleados[[#This Row],[EMAILS]],8)="pade.com",TablaEmpleados[[#This Row],[SALARIO]]*12%,0)</f>
        <v>0</v>
      </c>
      <c r="AC151" s="15">
        <f>IF(LEFT(TablaEmpleados[[#This Row],[EMAILS]],8)="pade.com",TablaEmpleados[[#This Row],[SALARIO]]*12%,0)</f>
        <v>0</v>
      </c>
      <c r="AD151" s="15">
        <f>IF(COUNTIF(TablaEmpleados[[#This Row],[CARGO]],"*Production*")&gt;0,TablaEmpleados[[#This Row],[SALARIO]]*7%,0)</f>
        <v>0</v>
      </c>
      <c r="AE151" s="59">
        <f>IF(TablaEmpleados[[#This Row],[ESTADO CIVIL]]="Married",2,0)</f>
        <v>2</v>
      </c>
      <c r="AF151" s="59">
        <f ca="1">IF(DATEDIF(TablaEmpleados[[#This Row],[FECHA CONTRATO]],TODAY(),"Y")&gt;=10,2,0)</f>
        <v>0</v>
      </c>
      <c r="AG151" s="6">
        <f>IF(AND(TablaEmpleados[[#This Row],[NACIONALIDAD]]&lt;&gt;"US Citizen",TablaEmpleados[[#This Row],[Bono anual 2]]=0),TablaEmpleados[[#This Row],[SALARIO]]*3%,0)</f>
        <v>0</v>
      </c>
      <c r="AH151" s="6" t="str">
        <f>IF(AND(TablaEmpleados[[#This Row],[NACIONALIDAD]]="US Citizen",TablaEmpleados[[#This Row],[LATINO]]="Yes"),"SI","NO")</f>
        <v>NO</v>
      </c>
      <c r="AI151" s="19">
        <v>1</v>
      </c>
      <c r="AJ151" s="19" t="str">
        <f>IF(AND(TablaEmpleados[[#This Row],[SALARIO]]&gt;=40000,TablaEmpleados[[#This Row],[SALARIO]]&lt;=50000),"SI","NO")</f>
        <v>NO</v>
      </c>
      <c r="AK151" s="6" t="str">
        <f>IF(OR(TablaEmpleados[[#This Row],[SALARIO]]&lt;55000,TablaEmpleados[[#This Row],[ESTADO CIVIL]]="Married"),"SI","NO")</f>
        <v>SI</v>
      </c>
      <c r="AL151" s="6" t="str">
        <f>IF(TablaEmpleados[[#This Row],[ESTADO]]="MA",
              IF(OR(TablaEmpleados[[#This Row],[CP]]=2145,TablaEmpleados[[#This Row],[CP]]=2148),"SI","NO"),"NO")</f>
        <v>NO</v>
      </c>
      <c r="AM1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51" s="6" t="str" cm="1">
        <f t="array" ref="AN1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51" s="6" t="b">
        <f>TablaEmpleados[[#This Row],[EVALUACIÓN DE DESEMPEÑO CON SI]]=TablaEmpleados[[#This Row],[EVALUACIÓN DE DESEMPEÑO CON SI.CONJUNTO]]</f>
        <v>1</v>
      </c>
      <c r="AP15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1" s="6" t="str" cm="1">
        <f t="array" ref="AQ1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1" s="6" t="b">
        <f>TablaEmpleados[[#This Row],[BONOS DE VIAJE POR EL MUNDO (Con SI)]]=TablaEmpleados[[#This Row],[BONOS DE VIAJE POR EL MUNDO (Con SI.CONJUNTO)]]</f>
        <v>1</v>
      </c>
      <c r="AS151" s="22" cm="1">
        <f t="array" ref="AS1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1" s="6" t="str" cm="1">
        <f t="array" ref="AT15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1" s="59">
        <f ca="1">DATEDIF(TablaEmpleados[[#This Row],[FECHA CONTRATO]],TODAY(),"Y")</f>
        <v>9</v>
      </c>
    </row>
    <row r="152" spans="1:48" x14ac:dyDescent="0.25">
      <c r="A152" t="s">
        <v>275</v>
      </c>
      <c r="B152" t="str">
        <f t="shared" si="2"/>
        <v>yjohnston@dominio.com</v>
      </c>
      <c r="C152" s="5">
        <v>63322</v>
      </c>
      <c r="D152" t="s">
        <v>45</v>
      </c>
      <c r="E152" t="s">
        <v>24</v>
      </c>
      <c r="F152">
        <v>2128</v>
      </c>
      <c r="G152" s="1">
        <v>25454</v>
      </c>
      <c r="H152" t="s">
        <v>46</v>
      </c>
      <c r="I152" t="s">
        <v>26</v>
      </c>
      <c r="J152" t="s">
        <v>27</v>
      </c>
      <c r="K152" t="s">
        <v>28</v>
      </c>
      <c r="L152" t="s">
        <v>29</v>
      </c>
      <c r="M152" s="1">
        <v>41827</v>
      </c>
      <c r="N152" s="1"/>
      <c r="O152" t="s">
        <v>30</v>
      </c>
      <c r="P152" t="s">
        <v>31</v>
      </c>
      <c r="Q152" t="s">
        <v>32</v>
      </c>
      <c r="R152" t="s">
        <v>68</v>
      </c>
      <c r="S152" t="s">
        <v>34</v>
      </c>
      <c r="T152" t="s">
        <v>35</v>
      </c>
      <c r="U152">
        <v>4.3</v>
      </c>
      <c r="V152">
        <v>3</v>
      </c>
      <c r="W152">
        <v>0</v>
      </c>
      <c r="X152">
        <v>1</v>
      </c>
      <c r="Y152" s="1" t="str">
        <f>IF(TRIM(TablaEmpleados[[#This Row],[NOMBRE]])="","Solicitar nombre","Completo")</f>
        <v>Completo</v>
      </c>
      <c r="Z152" s="1" t="str">
        <f>IF(TRIM(TablaEmpleados[[#This Row],[EMAILS]])="","Solicitar email","")</f>
        <v/>
      </c>
      <c r="AA152" s="12">
        <f>IF(TablaEmpleados[[#This Row],[SALARIO]]&lt;60000,TablaEmpleados[[#This Row],[SALARIO]]*7%,0)</f>
        <v>0</v>
      </c>
      <c r="AB152" s="15">
        <f>IF(RIGHT(TablaEmpleados[[#This Row],[EMAILS]],8)="pade.com",TablaEmpleados[[#This Row],[SALARIO]]*12%,0)</f>
        <v>0</v>
      </c>
      <c r="AC152" s="15">
        <f>IF(LEFT(TablaEmpleados[[#This Row],[EMAILS]],8)="pade.com",TablaEmpleados[[#This Row],[SALARIO]]*12%,0)</f>
        <v>0</v>
      </c>
      <c r="AD152" s="15">
        <f>IF(COUNTIF(TablaEmpleados[[#This Row],[CARGO]],"*Production*")&gt;0,TablaEmpleados[[#This Row],[SALARIO]]*7%,0)</f>
        <v>4432.5400000000009</v>
      </c>
      <c r="AE152" s="59">
        <f>IF(TablaEmpleados[[#This Row],[ESTADO CIVIL]]="Married",2,0)</f>
        <v>0</v>
      </c>
      <c r="AF152" s="59">
        <f ca="1">IF(DATEDIF(TablaEmpleados[[#This Row],[FECHA CONTRATO]],TODAY(),"Y")&gt;=10,2,0)</f>
        <v>0</v>
      </c>
      <c r="AG152" s="6">
        <f>IF(AND(TablaEmpleados[[#This Row],[NACIONALIDAD]]&lt;&gt;"US Citizen",TablaEmpleados[[#This Row],[Bono anual 2]]=0),TablaEmpleados[[#This Row],[SALARIO]]*3%,0)</f>
        <v>0</v>
      </c>
      <c r="AH152" s="6" t="str">
        <f>IF(AND(TablaEmpleados[[#This Row],[NACIONALIDAD]]="US Citizen",TablaEmpleados[[#This Row],[LATINO]]="Yes"),"SI","NO")</f>
        <v>NO</v>
      </c>
      <c r="AI152" s="19">
        <v>1</v>
      </c>
      <c r="AJ152" s="19" t="str">
        <f>IF(AND(TablaEmpleados[[#This Row],[SALARIO]]&gt;=40000,TablaEmpleados[[#This Row],[SALARIO]]&lt;=50000),"SI","NO")</f>
        <v>NO</v>
      </c>
      <c r="AK152" s="6" t="str">
        <f>IF(OR(TablaEmpleados[[#This Row],[SALARIO]]&lt;55000,TablaEmpleados[[#This Row],[ESTADO CIVIL]]="Married"),"SI","NO")</f>
        <v>NO</v>
      </c>
      <c r="AL152" s="6" t="str">
        <f>IF(TablaEmpleados[[#This Row],[ESTADO]]="MA",
              IF(OR(TablaEmpleados[[#This Row],[CP]]=2145,TablaEmpleados[[#This Row],[CP]]=2148),"SI","NO"),"NO")</f>
        <v>NO</v>
      </c>
      <c r="AM1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2" s="6" t="str" cm="1">
        <f t="array" ref="AN1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2" s="6" t="b">
        <f>TablaEmpleados[[#This Row],[EVALUACIÓN DE DESEMPEÑO CON SI]]=TablaEmpleados[[#This Row],[EVALUACIÓN DE DESEMPEÑO CON SI.CONJUNTO]]</f>
        <v>1</v>
      </c>
      <c r="AP15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52" s="6" t="str" cm="1">
        <f t="array" ref="AQ1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52" s="6" t="b">
        <f>TablaEmpleados[[#This Row],[BONOS DE VIAJE POR EL MUNDO (Con SI)]]=TablaEmpleados[[#This Row],[BONOS DE VIAJE POR EL MUNDO (Con SI.CONJUNTO)]]</f>
        <v>1</v>
      </c>
      <c r="AS152" s="22" cm="1">
        <f t="array" ref="AS15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52" s="6" t="str" cm="1">
        <f t="array" ref="AT15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2" s="59">
        <f ca="1">DATEDIF(TablaEmpleados[[#This Row],[FECHA CONTRATO]],TODAY(),"Y")</f>
        <v>9</v>
      </c>
    </row>
    <row r="153" spans="1:48" x14ac:dyDescent="0.25">
      <c r="A153" t="s">
        <v>276</v>
      </c>
      <c r="B153" t="str">
        <f t="shared" si="2"/>
        <v>jjung@dominio.com</v>
      </c>
      <c r="C153" s="5">
        <v>61154</v>
      </c>
      <c r="D153" t="s">
        <v>23</v>
      </c>
      <c r="E153" t="s">
        <v>24</v>
      </c>
      <c r="F153">
        <v>2446</v>
      </c>
      <c r="G153" s="1">
        <v>31519</v>
      </c>
      <c r="H153" t="s">
        <v>46</v>
      </c>
      <c r="I153" t="s">
        <v>37</v>
      </c>
      <c r="J153" t="s">
        <v>27</v>
      </c>
      <c r="K153" t="s">
        <v>28</v>
      </c>
      <c r="L153" t="s">
        <v>67</v>
      </c>
      <c r="M153" s="1">
        <v>40553</v>
      </c>
      <c r="N153" s="1">
        <v>42461</v>
      </c>
      <c r="O153" t="s">
        <v>78</v>
      </c>
      <c r="P153" t="s">
        <v>39</v>
      </c>
      <c r="Q153" t="s">
        <v>32</v>
      </c>
      <c r="R153" t="s">
        <v>50</v>
      </c>
      <c r="S153" t="s">
        <v>101</v>
      </c>
      <c r="T153" t="s">
        <v>43</v>
      </c>
      <c r="U153">
        <v>4</v>
      </c>
      <c r="V153">
        <v>4</v>
      </c>
      <c r="W153">
        <v>0</v>
      </c>
      <c r="X153">
        <v>4</v>
      </c>
      <c r="Y153" s="1" t="str">
        <f>IF(TRIM(TablaEmpleados[[#This Row],[NOMBRE]])="","Solicitar nombre","Completo")</f>
        <v>Completo</v>
      </c>
      <c r="Z153" s="1" t="str">
        <f>IF(TRIM(TablaEmpleados[[#This Row],[EMAILS]])="","Solicitar email","")</f>
        <v/>
      </c>
      <c r="AA153" s="12">
        <f>IF(TablaEmpleados[[#This Row],[SALARIO]]&lt;60000,TablaEmpleados[[#This Row],[SALARIO]]*7%,0)</f>
        <v>0</v>
      </c>
      <c r="AB153" s="15">
        <f>IF(RIGHT(TablaEmpleados[[#This Row],[EMAILS]],8)="pade.com",TablaEmpleados[[#This Row],[SALARIO]]*12%,0)</f>
        <v>0</v>
      </c>
      <c r="AC153" s="15">
        <f>IF(LEFT(TablaEmpleados[[#This Row],[EMAILS]],8)="pade.com",TablaEmpleados[[#This Row],[SALARIO]]*12%,0)</f>
        <v>0</v>
      </c>
      <c r="AD153" s="15">
        <f>IF(COUNTIF(TablaEmpleados[[#This Row],[CARGO]],"*Production*")&gt;0,TablaEmpleados[[#This Row],[SALARIO]]*7%,0)</f>
        <v>4280.7800000000007</v>
      </c>
      <c r="AE153" s="59">
        <f>IF(TablaEmpleados[[#This Row],[ESTADO CIVIL]]="Married",2,0)</f>
        <v>2</v>
      </c>
      <c r="AF153" s="59">
        <f ca="1">IF(DATEDIF(TablaEmpleados[[#This Row],[FECHA CONTRATO]],TODAY(),"Y")&gt;=10,2,0)</f>
        <v>2</v>
      </c>
      <c r="AG153" s="6">
        <f>IF(AND(TablaEmpleados[[#This Row],[NACIONALIDAD]]&lt;&gt;"US Citizen",TablaEmpleados[[#This Row],[Bono anual 2]]=0),TablaEmpleados[[#This Row],[SALARIO]]*3%,0)</f>
        <v>0</v>
      </c>
      <c r="AH153" s="6" t="str">
        <f>IF(AND(TablaEmpleados[[#This Row],[NACIONALIDAD]]="US Citizen",TablaEmpleados[[#This Row],[LATINO]]="Yes"),"SI","NO")</f>
        <v>NO</v>
      </c>
      <c r="AI153" s="19">
        <v>1</v>
      </c>
      <c r="AJ153" s="19" t="str">
        <f>IF(AND(TablaEmpleados[[#This Row],[SALARIO]]&gt;=40000,TablaEmpleados[[#This Row],[SALARIO]]&lt;=50000),"SI","NO")</f>
        <v>NO</v>
      </c>
      <c r="AK153" s="6" t="str">
        <f>IF(OR(TablaEmpleados[[#This Row],[SALARIO]]&lt;55000,TablaEmpleados[[#This Row],[ESTADO CIVIL]]="Married"),"SI","NO")</f>
        <v>SI</v>
      </c>
      <c r="AL153" s="6" t="str">
        <f>IF(TablaEmpleados[[#This Row],[ESTADO]]="MA",
              IF(OR(TablaEmpleados[[#This Row],[CP]]=2145,TablaEmpleados[[#This Row],[CP]]=2148),"SI","NO"),"NO")</f>
        <v>NO</v>
      </c>
      <c r="AM1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3" s="6" t="str" cm="1">
        <f t="array" ref="AN1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3" s="6" t="b">
        <f>TablaEmpleados[[#This Row],[EVALUACIÓN DE DESEMPEÑO CON SI]]=TablaEmpleados[[#This Row],[EVALUACIÓN DE DESEMPEÑO CON SI.CONJUNTO]]</f>
        <v>1</v>
      </c>
      <c r="AP15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3" s="6" t="str" cm="1">
        <f t="array" ref="AQ1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3" s="6" t="b">
        <f>TablaEmpleados[[#This Row],[BONOS DE VIAJE POR EL MUNDO (Con SI)]]=TablaEmpleados[[#This Row],[BONOS DE VIAJE POR EL MUNDO (Con SI.CONJUNTO)]]</f>
        <v>1</v>
      </c>
      <c r="AS153" s="22" cm="1">
        <f t="array" ref="AS15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3" s="6" t="str" cm="1">
        <f t="array" ref="AT15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3" s="59">
        <f ca="1">DATEDIF(TablaEmpleados[[#This Row],[FECHA CONTRATO]],TODAY(),"Y")</f>
        <v>13</v>
      </c>
    </row>
    <row r="154" spans="1:48" x14ac:dyDescent="0.25">
      <c r="A154" t="s">
        <v>277</v>
      </c>
      <c r="B154" t="str">
        <f t="shared" si="2"/>
        <v>dkampew@dominio.com</v>
      </c>
      <c r="C154" s="5">
        <v>68999</v>
      </c>
      <c r="D154" t="s">
        <v>165</v>
      </c>
      <c r="E154" t="s">
        <v>278</v>
      </c>
      <c r="F154">
        <v>19444</v>
      </c>
      <c r="G154" s="1">
        <v>32823</v>
      </c>
      <c r="H154" t="s">
        <v>46</v>
      </c>
      <c r="I154" t="s">
        <v>26</v>
      </c>
      <c r="J154" t="s">
        <v>27</v>
      </c>
      <c r="K154" t="s">
        <v>28</v>
      </c>
      <c r="L154" t="s">
        <v>29</v>
      </c>
      <c r="M154" s="1">
        <v>40854</v>
      </c>
      <c r="N154" s="1">
        <v>41753</v>
      </c>
      <c r="O154" t="s">
        <v>279</v>
      </c>
      <c r="P154" t="s">
        <v>39</v>
      </c>
      <c r="Q154" t="s">
        <v>125</v>
      </c>
      <c r="R154" t="s">
        <v>166</v>
      </c>
      <c r="S154" t="s">
        <v>55</v>
      </c>
      <c r="T154" t="s">
        <v>43</v>
      </c>
      <c r="U154">
        <v>4.5</v>
      </c>
      <c r="V154">
        <v>5</v>
      </c>
      <c r="W154">
        <v>0</v>
      </c>
      <c r="X154">
        <v>2</v>
      </c>
      <c r="Y154" s="1" t="str">
        <f>IF(TRIM(TablaEmpleados[[#This Row],[NOMBRE]])="","Solicitar nombre","Completo")</f>
        <v>Completo</v>
      </c>
      <c r="Z154" s="1" t="str">
        <f>IF(TRIM(TablaEmpleados[[#This Row],[EMAILS]])="","Solicitar email","")</f>
        <v/>
      </c>
      <c r="AA154" s="12">
        <f>IF(TablaEmpleados[[#This Row],[SALARIO]]&lt;60000,TablaEmpleados[[#This Row],[SALARIO]]*7%,0)</f>
        <v>0</v>
      </c>
      <c r="AB154" s="15">
        <f>IF(RIGHT(TablaEmpleados[[#This Row],[EMAILS]],8)="pade.com",TablaEmpleados[[#This Row],[SALARIO]]*12%,0)</f>
        <v>0</v>
      </c>
      <c r="AC154" s="15">
        <f>IF(LEFT(TablaEmpleados[[#This Row],[EMAILS]],8)="pade.com",TablaEmpleados[[#This Row],[SALARIO]]*12%,0)</f>
        <v>0</v>
      </c>
      <c r="AD154" s="15">
        <f>IF(COUNTIF(TablaEmpleados[[#This Row],[CARGO]],"*Production*")&gt;0,TablaEmpleados[[#This Row],[SALARIO]]*7%,0)</f>
        <v>0</v>
      </c>
      <c r="AE154" s="59">
        <f>IF(TablaEmpleados[[#This Row],[ESTADO CIVIL]]="Married",2,0)</f>
        <v>0</v>
      </c>
      <c r="AF154" s="59">
        <f ca="1">IF(DATEDIF(TablaEmpleados[[#This Row],[FECHA CONTRATO]],TODAY(),"Y")&gt;=10,2,0)</f>
        <v>2</v>
      </c>
      <c r="AG154" s="6">
        <f>IF(AND(TablaEmpleados[[#This Row],[NACIONALIDAD]]&lt;&gt;"US Citizen",TablaEmpleados[[#This Row],[Bono anual 2]]=0),TablaEmpleados[[#This Row],[SALARIO]]*3%,0)</f>
        <v>0</v>
      </c>
      <c r="AH154" s="6" t="str">
        <f>IF(AND(TablaEmpleados[[#This Row],[NACIONALIDAD]]="US Citizen",TablaEmpleados[[#This Row],[LATINO]]="Yes"),"SI","NO")</f>
        <v>NO</v>
      </c>
      <c r="AI154" s="19">
        <v>1</v>
      </c>
      <c r="AJ154" s="19" t="str">
        <f>IF(AND(TablaEmpleados[[#This Row],[SALARIO]]&gt;=40000,TablaEmpleados[[#This Row],[SALARIO]]&lt;=50000),"SI","NO")</f>
        <v>NO</v>
      </c>
      <c r="AK154" s="6" t="str">
        <f>IF(OR(TablaEmpleados[[#This Row],[SALARIO]]&lt;55000,TablaEmpleados[[#This Row],[ESTADO CIVIL]]="Married"),"SI","NO")</f>
        <v>NO</v>
      </c>
      <c r="AL154" s="6" t="str">
        <f>IF(TablaEmpleados[[#This Row],[ESTADO]]="MA",
              IF(OR(TablaEmpleados[[#This Row],[CP]]=2145,TablaEmpleados[[#This Row],[CP]]=2148),"SI","NO"),"NO")</f>
        <v>NO</v>
      </c>
      <c r="AM1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54" s="6" t="str" cm="1">
        <f t="array" ref="AN1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54" s="6" t="b">
        <f>TablaEmpleados[[#This Row],[EVALUACIÓN DE DESEMPEÑO CON SI]]=TablaEmpleados[[#This Row],[EVALUACIÓN DE DESEMPEÑO CON SI.CONJUNTO]]</f>
        <v>1</v>
      </c>
      <c r="AP15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4" s="6" t="str" cm="1">
        <f t="array" ref="AQ1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4" s="6" t="b">
        <f>TablaEmpleados[[#This Row],[BONOS DE VIAJE POR EL MUNDO (Con SI)]]=TablaEmpleados[[#This Row],[BONOS DE VIAJE POR EL MUNDO (Con SI.CONJUNTO)]]</f>
        <v>1</v>
      </c>
      <c r="AS154" s="22" cm="1">
        <f t="array" ref="AS1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4" s="6" t="str" cm="1">
        <f t="array" ref="AT15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4" s="59">
        <f ca="1">DATEDIF(TablaEmpleados[[#This Row],[FECHA CONTRATO]],TODAY(),"Y")</f>
        <v>12</v>
      </c>
    </row>
    <row r="155" spans="1:48" x14ac:dyDescent="0.25">
      <c r="A155" t="s">
        <v>280</v>
      </c>
      <c r="B155" t="str">
        <f t="shared" si="2"/>
        <v>kkeatts@dominio.com</v>
      </c>
      <c r="C155" s="5">
        <v>50482</v>
      </c>
      <c r="D155" t="s">
        <v>23</v>
      </c>
      <c r="E155" t="s">
        <v>24</v>
      </c>
      <c r="F155">
        <v>1887</v>
      </c>
      <c r="G155" s="1">
        <v>27778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s="1">
        <v>41547</v>
      </c>
      <c r="N155" s="1"/>
      <c r="O155" t="s">
        <v>30</v>
      </c>
      <c r="P155" t="s">
        <v>31</v>
      </c>
      <c r="Q155" t="s">
        <v>32</v>
      </c>
      <c r="R155" t="s">
        <v>33</v>
      </c>
      <c r="S155" t="s">
        <v>42</v>
      </c>
      <c r="T155" t="s">
        <v>43</v>
      </c>
      <c r="U155">
        <v>3.07</v>
      </c>
      <c r="V155">
        <v>4</v>
      </c>
      <c r="W155">
        <v>0</v>
      </c>
      <c r="X155">
        <v>10</v>
      </c>
      <c r="Y155" s="1" t="str">
        <f>IF(TRIM(TablaEmpleados[[#This Row],[NOMBRE]])="","Solicitar nombre","Completo")</f>
        <v>Completo</v>
      </c>
      <c r="Z155" s="1" t="str">
        <f>IF(TRIM(TablaEmpleados[[#This Row],[EMAILS]])="","Solicitar email","")</f>
        <v/>
      </c>
      <c r="AA155" s="12">
        <f>IF(TablaEmpleados[[#This Row],[SALARIO]]&lt;60000,TablaEmpleados[[#This Row],[SALARIO]]*7%,0)</f>
        <v>3533.7400000000002</v>
      </c>
      <c r="AB155" s="15">
        <f>IF(RIGHT(TablaEmpleados[[#This Row],[EMAILS]],8)="pade.com",TablaEmpleados[[#This Row],[SALARIO]]*12%,0)</f>
        <v>0</v>
      </c>
      <c r="AC155" s="15">
        <f>IF(LEFT(TablaEmpleados[[#This Row],[EMAILS]],8)="pade.com",TablaEmpleados[[#This Row],[SALARIO]]*12%,0)</f>
        <v>0</v>
      </c>
      <c r="AD155" s="15">
        <f>IF(COUNTIF(TablaEmpleados[[#This Row],[CARGO]],"*Production*")&gt;0,TablaEmpleados[[#This Row],[SALARIO]]*7%,0)</f>
        <v>3533.7400000000002</v>
      </c>
      <c r="AE155" s="59">
        <f>IF(TablaEmpleados[[#This Row],[ESTADO CIVIL]]="Married",2,0)</f>
        <v>0</v>
      </c>
      <c r="AF155" s="59">
        <f ca="1">IF(DATEDIF(TablaEmpleados[[#This Row],[FECHA CONTRATO]],TODAY(),"Y")&gt;=10,2,0)</f>
        <v>2</v>
      </c>
      <c r="AG155" s="6">
        <f>IF(AND(TablaEmpleados[[#This Row],[NACIONALIDAD]]&lt;&gt;"US Citizen",TablaEmpleados[[#This Row],[Bono anual 2]]=0),TablaEmpleados[[#This Row],[SALARIO]]*3%,0)</f>
        <v>0</v>
      </c>
      <c r="AH155" s="6" t="str">
        <f>IF(AND(TablaEmpleados[[#This Row],[NACIONALIDAD]]="US Citizen",TablaEmpleados[[#This Row],[LATINO]]="Yes"),"SI","NO")</f>
        <v>NO</v>
      </c>
      <c r="AI155" s="19">
        <v>1</v>
      </c>
      <c r="AJ155" s="19" t="str">
        <f>IF(AND(TablaEmpleados[[#This Row],[SALARIO]]&gt;=40000,TablaEmpleados[[#This Row],[SALARIO]]&lt;=50000),"SI","NO")</f>
        <v>NO</v>
      </c>
      <c r="AK155" s="6" t="str">
        <f>IF(OR(TablaEmpleados[[#This Row],[SALARIO]]&lt;55000,TablaEmpleados[[#This Row],[ESTADO CIVIL]]="Married"),"SI","NO")</f>
        <v>SI</v>
      </c>
      <c r="AL155" s="6" t="str">
        <f>IF(TablaEmpleados[[#This Row],[ESTADO]]="MA",
              IF(OR(TablaEmpleados[[#This Row],[CP]]=2145,TablaEmpleados[[#This Row],[CP]]=2148),"SI","NO"),"NO")</f>
        <v>NO</v>
      </c>
      <c r="AM1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5" s="6" t="str" cm="1">
        <f t="array" ref="AN1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5" s="6" t="b">
        <f>TablaEmpleados[[#This Row],[EVALUACIÓN DE DESEMPEÑO CON SI]]=TablaEmpleados[[#This Row],[EVALUACIÓN DE DESEMPEÑO CON SI.CONJUNTO]]</f>
        <v>1</v>
      </c>
      <c r="AP15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5" s="6" t="str" cm="1">
        <f t="array" ref="AQ1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5" s="6" t="b">
        <f>TablaEmpleados[[#This Row],[BONOS DE VIAJE POR EL MUNDO (Con SI)]]=TablaEmpleados[[#This Row],[BONOS DE VIAJE POR EL MUNDO (Con SI.CONJUNTO)]]</f>
        <v>1</v>
      </c>
      <c r="AS155" s="22" cm="1">
        <f t="array" ref="AS1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5" s="6" t="str" cm="1">
        <f t="array" ref="AT15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5" s="59">
        <f ca="1">DATEDIF(TablaEmpleados[[#This Row],[FECHA CONTRATO]],TODAY(),"Y")</f>
        <v>10</v>
      </c>
    </row>
    <row r="156" spans="1:48" x14ac:dyDescent="0.25">
      <c r="A156" t="s">
        <v>281</v>
      </c>
      <c r="B156" t="str">
        <f t="shared" si="2"/>
        <v>bkhemmich@dominio.com</v>
      </c>
      <c r="C156" s="5">
        <v>65310</v>
      </c>
      <c r="D156" t="s">
        <v>123</v>
      </c>
      <c r="E156" t="s">
        <v>282</v>
      </c>
      <c r="F156">
        <v>80820</v>
      </c>
      <c r="G156" s="1">
        <v>29186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s="1">
        <v>41505</v>
      </c>
      <c r="N156" s="1"/>
      <c r="O156" t="s">
        <v>30</v>
      </c>
      <c r="P156" t="s">
        <v>31</v>
      </c>
      <c r="Q156" t="s">
        <v>125</v>
      </c>
      <c r="R156" t="s">
        <v>144</v>
      </c>
      <c r="S156" t="s">
        <v>42</v>
      </c>
      <c r="T156" t="s">
        <v>43</v>
      </c>
      <c r="U156">
        <v>4.3</v>
      </c>
      <c r="V156">
        <v>5</v>
      </c>
      <c r="W156">
        <v>0</v>
      </c>
      <c r="X156">
        <v>13</v>
      </c>
      <c r="Y156" s="1" t="str">
        <f>IF(TRIM(TablaEmpleados[[#This Row],[NOMBRE]])="","Solicitar nombre","Completo")</f>
        <v>Completo</v>
      </c>
      <c r="Z156" s="1" t="str">
        <f>IF(TRIM(TablaEmpleados[[#This Row],[EMAILS]])="","Solicitar email","")</f>
        <v/>
      </c>
      <c r="AA156" s="12">
        <f>IF(TablaEmpleados[[#This Row],[SALARIO]]&lt;60000,TablaEmpleados[[#This Row],[SALARIO]]*7%,0)</f>
        <v>0</v>
      </c>
      <c r="AB156" s="15">
        <f>IF(RIGHT(TablaEmpleados[[#This Row],[EMAILS]],8)="pade.com",TablaEmpleados[[#This Row],[SALARIO]]*12%,0)</f>
        <v>0</v>
      </c>
      <c r="AC156" s="15">
        <f>IF(LEFT(TablaEmpleados[[#This Row],[EMAILS]],8)="pade.com",TablaEmpleados[[#This Row],[SALARIO]]*12%,0)</f>
        <v>0</v>
      </c>
      <c r="AD156" s="15">
        <f>IF(COUNTIF(TablaEmpleados[[#This Row],[CARGO]],"*Production*")&gt;0,TablaEmpleados[[#This Row],[SALARIO]]*7%,0)</f>
        <v>0</v>
      </c>
      <c r="AE156" s="59">
        <f>IF(TablaEmpleados[[#This Row],[ESTADO CIVIL]]="Married",2,0)</f>
        <v>0</v>
      </c>
      <c r="AF156" s="59">
        <f ca="1">IF(DATEDIF(TablaEmpleados[[#This Row],[FECHA CONTRATO]],TODAY(),"Y")&gt;=10,2,0)</f>
        <v>2</v>
      </c>
      <c r="AG156" s="6">
        <f>IF(AND(TablaEmpleados[[#This Row],[NACIONALIDAD]]&lt;&gt;"US Citizen",TablaEmpleados[[#This Row],[Bono anual 2]]=0),TablaEmpleados[[#This Row],[SALARIO]]*3%,0)</f>
        <v>0</v>
      </c>
      <c r="AH156" s="6" t="str">
        <f>IF(AND(TablaEmpleados[[#This Row],[NACIONALIDAD]]="US Citizen",TablaEmpleados[[#This Row],[LATINO]]="Yes"),"SI","NO")</f>
        <v>NO</v>
      </c>
      <c r="AI156" s="19">
        <v>1</v>
      </c>
      <c r="AJ156" s="19" t="str">
        <f>IF(AND(TablaEmpleados[[#This Row],[SALARIO]]&gt;=40000,TablaEmpleados[[#This Row],[SALARIO]]&lt;=50000),"SI","NO")</f>
        <v>NO</v>
      </c>
      <c r="AK156" s="6" t="str">
        <f>IF(OR(TablaEmpleados[[#This Row],[SALARIO]]&lt;55000,TablaEmpleados[[#This Row],[ESTADO CIVIL]]="Married"),"SI","NO")</f>
        <v>NO</v>
      </c>
      <c r="AL156" s="6" t="str">
        <f>IF(TablaEmpleados[[#This Row],[ESTADO]]="MA",
              IF(OR(TablaEmpleados[[#This Row],[CP]]=2145,TablaEmpleados[[#This Row],[CP]]=2148),"SI","NO"),"NO")</f>
        <v>NO</v>
      </c>
      <c r="AM1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56" s="6" t="str" cm="1">
        <f t="array" ref="AN1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56" s="6" t="b">
        <f>TablaEmpleados[[#This Row],[EVALUACIÓN DE DESEMPEÑO CON SI]]=TablaEmpleados[[#This Row],[EVALUACIÓN DE DESEMPEÑO CON SI.CONJUNTO]]</f>
        <v>1</v>
      </c>
      <c r="AP15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6" s="6" t="str" cm="1">
        <f t="array" ref="AQ1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6" s="6" t="b">
        <f>TablaEmpleados[[#This Row],[BONOS DE VIAJE POR EL MUNDO (Con SI)]]=TablaEmpleados[[#This Row],[BONOS DE VIAJE POR EL MUNDO (Con SI.CONJUNTO)]]</f>
        <v>1</v>
      </c>
      <c r="AS156" s="22" cm="1">
        <f t="array" ref="AS1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6" s="6" t="str" cm="1">
        <f t="array" ref="AT15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6" s="59">
        <f ca="1">DATEDIF(TablaEmpleados[[#This Row],[FECHA CONTRATO]],TODAY(),"Y")</f>
        <v>10</v>
      </c>
    </row>
    <row r="157" spans="1:48" x14ac:dyDescent="0.25">
      <c r="A157" t="s">
        <v>283</v>
      </c>
      <c r="B157" t="str">
        <f t="shared" si="2"/>
        <v>jking@dominio.com</v>
      </c>
      <c r="C157" s="5">
        <v>250000</v>
      </c>
      <c r="D157" t="s">
        <v>284</v>
      </c>
      <c r="E157" t="s">
        <v>24</v>
      </c>
      <c r="F157">
        <v>1902</v>
      </c>
      <c r="G157" s="1">
        <v>19988</v>
      </c>
      <c r="H157" t="s">
        <v>46</v>
      </c>
      <c r="I157" t="s">
        <v>37</v>
      </c>
      <c r="J157" t="s">
        <v>27</v>
      </c>
      <c r="K157" t="s">
        <v>74</v>
      </c>
      <c r="L157" t="s">
        <v>29</v>
      </c>
      <c r="M157" s="1">
        <v>41092</v>
      </c>
      <c r="N157" s="1"/>
      <c r="O157" t="s">
        <v>30</v>
      </c>
      <c r="P157" t="s">
        <v>31</v>
      </c>
      <c r="Q157" t="s">
        <v>285</v>
      </c>
      <c r="R157" t="s">
        <v>218</v>
      </c>
      <c r="S157" t="s">
        <v>42</v>
      </c>
      <c r="T157" t="s">
        <v>43</v>
      </c>
      <c r="U157">
        <v>4.83</v>
      </c>
      <c r="V157">
        <v>3</v>
      </c>
      <c r="W157">
        <v>0</v>
      </c>
      <c r="X157">
        <v>10</v>
      </c>
      <c r="Y157" s="1" t="str">
        <f>IF(TRIM(TablaEmpleados[[#This Row],[NOMBRE]])="","Solicitar nombre","Completo")</f>
        <v>Completo</v>
      </c>
      <c r="Z157" s="1" t="str">
        <f>IF(TRIM(TablaEmpleados[[#This Row],[EMAILS]])="","Solicitar email","")</f>
        <v/>
      </c>
      <c r="AA157" s="12">
        <f>IF(TablaEmpleados[[#This Row],[SALARIO]]&lt;60000,TablaEmpleados[[#This Row],[SALARIO]]*7%,0)</f>
        <v>0</v>
      </c>
      <c r="AB157" s="15">
        <f>IF(RIGHT(TablaEmpleados[[#This Row],[EMAILS]],8)="pade.com",TablaEmpleados[[#This Row],[SALARIO]]*12%,0)</f>
        <v>0</v>
      </c>
      <c r="AC157" s="15">
        <f>IF(LEFT(TablaEmpleados[[#This Row],[EMAILS]],8)="pade.com",TablaEmpleados[[#This Row],[SALARIO]]*12%,0)</f>
        <v>0</v>
      </c>
      <c r="AD157" s="15">
        <f>IF(COUNTIF(TablaEmpleados[[#This Row],[CARGO]],"*Production*")&gt;0,TablaEmpleados[[#This Row],[SALARIO]]*7%,0)</f>
        <v>0</v>
      </c>
      <c r="AE157" s="59">
        <f>IF(TablaEmpleados[[#This Row],[ESTADO CIVIL]]="Married",2,0)</f>
        <v>2</v>
      </c>
      <c r="AF157" s="59">
        <f ca="1">IF(DATEDIF(TablaEmpleados[[#This Row],[FECHA CONTRATO]],TODAY(),"Y")&gt;=10,2,0)</f>
        <v>2</v>
      </c>
      <c r="AG157" s="6">
        <f>IF(AND(TablaEmpleados[[#This Row],[NACIONALIDAD]]&lt;&gt;"US Citizen",TablaEmpleados[[#This Row],[Bono anual 2]]=0),TablaEmpleados[[#This Row],[SALARIO]]*3%,0)</f>
        <v>0</v>
      </c>
      <c r="AH157" s="6" t="str">
        <f>IF(AND(TablaEmpleados[[#This Row],[NACIONALIDAD]]="US Citizen",TablaEmpleados[[#This Row],[LATINO]]="Yes"),"SI","NO")</f>
        <v>SI</v>
      </c>
      <c r="AI157" s="19">
        <v>1</v>
      </c>
      <c r="AJ157" s="19" t="str">
        <f>IF(AND(TablaEmpleados[[#This Row],[SALARIO]]&gt;=40000,TablaEmpleados[[#This Row],[SALARIO]]&lt;=50000),"SI","NO")</f>
        <v>NO</v>
      </c>
      <c r="AK157" s="6" t="str">
        <f>IF(OR(TablaEmpleados[[#This Row],[SALARIO]]&lt;55000,TablaEmpleados[[#This Row],[ESTADO CIVIL]]="Married"),"SI","NO")</f>
        <v>SI</v>
      </c>
      <c r="AL157" s="6" t="str">
        <f>IF(TablaEmpleados[[#This Row],[ESTADO]]="MA",
              IF(OR(TablaEmpleados[[#This Row],[CP]]=2145,TablaEmpleados[[#This Row],[CP]]=2148),"SI","NO"),"NO")</f>
        <v>NO</v>
      </c>
      <c r="AM1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Junio</v>
      </c>
      <c r="AN157" s="6" t="str" cm="1">
        <f t="array" ref="AN1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Junio</v>
      </c>
      <c r="AO157" s="6" t="b">
        <f>TablaEmpleados[[#This Row],[EVALUACIÓN DE DESEMPEÑO CON SI]]=TablaEmpleados[[#This Row],[EVALUACIÓN DE DESEMPEÑO CON SI.CONJUNTO]]</f>
        <v>1</v>
      </c>
      <c r="AP15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7" s="6" t="str" cm="1">
        <f t="array" ref="AQ1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7" s="6" t="b">
        <f>TablaEmpleados[[#This Row],[BONOS DE VIAJE POR EL MUNDO (Con SI)]]=TablaEmpleados[[#This Row],[BONOS DE VIAJE POR EL MUNDO (Con SI.CONJUNTO)]]</f>
        <v>1</v>
      </c>
      <c r="AS157" s="22" cm="1">
        <f t="array" ref="AS1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7" s="6" t="str" cm="1">
        <f t="array" ref="AT15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7" s="59">
        <f ca="1">DATEDIF(TablaEmpleados[[#This Row],[FECHA CONTRATO]],TODAY(),"Y")</f>
        <v>11</v>
      </c>
    </row>
    <row r="158" spans="1:48" x14ac:dyDescent="0.25">
      <c r="A158" t="s">
        <v>286</v>
      </c>
      <c r="B158" t="str">
        <f t="shared" si="2"/>
        <v>kkinsella@dominio.com</v>
      </c>
      <c r="C158" s="5">
        <v>54005</v>
      </c>
      <c r="D158" t="s">
        <v>23</v>
      </c>
      <c r="E158" t="s">
        <v>24</v>
      </c>
      <c r="F158">
        <v>2170</v>
      </c>
      <c r="G158" s="1">
        <v>27006</v>
      </c>
      <c r="H158" t="s">
        <v>46</v>
      </c>
      <c r="I158" t="s">
        <v>37</v>
      </c>
      <c r="J158" t="s">
        <v>27</v>
      </c>
      <c r="K158" t="s">
        <v>28</v>
      </c>
      <c r="L158" t="s">
        <v>29</v>
      </c>
      <c r="M158" s="1">
        <v>40812</v>
      </c>
      <c r="N158" s="1">
        <v>42159</v>
      </c>
      <c r="O158" t="s">
        <v>176</v>
      </c>
      <c r="P158" t="s">
        <v>39</v>
      </c>
      <c r="Q158" t="s">
        <v>32</v>
      </c>
      <c r="R158" t="s">
        <v>54</v>
      </c>
      <c r="S158" t="s">
        <v>55</v>
      </c>
      <c r="T158" t="s">
        <v>43</v>
      </c>
      <c r="U158">
        <v>3.6</v>
      </c>
      <c r="V158">
        <v>5</v>
      </c>
      <c r="W158">
        <v>0</v>
      </c>
      <c r="X158">
        <v>16</v>
      </c>
      <c r="Y158" s="1" t="str">
        <f>IF(TRIM(TablaEmpleados[[#This Row],[NOMBRE]])="","Solicitar nombre","Completo")</f>
        <v>Completo</v>
      </c>
      <c r="Z158" s="1" t="str">
        <f>IF(TRIM(TablaEmpleados[[#This Row],[EMAILS]])="","Solicitar email","")</f>
        <v/>
      </c>
      <c r="AA158" s="12">
        <f>IF(TablaEmpleados[[#This Row],[SALARIO]]&lt;60000,TablaEmpleados[[#This Row],[SALARIO]]*7%,0)</f>
        <v>3780.3500000000004</v>
      </c>
      <c r="AB158" s="15">
        <f>IF(RIGHT(TablaEmpleados[[#This Row],[EMAILS]],8)="pade.com",TablaEmpleados[[#This Row],[SALARIO]]*12%,0)</f>
        <v>0</v>
      </c>
      <c r="AC158" s="15">
        <f>IF(LEFT(TablaEmpleados[[#This Row],[EMAILS]],8)="pade.com",TablaEmpleados[[#This Row],[SALARIO]]*12%,0)</f>
        <v>0</v>
      </c>
      <c r="AD158" s="15">
        <f>IF(COUNTIF(TablaEmpleados[[#This Row],[CARGO]],"*Production*")&gt;0,TablaEmpleados[[#This Row],[SALARIO]]*7%,0)</f>
        <v>3780.3500000000004</v>
      </c>
      <c r="AE158" s="59">
        <f>IF(TablaEmpleados[[#This Row],[ESTADO CIVIL]]="Married",2,0)</f>
        <v>2</v>
      </c>
      <c r="AF158" s="59">
        <f ca="1">IF(DATEDIF(TablaEmpleados[[#This Row],[FECHA CONTRATO]],TODAY(),"Y")&gt;=10,2,0)</f>
        <v>2</v>
      </c>
      <c r="AG158" s="6">
        <f>IF(AND(TablaEmpleados[[#This Row],[NACIONALIDAD]]&lt;&gt;"US Citizen",TablaEmpleados[[#This Row],[Bono anual 2]]=0),TablaEmpleados[[#This Row],[SALARIO]]*3%,0)</f>
        <v>0</v>
      </c>
      <c r="AH158" s="6" t="str">
        <f>IF(AND(TablaEmpleados[[#This Row],[NACIONALIDAD]]="US Citizen",TablaEmpleados[[#This Row],[LATINO]]="Yes"),"SI","NO")</f>
        <v>NO</v>
      </c>
      <c r="AI158" s="19">
        <v>1</v>
      </c>
      <c r="AJ158" s="19" t="str">
        <f>IF(AND(TablaEmpleados[[#This Row],[SALARIO]]&gt;=40000,TablaEmpleados[[#This Row],[SALARIO]]&lt;=50000),"SI","NO")</f>
        <v>NO</v>
      </c>
      <c r="AK158" s="6" t="str">
        <f>IF(OR(TablaEmpleados[[#This Row],[SALARIO]]&lt;55000,TablaEmpleados[[#This Row],[ESTADO CIVIL]]="Married"),"SI","NO")</f>
        <v>SI</v>
      </c>
      <c r="AL158" s="6" t="str">
        <f>IF(TablaEmpleados[[#This Row],[ESTADO]]="MA",
              IF(OR(TablaEmpleados[[#This Row],[CP]]=2145,TablaEmpleados[[#This Row],[CP]]=2148),"SI","NO"),"NO")</f>
        <v>NO</v>
      </c>
      <c r="AM1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8" s="6" t="str" cm="1">
        <f t="array" ref="AN1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8" s="6" t="b">
        <f>TablaEmpleados[[#This Row],[EVALUACIÓN DE DESEMPEÑO CON SI]]=TablaEmpleados[[#This Row],[EVALUACIÓN DE DESEMPEÑO CON SI.CONJUNTO]]</f>
        <v>1</v>
      </c>
      <c r="AP15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8" s="6" t="str" cm="1">
        <f t="array" ref="AQ1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8" s="6" t="b">
        <f>TablaEmpleados[[#This Row],[BONOS DE VIAJE POR EL MUNDO (Con SI)]]=TablaEmpleados[[#This Row],[BONOS DE VIAJE POR EL MUNDO (Con SI.CONJUNTO)]]</f>
        <v>1</v>
      </c>
      <c r="AS158" s="22" cm="1">
        <f t="array" ref="AS15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8" s="6" t="str" cm="1">
        <f t="array" ref="AT15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8" s="59">
        <f ca="1">DATEDIF(TablaEmpleados[[#This Row],[FECHA CONTRATO]],TODAY(),"Y")</f>
        <v>12</v>
      </c>
    </row>
    <row r="159" spans="1:48" x14ac:dyDescent="0.25">
      <c r="A159" t="s">
        <v>287</v>
      </c>
      <c r="B159" t="str">
        <f t="shared" si="2"/>
        <v>akirill@dominio.com</v>
      </c>
      <c r="C159" s="5">
        <v>45433</v>
      </c>
      <c r="D159" t="s">
        <v>23</v>
      </c>
      <c r="E159" t="s">
        <v>24</v>
      </c>
      <c r="F159">
        <v>2127</v>
      </c>
      <c r="G159" s="1">
        <v>25849</v>
      </c>
      <c r="H159" t="s">
        <v>46</v>
      </c>
      <c r="I159" t="s">
        <v>37</v>
      </c>
      <c r="J159" t="s">
        <v>27</v>
      </c>
      <c r="K159" t="s">
        <v>28</v>
      </c>
      <c r="L159" t="s">
        <v>29</v>
      </c>
      <c r="M159" s="1">
        <v>40812</v>
      </c>
      <c r="N159" s="1">
        <v>41648</v>
      </c>
      <c r="O159" t="s">
        <v>176</v>
      </c>
      <c r="P159" t="s">
        <v>39</v>
      </c>
      <c r="Q159" t="s">
        <v>32</v>
      </c>
      <c r="R159" t="s">
        <v>57</v>
      </c>
      <c r="S159" t="s">
        <v>55</v>
      </c>
      <c r="T159" t="s">
        <v>43</v>
      </c>
      <c r="U159">
        <v>3.49</v>
      </c>
      <c r="V159">
        <v>4</v>
      </c>
      <c r="W159">
        <v>0</v>
      </c>
      <c r="X159">
        <v>6</v>
      </c>
      <c r="Y159" s="1" t="str">
        <f>IF(TRIM(TablaEmpleados[[#This Row],[NOMBRE]])="","Solicitar nombre","Completo")</f>
        <v>Completo</v>
      </c>
      <c r="Z159" s="1" t="str">
        <f>IF(TRIM(TablaEmpleados[[#This Row],[EMAILS]])="","Solicitar email","")</f>
        <v/>
      </c>
      <c r="AA159" s="12">
        <f>IF(TablaEmpleados[[#This Row],[SALARIO]]&lt;60000,TablaEmpleados[[#This Row],[SALARIO]]*7%,0)</f>
        <v>3180.3100000000004</v>
      </c>
      <c r="AB159" s="15">
        <f>IF(RIGHT(TablaEmpleados[[#This Row],[EMAILS]],8)="pade.com",TablaEmpleados[[#This Row],[SALARIO]]*12%,0)</f>
        <v>0</v>
      </c>
      <c r="AC159" s="15">
        <f>IF(LEFT(TablaEmpleados[[#This Row],[EMAILS]],8)="pade.com",TablaEmpleados[[#This Row],[SALARIO]]*12%,0)</f>
        <v>0</v>
      </c>
      <c r="AD159" s="15">
        <f>IF(COUNTIF(TablaEmpleados[[#This Row],[CARGO]],"*Production*")&gt;0,TablaEmpleados[[#This Row],[SALARIO]]*7%,0)</f>
        <v>3180.3100000000004</v>
      </c>
      <c r="AE159" s="59">
        <f>IF(TablaEmpleados[[#This Row],[ESTADO CIVIL]]="Married",2,0)</f>
        <v>2</v>
      </c>
      <c r="AF159" s="59">
        <f ca="1">IF(DATEDIF(TablaEmpleados[[#This Row],[FECHA CONTRATO]],TODAY(),"Y")&gt;=10,2,0)</f>
        <v>2</v>
      </c>
      <c r="AG159" s="6">
        <f>IF(AND(TablaEmpleados[[#This Row],[NACIONALIDAD]]&lt;&gt;"US Citizen",TablaEmpleados[[#This Row],[Bono anual 2]]=0),TablaEmpleados[[#This Row],[SALARIO]]*3%,0)</f>
        <v>0</v>
      </c>
      <c r="AH159" s="6" t="str">
        <f>IF(AND(TablaEmpleados[[#This Row],[NACIONALIDAD]]="US Citizen",TablaEmpleados[[#This Row],[LATINO]]="Yes"),"SI","NO")</f>
        <v>NO</v>
      </c>
      <c r="AI159" s="19">
        <v>1</v>
      </c>
      <c r="AJ159" s="19" t="str">
        <f>IF(AND(TablaEmpleados[[#This Row],[SALARIO]]&gt;=40000,TablaEmpleados[[#This Row],[SALARIO]]&lt;=50000),"SI","NO")</f>
        <v>SI</v>
      </c>
      <c r="AK159" s="6" t="str">
        <f>IF(OR(TablaEmpleados[[#This Row],[SALARIO]]&lt;55000,TablaEmpleados[[#This Row],[ESTADO CIVIL]]="Married"),"SI","NO")</f>
        <v>SI</v>
      </c>
      <c r="AL159" s="6" t="str">
        <f>IF(TablaEmpleados[[#This Row],[ESTADO]]="MA",
              IF(OR(TablaEmpleados[[#This Row],[CP]]=2145,TablaEmpleados[[#This Row],[CP]]=2148),"SI","NO"),"NO")</f>
        <v>NO</v>
      </c>
      <c r="AM1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9" s="6" t="str" cm="1">
        <f t="array" ref="AN1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9" s="6" t="b">
        <f>TablaEmpleados[[#This Row],[EVALUACIÓN DE DESEMPEÑO CON SI]]=TablaEmpleados[[#This Row],[EVALUACIÓN DE DESEMPEÑO CON SI.CONJUNTO]]</f>
        <v>1</v>
      </c>
      <c r="AP15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59" s="6" t="str" cm="1">
        <f t="array" ref="AQ1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9" s="6" t="b">
        <f>TablaEmpleados[[#This Row],[BONOS DE VIAJE POR EL MUNDO (Con SI)]]=TablaEmpleados[[#This Row],[BONOS DE VIAJE POR EL MUNDO (Con SI.CONJUNTO)]]</f>
        <v>1</v>
      </c>
      <c r="AS159" s="22" cm="1">
        <f t="array" ref="AS1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9" s="6" t="str" cm="1">
        <f t="array" ref="AT15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9" s="59">
        <f ca="1">DATEDIF(TablaEmpleados[[#This Row],[FECHA CONTRATO]],TODAY(),"Y")</f>
        <v>12</v>
      </c>
    </row>
    <row r="160" spans="1:48" x14ac:dyDescent="0.25">
      <c r="A160" t="s">
        <v>288</v>
      </c>
      <c r="C160" s="5">
        <v>46654</v>
      </c>
      <c r="D160" t="s">
        <v>23</v>
      </c>
      <c r="E160" t="s">
        <v>24</v>
      </c>
      <c r="F160">
        <v>1721</v>
      </c>
      <c r="G160" s="1">
        <v>28439</v>
      </c>
      <c r="H160" t="s">
        <v>25</v>
      </c>
      <c r="I160" t="s">
        <v>26</v>
      </c>
      <c r="J160" t="s">
        <v>27</v>
      </c>
      <c r="K160" t="s">
        <v>28</v>
      </c>
      <c r="L160" t="s">
        <v>67</v>
      </c>
      <c r="M160" s="1">
        <v>41687</v>
      </c>
      <c r="N160" s="1"/>
      <c r="O160" t="s">
        <v>30</v>
      </c>
      <c r="P160" t="s">
        <v>31</v>
      </c>
      <c r="Q160" t="s">
        <v>32</v>
      </c>
      <c r="R160" t="s">
        <v>64</v>
      </c>
      <c r="S160" t="s">
        <v>34</v>
      </c>
      <c r="T160" t="s">
        <v>43</v>
      </c>
      <c r="U160">
        <v>3.1</v>
      </c>
      <c r="V160">
        <v>3</v>
      </c>
      <c r="W160">
        <v>0</v>
      </c>
      <c r="X160">
        <v>3</v>
      </c>
      <c r="Y160" s="1" t="str">
        <f>IF(TRIM(TablaEmpleados[[#This Row],[NOMBRE]])="","Solicitar nombre","Completo")</f>
        <v>Completo</v>
      </c>
      <c r="Z160" s="1" t="str">
        <f>IF(TRIM(TablaEmpleados[[#This Row],[EMAILS]])="","Solicitar email","")</f>
        <v>Solicitar email</v>
      </c>
      <c r="AA160" s="12">
        <f>IF(TablaEmpleados[[#This Row],[SALARIO]]&lt;60000,TablaEmpleados[[#This Row],[SALARIO]]*7%,0)</f>
        <v>3265.78</v>
      </c>
      <c r="AB160" s="15">
        <f>IF(RIGHT(TablaEmpleados[[#This Row],[EMAILS]],8)="pade.com",TablaEmpleados[[#This Row],[SALARIO]]*12%,0)</f>
        <v>0</v>
      </c>
      <c r="AC160" s="15">
        <f>IF(LEFT(TablaEmpleados[[#This Row],[EMAILS]],8)="pade.com",TablaEmpleados[[#This Row],[SALARIO]]*12%,0)</f>
        <v>0</v>
      </c>
      <c r="AD160" s="15">
        <f>IF(COUNTIF(TablaEmpleados[[#This Row],[CARGO]],"*Production*")&gt;0,TablaEmpleados[[#This Row],[SALARIO]]*7%,0)</f>
        <v>3265.78</v>
      </c>
      <c r="AE160" s="59">
        <f>IF(TablaEmpleados[[#This Row],[ESTADO CIVIL]]="Married",2,0)</f>
        <v>0</v>
      </c>
      <c r="AF160" s="59">
        <f ca="1">IF(DATEDIF(TablaEmpleados[[#This Row],[FECHA CONTRATO]],TODAY(),"Y")&gt;=10,2,0)</f>
        <v>2</v>
      </c>
      <c r="AG160" s="6">
        <f>IF(AND(TablaEmpleados[[#This Row],[NACIONALIDAD]]&lt;&gt;"US Citizen",TablaEmpleados[[#This Row],[Bono anual 2]]=0),TablaEmpleados[[#This Row],[SALARIO]]*3%,0)</f>
        <v>0</v>
      </c>
      <c r="AH160" s="6" t="str">
        <f>IF(AND(TablaEmpleados[[#This Row],[NACIONALIDAD]]="US Citizen",TablaEmpleados[[#This Row],[LATINO]]="Yes"),"SI","NO")</f>
        <v>NO</v>
      </c>
      <c r="AI160" s="19">
        <v>1</v>
      </c>
      <c r="AJ160" s="19" t="str">
        <f>IF(AND(TablaEmpleados[[#This Row],[SALARIO]]&gt;=40000,TablaEmpleados[[#This Row],[SALARIO]]&lt;=50000),"SI","NO")</f>
        <v>SI</v>
      </c>
      <c r="AK160" s="6" t="str">
        <f>IF(OR(TablaEmpleados[[#This Row],[SALARIO]]&lt;55000,TablaEmpleados[[#This Row],[ESTADO CIVIL]]="Married"),"SI","NO")</f>
        <v>SI</v>
      </c>
      <c r="AL160" s="6" t="str">
        <f>IF(TablaEmpleados[[#This Row],[ESTADO]]="MA",
              IF(OR(TablaEmpleados[[#This Row],[CP]]=2145,TablaEmpleados[[#This Row],[CP]]=2148),"SI","NO"),"NO")</f>
        <v>NO</v>
      </c>
      <c r="AM1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0" s="6" t="str" cm="1">
        <f t="array" ref="AN1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0" s="6" t="b">
        <f>TablaEmpleados[[#This Row],[EVALUACIÓN DE DESEMPEÑO CON SI]]=TablaEmpleados[[#This Row],[EVALUACIÓN DE DESEMPEÑO CON SI.CONJUNTO]]</f>
        <v>1</v>
      </c>
      <c r="AP16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0" s="6" t="str" cm="1">
        <f t="array" ref="AQ1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0" s="6" t="b">
        <f>TablaEmpleados[[#This Row],[BONOS DE VIAJE POR EL MUNDO (Con SI)]]=TablaEmpleados[[#This Row],[BONOS DE VIAJE POR EL MUNDO (Con SI.CONJUNTO)]]</f>
        <v>1</v>
      </c>
      <c r="AS160" s="22" cm="1">
        <f t="array" ref="AS16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0" s="6" t="str" cm="1">
        <f t="array" ref="AT16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0" s="59">
        <f ca="1">DATEDIF(TablaEmpleados[[#This Row],[FECHA CONTRATO]],TODAY(),"Y")</f>
        <v>10</v>
      </c>
    </row>
    <row r="161" spans="1:48" x14ac:dyDescent="0.25">
      <c r="A161" t="s">
        <v>289</v>
      </c>
      <c r="B161" t="str">
        <f t="shared" si="2"/>
        <v>jkretschmer@dominio.com</v>
      </c>
      <c r="C161" s="5">
        <v>63973</v>
      </c>
      <c r="D161" t="s">
        <v>23</v>
      </c>
      <c r="E161" t="s">
        <v>24</v>
      </c>
      <c r="F161">
        <v>1801</v>
      </c>
      <c r="G161" s="1">
        <v>29253</v>
      </c>
      <c r="H161" t="s">
        <v>25</v>
      </c>
      <c r="I161" t="s">
        <v>37</v>
      </c>
      <c r="J161" t="s">
        <v>27</v>
      </c>
      <c r="K161" t="s">
        <v>28</v>
      </c>
      <c r="L161" t="s">
        <v>96</v>
      </c>
      <c r="M161" s="1">
        <v>40553</v>
      </c>
      <c r="N161" s="1"/>
      <c r="O161" t="s">
        <v>30</v>
      </c>
      <c r="P161" t="s">
        <v>31</v>
      </c>
      <c r="Q161" t="s">
        <v>32</v>
      </c>
      <c r="R161" t="s">
        <v>68</v>
      </c>
      <c r="S161" t="s">
        <v>42</v>
      </c>
      <c r="T161" t="s">
        <v>43</v>
      </c>
      <c r="U161">
        <v>3.38</v>
      </c>
      <c r="V161">
        <v>3</v>
      </c>
      <c r="W161">
        <v>0</v>
      </c>
      <c r="X161">
        <v>17</v>
      </c>
      <c r="Y161" s="1" t="str">
        <f>IF(TRIM(TablaEmpleados[[#This Row],[NOMBRE]])="","Solicitar nombre","Completo")</f>
        <v>Completo</v>
      </c>
      <c r="Z161" s="1" t="str">
        <f>IF(TRIM(TablaEmpleados[[#This Row],[EMAILS]])="","Solicitar email","")</f>
        <v/>
      </c>
      <c r="AA161" s="12">
        <f>IF(TablaEmpleados[[#This Row],[SALARIO]]&lt;60000,TablaEmpleados[[#This Row],[SALARIO]]*7%,0)</f>
        <v>0</v>
      </c>
      <c r="AB161" s="15">
        <f>IF(RIGHT(TablaEmpleados[[#This Row],[EMAILS]],8)="pade.com",TablaEmpleados[[#This Row],[SALARIO]]*12%,0)</f>
        <v>0</v>
      </c>
      <c r="AC161" s="15">
        <f>IF(LEFT(TablaEmpleados[[#This Row],[EMAILS]],8)="pade.com",TablaEmpleados[[#This Row],[SALARIO]]*12%,0)</f>
        <v>0</v>
      </c>
      <c r="AD161" s="15">
        <f>IF(COUNTIF(TablaEmpleados[[#This Row],[CARGO]],"*Production*")&gt;0,TablaEmpleados[[#This Row],[SALARIO]]*7%,0)</f>
        <v>4478.1100000000006</v>
      </c>
      <c r="AE161" s="59">
        <f>IF(TablaEmpleados[[#This Row],[ESTADO CIVIL]]="Married",2,0)</f>
        <v>2</v>
      </c>
      <c r="AF161" s="59">
        <f ca="1">IF(DATEDIF(TablaEmpleados[[#This Row],[FECHA CONTRATO]],TODAY(),"Y")&gt;=10,2,0)</f>
        <v>2</v>
      </c>
      <c r="AG161" s="6">
        <f>IF(AND(TablaEmpleados[[#This Row],[NACIONALIDAD]]&lt;&gt;"US Citizen",TablaEmpleados[[#This Row],[Bono anual 2]]=0),TablaEmpleados[[#This Row],[SALARIO]]*3%,0)</f>
        <v>0</v>
      </c>
      <c r="AH161" s="6" t="str">
        <f>IF(AND(TablaEmpleados[[#This Row],[NACIONALIDAD]]="US Citizen",TablaEmpleados[[#This Row],[LATINO]]="Yes"),"SI","NO")</f>
        <v>NO</v>
      </c>
      <c r="AI161" s="19">
        <v>1</v>
      </c>
      <c r="AJ161" s="19" t="str">
        <f>IF(AND(TablaEmpleados[[#This Row],[SALARIO]]&gt;=40000,TablaEmpleados[[#This Row],[SALARIO]]&lt;=50000),"SI","NO")</f>
        <v>NO</v>
      </c>
      <c r="AK161" s="6" t="str">
        <f>IF(OR(TablaEmpleados[[#This Row],[SALARIO]]&lt;55000,TablaEmpleados[[#This Row],[ESTADO CIVIL]]="Married"),"SI","NO")</f>
        <v>SI</v>
      </c>
      <c r="AL161" s="6" t="str">
        <f>IF(TablaEmpleados[[#This Row],[ESTADO]]="MA",
              IF(OR(TablaEmpleados[[#This Row],[CP]]=2145,TablaEmpleados[[#This Row],[CP]]=2148),"SI","NO"),"NO")</f>
        <v>NO</v>
      </c>
      <c r="AM1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1" s="6" t="str" cm="1">
        <f t="array" ref="AN1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1" s="6" t="b">
        <f>TablaEmpleados[[#This Row],[EVALUACIÓN DE DESEMPEÑO CON SI]]=TablaEmpleados[[#This Row],[EVALUACIÓN DE DESEMPEÑO CON SI.CONJUNTO]]</f>
        <v>1</v>
      </c>
      <c r="AP16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1" s="6" t="str" cm="1">
        <f t="array" ref="AQ1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1" s="6" t="b">
        <f>TablaEmpleados[[#This Row],[BONOS DE VIAJE POR EL MUNDO (Con SI)]]=TablaEmpleados[[#This Row],[BONOS DE VIAJE POR EL MUNDO (Con SI.CONJUNTO)]]</f>
        <v>1</v>
      </c>
      <c r="AS161" s="22" cm="1">
        <f t="array" ref="AS16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1" s="6" t="str" cm="1">
        <f t="array" ref="AT16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1" s="59">
        <f ca="1">DATEDIF(TablaEmpleados[[#This Row],[FECHA CONTRATO]],TODAY(),"Y")</f>
        <v>13</v>
      </c>
    </row>
    <row r="162" spans="1:48" x14ac:dyDescent="0.25">
      <c r="A162" t="s">
        <v>290</v>
      </c>
      <c r="B162" t="str">
        <f t="shared" si="2"/>
        <v>fkreuger@dominio.com</v>
      </c>
      <c r="C162" s="5">
        <v>71339</v>
      </c>
      <c r="D162" t="s">
        <v>123</v>
      </c>
      <c r="E162" t="s">
        <v>291</v>
      </c>
      <c r="F162">
        <v>10171</v>
      </c>
      <c r="G162" s="1">
        <v>25258</v>
      </c>
      <c r="H162" t="s">
        <v>25</v>
      </c>
      <c r="I162" t="s">
        <v>26</v>
      </c>
      <c r="J162" t="s">
        <v>27</v>
      </c>
      <c r="K162" t="s">
        <v>74</v>
      </c>
      <c r="L162" t="s">
        <v>67</v>
      </c>
      <c r="M162" s="1">
        <v>40609</v>
      </c>
      <c r="N162" s="1"/>
      <c r="O162" t="s">
        <v>30</v>
      </c>
      <c r="P162" t="s">
        <v>31</v>
      </c>
      <c r="Q162" t="s">
        <v>125</v>
      </c>
      <c r="R162" t="s">
        <v>126</v>
      </c>
      <c r="S162" t="s">
        <v>69</v>
      </c>
      <c r="T162" t="s">
        <v>43</v>
      </c>
      <c r="U162">
        <v>3.65</v>
      </c>
      <c r="V162">
        <v>5</v>
      </c>
      <c r="W162">
        <v>0</v>
      </c>
      <c r="X162">
        <v>20</v>
      </c>
      <c r="Y162" s="1" t="str">
        <f>IF(TRIM(TablaEmpleados[[#This Row],[NOMBRE]])="","Solicitar nombre","Completo")</f>
        <v>Completo</v>
      </c>
      <c r="Z162" s="1" t="str">
        <f>IF(TRIM(TablaEmpleados[[#This Row],[EMAILS]])="","Solicitar email","")</f>
        <v/>
      </c>
      <c r="AA162" s="12">
        <f>IF(TablaEmpleados[[#This Row],[SALARIO]]&lt;60000,TablaEmpleados[[#This Row],[SALARIO]]*7%,0)</f>
        <v>0</v>
      </c>
      <c r="AB162" s="15">
        <f>IF(RIGHT(TablaEmpleados[[#This Row],[EMAILS]],8)="pade.com",TablaEmpleados[[#This Row],[SALARIO]]*12%,0)</f>
        <v>0</v>
      </c>
      <c r="AC162" s="15">
        <f>IF(LEFT(TablaEmpleados[[#This Row],[EMAILS]],8)="pade.com",TablaEmpleados[[#This Row],[SALARIO]]*12%,0)</f>
        <v>0</v>
      </c>
      <c r="AD162" s="15">
        <f>IF(COUNTIF(TablaEmpleados[[#This Row],[CARGO]],"*Production*")&gt;0,TablaEmpleados[[#This Row],[SALARIO]]*7%,0)</f>
        <v>0</v>
      </c>
      <c r="AE162" s="59">
        <f>IF(TablaEmpleados[[#This Row],[ESTADO CIVIL]]="Married",2,0)</f>
        <v>0</v>
      </c>
      <c r="AF162" s="59">
        <f ca="1">IF(DATEDIF(TablaEmpleados[[#This Row],[FECHA CONTRATO]],TODAY(),"Y")&gt;=10,2,0)</f>
        <v>2</v>
      </c>
      <c r="AG162" s="6">
        <f>IF(AND(TablaEmpleados[[#This Row],[NACIONALIDAD]]&lt;&gt;"US Citizen",TablaEmpleados[[#This Row],[Bono anual 2]]=0),TablaEmpleados[[#This Row],[SALARIO]]*3%,0)</f>
        <v>0</v>
      </c>
      <c r="AH162" s="6" t="str">
        <f>IF(AND(TablaEmpleados[[#This Row],[NACIONALIDAD]]="US Citizen",TablaEmpleados[[#This Row],[LATINO]]="Yes"),"SI","NO")</f>
        <v>SI</v>
      </c>
      <c r="AI162" s="19">
        <v>1</v>
      </c>
      <c r="AJ162" s="19" t="str">
        <f>IF(AND(TablaEmpleados[[#This Row],[SALARIO]]&gt;=40000,TablaEmpleados[[#This Row],[SALARIO]]&lt;=50000),"SI","NO")</f>
        <v>NO</v>
      </c>
      <c r="AK162" s="6" t="str">
        <f>IF(OR(TablaEmpleados[[#This Row],[SALARIO]]&lt;55000,TablaEmpleados[[#This Row],[ESTADO CIVIL]]="Married"),"SI","NO")</f>
        <v>NO</v>
      </c>
      <c r="AL162" s="6" t="str">
        <f>IF(TablaEmpleados[[#This Row],[ESTADO]]="MA",
              IF(OR(TablaEmpleados[[#This Row],[CP]]=2145,TablaEmpleados[[#This Row],[CP]]=2148),"SI","NO"),"NO")</f>
        <v>NO</v>
      </c>
      <c r="AM1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62" s="6" t="str" cm="1">
        <f t="array" ref="AN1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62" s="6" t="b">
        <f>TablaEmpleados[[#This Row],[EVALUACIÓN DE DESEMPEÑO CON SI]]=TablaEmpleados[[#This Row],[EVALUACIÓN DE DESEMPEÑO CON SI.CONJUNTO]]</f>
        <v>1</v>
      </c>
      <c r="AP16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2" s="6" t="str" cm="1">
        <f t="array" ref="AQ1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2" s="6" t="b">
        <f>TablaEmpleados[[#This Row],[BONOS DE VIAJE POR EL MUNDO (Con SI)]]=TablaEmpleados[[#This Row],[BONOS DE VIAJE POR EL MUNDO (Con SI.CONJUNTO)]]</f>
        <v>1</v>
      </c>
      <c r="AS162" s="22" cm="1">
        <f t="array" ref="AS16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2" s="6" t="str" cm="1">
        <f t="array" ref="AT16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2" s="59">
        <f ca="1">DATEDIF(TablaEmpleados[[#This Row],[FECHA CONTRATO]],TODAY(),"Y")</f>
        <v>13</v>
      </c>
    </row>
    <row r="163" spans="1:48" x14ac:dyDescent="0.25">
      <c r="A163" t="s">
        <v>292</v>
      </c>
      <c r="B163" t="str">
        <f t="shared" si="2"/>
        <v xml:space="preserve"> lajiri@dominio.com</v>
      </c>
      <c r="C163" s="5">
        <v>93206</v>
      </c>
      <c r="D163" t="s">
        <v>163</v>
      </c>
      <c r="E163" t="s">
        <v>24</v>
      </c>
      <c r="F163">
        <v>2169</v>
      </c>
      <c r="G163" s="1">
        <v>31525</v>
      </c>
      <c r="H163" t="s">
        <v>25</v>
      </c>
      <c r="I163" t="s">
        <v>37</v>
      </c>
      <c r="J163" t="s">
        <v>27</v>
      </c>
      <c r="K163" t="s">
        <v>28</v>
      </c>
      <c r="L163" t="s">
        <v>29</v>
      </c>
      <c r="M163" s="1">
        <v>41953</v>
      </c>
      <c r="N163" s="1"/>
      <c r="O163" t="s">
        <v>30</v>
      </c>
      <c r="P163" t="s">
        <v>31</v>
      </c>
      <c r="Q163" t="s">
        <v>40</v>
      </c>
      <c r="R163" t="s">
        <v>72</v>
      </c>
      <c r="S163" t="s">
        <v>65</v>
      </c>
      <c r="T163" t="s">
        <v>43</v>
      </c>
      <c r="U163">
        <v>4.46</v>
      </c>
      <c r="V163">
        <v>5</v>
      </c>
      <c r="W163">
        <v>6</v>
      </c>
      <c r="X163">
        <v>7</v>
      </c>
      <c r="Y163" s="1" t="str">
        <f>IF(TRIM(TablaEmpleados[[#This Row],[NOMBRE]])="","Solicitar nombre","Completo")</f>
        <v>Completo</v>
      </c>
      <c r="Z163" s="1" t="str">
        <f>IF(TRIM(TablaEmpleados[[#This Row],[EMAILS]])="","Solicitar email","")</f>
        <v/>
      </c>
      <c r="AA163" s="12">
        <f>IF(TablaEmpleados[[#This Row],[SALARIO]]&lt;60000,TablaEmpleados[[#This Row],[SALARIO]]*7%,0)</f>
        <v>0</v>
      </c>
      <c r="AB163" s="15">
        <f>IF(RIGHT(TablaEmpleados[[#This Row],[EMAILS]],8)="pade.com",TablaEmpleados[[#This Row],[SALARIO]]*12%,0)</f>
        <v>0</v>
      </c>
      <c r="AC163" s="15">
        <f>IF(LEFT(TablaEmpleados[[#This Row],[EMAILS]],8)="pade.com",TablaEmpleados[[#This Row],[SALARIO]]*12%,0)</f>
        <v>0</v>
      </c>
      <c r="AD163" s="15">
        <f>IF(COUNTIF(TablaEmpleados[[#This Row],[CARGO]],"*Production*")&gt;0,TablaEmpleados[[#This Row],[SALARIO]]*7%,0)</f>
        <v>0</v>
      </c>
      <c r="AE163" s="59">
        <f>IF(TablaEmpleados[[#This Row],[ESTADO CIVIL]]="Married",2,0)</f>
        <v>2</v>
      </c>
      <c r="AF163" s="59">
        <f ca="1">IF(DATEDIF(TablaEmpleados[[#This Row],[FECHA CONTRATO]],TODAY(),"Y")&gt;=10,2,0)</f>
        <v>0</v>
      </c>
      <c r="AG163" s="6">
        <f>IF(AND(TablaEmpleados[[#This Row],[NACIONALIDAD]]&lt;&gt;"US Citizen",TablaEmpleados[[#This Row],[Bono anual 2]]=0),TablaEmpleados[[#This Row],[SALARIO]]*3%,0)</f>
        <v>0</v>
      </c>
      <c r="AH163" s="6" t="str">
        <f>IF(AND(TablaEmpleados[[#This Row],[NACIONALIDAD]]="US Citizen",TablaEmpleados[[#This Row],[LATINO]]="Yes"),"SI","NO")</f>
        <v>NO</v>
      </c>
      <c r="AI163" s="19">
        <v>1</v>
      </c>
      <c r="AJ163" s="19" t="str">
        <f>IF(AND(TablaEmpleados[[#This Row],[SALARIO]]&gt;=40000,TablaEmpleados[[#This Row],[SALARIO]]&lt;=50000),"SI","NO")</f>
        <v>NO</v>
      </c>
      <c r="AK163" s="6" t="str">
        <f>IF(OR(TablaEmpleados[[#This Row],[SALARIO]]&lt;55000,TablaEmpleados[[#This Row],[ESTADO CIVIL]]="Married"),"SI","NO")</f>
        <v>SI</v>
      </c>
      <c r="AL163" s="6" t="str">
        <f>IF(TablaEmpleados[[#This Row],[ESTADO]]="MA",
              IF(OR(TablaEmpleados[[#This Row],[CP]]=2145,TablaEmpleados[[#This Row],[CP]]=2148),"SI","NO"),"NO")</f>
        <v>NO</v>
      </c>
      <c r="AM1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3" s="6" t="str" cm="1">
        <f t="array" ref="AN1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3" s="6" t="b">
        <f>TablaEmpleados[[#This Row],[EVALUACIÓN DE DESEMPEÑO CON SI]]=TablaEmpleados[[#This Row],[EVALUACIÓN DE DESEMPEÑO CON SI.CONJUNTO]]</f>
        <v>1</v>
      </c>
      <c r="AP16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3" s="6" t="str" cm="1">
        <f t="array" ref="AQ1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3" s="6" t="b">
        <f>TablaEmpleados[[#This Row],[BONOS DE VIAJE POR EL MUNDO (Con SI)]]=TablaEmpleados[[#This Row],[BONOS DE VIAJE POR EL MUNDO (Con SI.CONJUNTO)]]</f>
        <v>1</v>
      </c>
      <c r="AS163" s="22" cm="1">
        <f t="array" ref="AS1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3" s="6" t="str" cm="1">
        <f t="array" ref="AT16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3" s="59">
        <f ca="1">DATEDIF(TablaEmpleados[[#This Row],[FECHA CONTRATO]],TODAY(),"Y")</f>
        <v>9</v>
      </c>
    </row>
    <row r="164" spans="1:48" x14ac:dyDescent="0.25">
      <c r="A164" t="s">
        <v>293</v>
      </c>
      <c r="B164" t="str">
        <f t="shared" si="2"/>
        <v>hlanda@dominio.com</v>
      </c>
      <c r="C164" s="5">
        <v>82758</v>
      </c>
      <c r="D164" t="s">
        <v>113</v>
      </c>
      <c r="E164" t="s">
        <v>24</v>
      </c>
      <c r="F164">
        <v>1890</v>
      </c>
      <c r="G164" s="1">
        <v>26481</v>
      </c>
      <c r="H164" t="s">
        <v>25</v>
      </c>
      <c r="I164" t="s">
        <v>37</v>
      </c>
      <c r="J164" t="s">
        <v>27</v>
      </c>
      <c r="K164" t="s">
        <v>28</v>
      </c>
      <c r="L164" t="s">
        <v>29</v>
      </c>
      <c r="M164" s="1">
        <v>40553</v>
      </c>
      <c r="N164" s="1">
        <v>42350</v>
      </c>
      <c r="O164" t="s">
        <v>88</v>
      </c>
      <c r="P164" t="s">
        <v>89</v>
      </c>
      <c r="Q164" t="s">
        <v>32</v>
      </c>
      <c r="R164" t="s">
        <v>115</v>
      </c>
      <c r="S164" t="s">
        <v>65</v>
      </c>
      <c r="T164" t="s">
        <v>43</v>
      </c>
      <c r="U164">
        <v>4.78</v>
      </c>
      <c r="V164">
        <v>4</v>
      </c>
      <c r="W164">
        <v>0</v>
      </c>
      <c r="X164">
        <v>9</v>
      </c>
      <c r="Y164" s="1" t="str">
        <f>IF(TRIM(TablaEmpleados[[#This Row],[NOMBRE]])="","Solicitar nombre","Completo")</f>
        <v>Completo</v>
      </c>
      <c r="Z164" s="1" t="str">
        <f>IF(TRIM(TablaEmpleados[[#This Row],[EMAILS]])="","Solicitar email","")</f>
        <v/>
      </c>
      <c r="AA164" s="12">
        <f>IF(TablaEmpleados[[#This Row],[SALARIO]]&lt;60000,TablaEmpleados[[#This Row],[SALARIO]]*7%,0)</f>
        <v>0</v>
      </c>
      <c r="AB164" s="15">
        <f>IF(RIGHT(TablaEmpleados[[#This Row],[EMAILS]],8)="pade.com",TablaEmpleados[[#This Row],[SALARIO]]*12%,0)</f>
        <v>0</v>
      </c>
      <c r="AC164" s="15">
        <f>IF(LEFT(TablaEmpleados[[#This Row],[EMAILS]],8)="pade.com",TablaEmpleados[[#This Row],[SALARIO]]*12%,0)</f>
        <v>0</v>
      </c>
      <c r="AD164" s="15">
        <f>IF(COUNTIF(TablaEmpleados[[#This Row],[CARGO]],"*Production*")&gt;0,TablaEmpleados[[#This Row],[SALARIO]]*7%,0)</f>
        <v>5793.06</v>
      </c>
      <c r="AE164" s="59">
        <f>IF(TablaEmpleados[[#This Row],[ESTADO CIVIL]]="Married",2,0)</f>
        <v>2</v>
      </c>
      <c r="AF164" s="59">
        <f ca="1">IF(DATEDIF(TablaEmpleados[[#This Row],[FECHA CONTRATO]],TODAY(),"Y")&gt;=10,2,0)</f>
        <v>2</v>
      </c>
      <c r="AG164" s="6">
        <f>IF(AND(TablaEmpleados[[#This Row],[NACIONALIDAD]]&lt;&gt;"US Citizen",TablaEmpleados[[#This Row],[Bono anual 2]]=0),TablaEmpleados[[#This Row],[SALARIO]]*3%,0)</f>
        <v>0</v>
      </c>
      <c r="AH164" s="6" t="str">
        <f>IF(AND(TablaEmpleados[[#This Row],[NACIONALIDAD]]="US Citizen",TablaEmpleados[[#This Row],[LATINO]]="Yes"),"SI","NO")</f>
        <v>NO</v>
      </c>
      <c r="AI164" s="19">
        <v>1</v>
      </c>
      <c r="AJ164" s="19" t="str">
        <f>IF(AND(TablaEmpleados[[#This Row],[SALARIO]]&gt;=40000,TablaEmpleados[[#This Row],[SALARIO]]&lt;=50000),"SI","NO")</f>
        <v>NO</v>
      </c>
      <c r="AK164" s="6" t="str">
        <f>IF(OR(TablaEmpleados[[#This Row],[SALARIO]]&lt;55000,TablaEmpleados[[#This Row],[ESTADO CIVIL]]="Married"),"SI","NO")</f>
        <v>SI</v>
      </c>
      <c r="AL164" s="6" t="str">
        <f>IF(TablaEmpleados[[#This Row],[ESTADO]]="MA",
              IF(OR(TablaEmpleados[[#This Row],[CP]]=2145,TablaEmpleados[[#This Row],[CP]]=2148),"SI","NO"),"NO")</f>
        <v>NO</v>
      </c>
      <c r="AM1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4" s="6" t="str" cm="1">
        <f t="array" ref="AN1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4" s="6" t="b">
        <f>TablaEmpleados[[#This Row],[EVALUACIÓN DE DESEMPEÑO CON SI]]=TablaEmpleados[[#This Row],[EVALUACIÓN DE DESEMPEÑO CON SI.CONJUNTO]]</f>
        <v>1</v>
      </c>
      <c r="AP16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4" s="6" t="str" cm="1">
        <f t="array" ref="AQ1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4" s="6" t="b">
        <f>TablaEmpleados[[#This Row],[BONOS DE VIAJE POR EL MUNDO (Con SI)]]=TablaEmpleados[[#This Row],[BONOS DE VIAJE POR EL MUNDO (Con SI.CONJUNTO)]]</f>
        <v>1</v>
      </c>
      <c r="AS164" s="22" cm="1">
        <f t="array" ref="AS16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4" s="6" t="str" cm="1">
        <f t="array" ref="AT16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4" s="59">
        <f ca="1">DATEDIF(TablaEmpleados[[#This Row],[FECHA CONTRATO]],TODAY(),"Y")</f>
        <v>13</v>
      </c>
    </row>
    <row r="165" spans="1:48" x14ac:dyDescent="0.25">
      <c r="A165" t="s">
        <v>294</v>
      </c>
      <c r="B165" t="str">
        <f t="shared" si="2"/>
        <v>llangford@dominio.com</v>
      </c>
      <c r="C165" s="5">
        <v>66074</v>
      </c>
      <c r="D165" t="s">
        <v>45</v>
      </c>
      <c r="E165" t="s">
        <v>24</v>
      </c>
      <c r="F165">
        <v>2090</v>
      </c>
      <c r="G165" s="1">
        <v>29061</v>
      </c>
      <c r="H165" t="s">
        <v>46</v>
      </c>
      <c r="I165" t="s">
        <v>52</v>
      </c>
      <c r="J165" t="s">
        <v>27</v>
      </c>
      <c r="K165" t="s">
        <v>28</v>
      </c>
      <c r="L165" t="s">
        <v>96</v>
      </c>
      <c r="M165" s="1">
        <v>41281</v>
      </c>
      <c r="N165" s="1">
        <v>41729</v>
      </c>
      <c r="O165" t="s">
        <v>75</v>
      </c>
      <c r="P165" t="s">
        <v>39</v>
      </c>
      <c r="Q165" t="s">
        <v>32</v>
      </c>
      <c r="R165" t="s">
        <v>76</v>
      </c>
      <c r="S165" t="s">
        <v>42</v>
      </c>
      <c r="T165" t="s">
        <v>43</v>
      </c>
      <c r="U165">
        <v>4.5199999999999996</v>
      </c>
      <c r="V165">
        <v>3</v>
      </c>
      <c r="W165">
        <v>0</v>
      </c>
      <c r="X165">
        <v>20</v>
      </c>
      <c r="Y165" s="1" t="str">
        <f>IF(TRIM(TablaEmpleados[[#This Row],[NOMBRE]])="","Solicitar nombre","Completo")</f>
        <v>Completo</v>
      </c>
      <c r="Z165" s="1" t="str">
        <f>IF(TRIM(TablaEmpleados[[#This Row],[EMAILS]])="","Solicitar email","")</f>
        <v/>
      </c>
      <c r="AA165" s="12">
        <f>IF(TablaEmpleados[[#This Row],[SALARIO]]&lt;60000,TablaEmpleados[[#This Row],[SALARIO]]*7%,0)</f>
        <v>0</v>
      </c>
      <c r="AB165" s="15">
        <f>IF(RIGHT(TablaEmpleados[[#This Row],[EMAILS]],8)="pade.com",TablaEmpleados[[#This Row],[SALARIO]]*12%,0)</f>
        <v>0</v>
      </c>
      <c r="AC165" s="15">
        <f>IF(LEFT(TablaEmpleados[[#This Row],[EMAILS]],8)="pade.com",TablaEmpleados[[#This Row],[SALARIO]]*12%,0)</f>
        <v>0</v>
      </c>
      <c r="AD165" s="15">
        <f>IF(COUNTIF(TablaEmpleados[[#This Row],[CARGO]],"*Production*")&gt;0,TablaEmpleados[[#This Row],[SALARIO]]*7%,0)</f>
        <v>4625.18</v>
      </c>
      <c r="AE165" s="59">
        <f>IF(TablaEmpleados[[#This Row],[ESTADO CIVIL]]="Married",2,0)</f>
        <v>0</v>
      </c>
      <c r="AF165" s="59">
        <f ca="1">IF(DATEDIF(TablaEmpleados[[#This Row],[FECHA CONTRATO]],TODAY(),"Y")&gt;=10,2,0)</f>
        <v>2</v>
      </c>
      <c r="AG165" s="6">
        <f>IF(AND(TablaEmpleados[[#This Row],[NACIONALIDAD]]&lt;&gt;"US Citizen",TablaEmpleados[[#This Row],[Bono anual 2]]=0),TablaEmpleados[[#This Row],[SALARIO]]*3%,0)</f>
        <v>0</v>
      </c>
      <c r="AH165" s="6" t="str">
        <f>IF(AND(TablaEmpleados[[#This Row],[NACIONALIDAD]]="US Citizen",TablaEmpleados[[#This Row],[LATINO]]="Yes"),"SI","NO")</f>
        <v>NO</v>
      </c>
      <c r="AI165" s="19">
        <v>1</v>
      </c>
      <c r="AJ165" s="19" t="str">
        <f>IF(AND(TablaEmpleados[[#This Row],[SALARIO]]&gt;=40000,TablaEmpleados[[#This Row],[SALARIO]]&lt;=50000),"SI","NO")</f>
        <v>NO</v>
      </c>
      <c r="AK165" s="6" t="str">
        <f>IF(OR(TablaEmpleados[[#This Row],[SALARIO]]&lt;55000,TablaEmpleados[[#This Row],[ESTADO CIVIL]]="Married"),"SI","NO")</f>
        <v>NO</v>
      </c>
      <c r="AL165" s="6" t="str">
        <f>IF(TablaEmpleados[[#This Row],[ESTADO]]="MA",
              IF(OR(TablaEmpleados[[#This Row],[CP]]=2145,TablaEmpleados[[#This Row],[CP]]=2148),"SI","NO"),"NO")</f>
        <v>NO</v>
      </c>
      <c r="AM1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5" s="6" t="str" cm="1">
        <f t="array" ref="AN1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5" s="6" t="b">
        <f>TablaEmpleados[[#This Row],[EVALUACIÓN DE DESEMPEÑO CON SI]]=TablaEmpleados[[#This Row],[EVALUACIÓN DE DESEMPEÑO CON SI.CONJUNTO]]</f>
        <v>1</v>
      </c>
      <c r="AP16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5" s="6" t="str" cm="1">
        <f t="array" ref="AQ1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5" s="6" t="b">
        <f>TablaEmpleados[[#This Row],[BONOS DE VIAJE POR EL MUNDO (Con SI)]]=TablaEmpleados[[#This Row],[BONOS DE VIAJE POR EL MUNDO (Con SI.CONJUNTO)]]</f>
        <v>1</v>
      </c>
      <c r="AS165" s="22" cm="1">
        <f t="array" ref="AS16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5" s="6" t="str" cm="1">
        <f t="array" ref="AT16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5" s="59">
        <f ca="1">DATEDIF(TablaEmpleados[[#This Row],[FECHA CONTRATO]],TODAY(),"Y")</f>
        <v>11</v>
      </c>
    </row>
    <row r="166" spans="1:48" x14ac:dyDescent="0.25">
      <c r="A166" t="s">
        <v>295</v>
      </c>
      <c r="B166" t="str">
        <f t="shared" si="2"/>
        <v>elangton@dominio.com</v>
      </c>
      <c r="C166" s="5">
        <v>46120</v>
      </c>
      <c r="D166" t="s">
        <v>23</v>
      </c>
      <c r="E166" t="s">
        <v>24</v>
      </c>
      <c r="F166">
        <v>2048</v>
      </c>
      <c r="G166" s="1">
        <v>31755</v>
      </c>
      <c r="H166" t="s">
        <v>25</v>
      </c>
      <c r="I166" t="s">
        <v>37</v>
      </c>
      <c r="J166" t="s">
        <v>27</v>
      </c>
      <c r="K166" t="s">
        <v>28</v>
      </c>
      <c r="L166" t="s">
        <v>29</v>
      </c>
      <c r="M166" s="1">
        <v>41099</v>
      </c>
      <c r="N166" s="1"/>
      <c r="O166" t="s">
        <v>30</v>
      </c>
      <c r="P166" t="s">
        <v>31</v>
      </c>
      <c r="Q166" t="s">
        <v>32</v>
      </c>
      <c r="R166" t="s">
        <v>76</v>
      </c>
      <c r="S166" t="s">
        <v>34</v>
      </c>
      <c r="T166" t="s">
        <v>43</v>
      </c>
      <c r="U166">
        <v>5</v>
      </c>
      <c r="V166">
        <v>5</v>
      </c>
      <c r="W166">
        <v>0</v>
      </c>
      <c r="X166">
        <v>13</v>
      </c>
      <c r="Y166" s="1" t="str">
        <f>IF(TRIM(TablaEmpleados[[#This Row],[NOMBRE]])="","Solicitar nombre","Completo")</f>
        <v>Completo</v>
      </c>
      <c r="Z166" s="1" t="str">
        <f>IF(TRIM(TablaEmpleados[[#This Row],[EMAILS]])="","Solicitar email","")</f>
        <v/>
      </c>
      <c r="AA166" s="12">
        <f>IF(TablaEmpleados[[#This Row],[SALARIO]]&lt;60000,TablaEmpleados[[#This Row],[SALARIO]]*7%,0)</f>
        <v>3228.4</v>
      </c>
      <c r="AB166" s="15">
        <f>IF(RIGHT(TablaEmpleados[[#This Row],[EMAILS]],8)="pade.com",TablaEmpleados[[#This Row],[SALARIO]]*12%,0)</f>
        <v>0</v>
      </c>
      <c r="AC166" s="15">
        <f>IF(LEFT(TablaEmpleados[[#This Row],[EMAILS]],8)="pade.com",TablaEmpleados[[#This Row],[SALARIO]]*12%,0)</f>
        <v>0</v>
      </c>
      <c r="AD166" s="15">
        <f>IF(COUNTIF(TablaEmpleados[[#This Row],[CARGO]],"*Production*")&gt;0,TablaEmpleados[[#This Row],[SALARIO]]*7%,0)</f>
        <v>3228.4</v>
      </c>
      <c r="AE166" s="59">
        <f>IF(TablaEmpleados[[#This Row],[ESTADO CIVIL]]="Married",2,0)</f>
        <v>2</v>
      </c>
      <c r="AF166" s="59">
        <f ca="1">IF(DATEDIF(TablaEmpleados[[#This Row],[FECHA CONTRATO]],TODAY(),"Y")&gt;=10,2,0)</f>
        <v>2</v>
      </c>
      <c r="AG166" s="6">
        <f>IF(AND(TablaEmpleados[[#This Row],[NACIONALIDAD]]&lt;&gt;"US Citizen",TablaEmpleados[[#This Row],[Bono anual 2]]=0),TablaEmpleados[[#This Row],[SALARIO]]*3%,0)</f>
        <v>0</v>
      </c>
      <c r="AH166" s="6" t="str">
        <f>IF(AND(TablaEmpleados[[#This Row],[NACIONALIDAD]]="US Citizen",TablaEmpleados[[#This Row],[LATINO]]="Yes"),"SI","NO")</f>
        <v>NO</v>
      </c>
      <c r="AI166" s="19">
        <v>1</v>
      </c>
      <c r="AJ166" s="19" t="str">
        <f>IF(AND(TablaEmpleados[[#This Row],[SALARIO]]&gt;=40000,TablaEmpleados[[#This Row],[SALARIO]]&lt;=50000),"SI","NO")</f>
        <v>SI</v>
      </c>
      <c r="AK166" s="6" t="str">
        <f>IF(OR(TablaEmpleados[[#This Row],[SALARIO]]&lt;55000,TablaEmpleados[[#This Row],[ESTADO CIVIL]]="Married"),"SI","NO")</f>
        <v>SI</v>
      </c>
      <c r="AL166" s="6" t="str">
        <f>IF(TablaEmpleados[[#This Row],[ESTADO]]="MA",
              IF(OR(TablaEmpleados[[#This Row],[CP]]=2145,TablaEmpleados[[#This Row],[CP]]=2148),"SI","NO"),"NO")</f>
        <v>NO</v>
      </c>
      <c r="AM1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6" s="6" t="str" cm="1">
        <f t="array" ref="AN1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6" s="6" t="b">
        <f>TablaEmpleados[[#This Row],[EVALUACIÓN DE DESEMPEÑO CON SI]]=TablaEmpleados[[#This Row],[EVALUACIÓN DE DESEMPEÑO CON SI.CONJUNTO]]</f>
        <v>1</v>
      </c>
      <c r="AP16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6" s="6" t="str" cm="1">
        <f t="array" ref="AQ1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6" s="6" t="b">
        <f>TablaEmpleados[[#This Row],[BONOS DE VIAJE POR EL MUNDO (Con SI)]]=TablaEmpleados[[#This Row],[BONOS DE VIAJE POR EL MUNDO (Con SI.CONJUNTO)]]</f>
        <v>1</v>
      </c>
      <c r="AS166" s="22" cm="1">
        <f t="array" ref="AS1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6" s="6" t="str" cm="1">
        <f t="array" ref="AT16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6" s="59">
        <f ca="1">DATEDIF(TablaEmpleados[[#This Row],[FECHA CONTRATO]],TODAY(),"Y")</f>
        <v>11</v>
      </c>
    </row>
    <row r="167" spans="1:48" x14ac:dyDescent="0.25">
      <c r="A167" t="s">
        <v>296</v>
      </c>
      <c r="B167" t="str">
        <f t="shared" si="2"/>
        <v>wlarotonda@dominio.com</v>
      </c>
      <c r="C167" s="5">
        <v>64520</v>
      </c>
      <c r="D167" t="s">
        <v>118</v>
      </c>
      <c r="E167" t="s">
        <v>24</v>
      </c>
      <c r="F167">
        <v>1460</v>
      </c>
      <c r="G167" s="1">
        <v>30798</v>
      </c>
      <c r="H167" t="s">
        <v>25</v>
      </c>
      <c r="I167" t="s">
        <v>52</v>
      </c>
      <c r="J167" t="s">
        <v>27</v>
      </c>
      <c r="K167" t="s">
        <v>28</v>
      </c>
      <c r="L167" t="s">
        <v>67</v>
      </c>
      <c r="M167" s="1">
        <v>41645</v>
      </c>
      <c r="N167" s="1"/>
      <c r="O167" t="s">
        <v>30</v>
      </c>
      <c r="P167" t="s">
        <v>31</v>
      </c>
      <c r="Q167" t="s">
        <v>110</v>
      </c>
      <c r="R167" t="s">
        <v>111</v>
      </c>
      <c r="S167" t="s">
        <v>184</v>
      </c>
      <c r="T167" t="s">
        <v>43</v>
      </c>
      <c r="U167">
        <v>5</v>
      </c>
      <c r="V167">
        <v>4</v>
      </c>
      <c r="W167">
        <v>4</v>
      </c>
      <c r="X167">
        <v>3</v>
      </c>
      <c r="Y167" s="1" t="str">
        <f>IF(TRIM(TablaEmpleados[[#This Row],[NOMBRE]])="","Solicitar nombre","Completo")</f>
        <v>Completo</v>
      </c>
      <c r="Z167" s="1" t="str">
        <f>IF(TRIM(TablaEmpleados[[#This Row],[EMAILS]])="","Solicitar email","")</f>
        <v/>
      </c>
      <c r="AA167" s="12">
        <f>IF(TablaEmpleados[[#This Row],[SALARIO]]&lt;60000,TablaEmpleados[[#This Row],[SALARIO]]*7%,0)</f>
        <v>0</v>
      </c>
      <c r="AB167" s="15">
        <f>IF(RIGHT(TablaEmpleados[[#This Row],[EMAILS]],8)="pade.com",TablaEmpleados[[#This Row],[SALARIO]]*12%,0)</f>
        <v>0</v>
      </c>
      <c r="AC167" s="15">
        <f>IF(LEFT(TablaEmpleados[[#This Row],[EMAILS]],8)="pade.com",TablaEmpleados[[#This Row],[SALARIO]]*12%,0)</f>
        <v>0</v>
      </c>
      <c r="AD167" s="15">
        <f>IF(COUNTIF(TablaEmpleados[[#This Row],[CARGO]],"*Production*")&gt;0,TablaEmpleados[[#This Row],[SALARIO]]*7%,0)</f>
        <v>0</v>
      </c>
      <c r="AE167" s="59">
        <f>IF(TablaEmpleados[[#This Row],[ESTADO CIVIL]]="Married",2,0)</f>
        <v>0</v>
      </c>
      <c r="AF167" s="59">
        <f ca="1">IF(DATEDIF(TablaEmpleados[[#This Row],[FECHA CONTRATO]],TODAY(),"Y")&gt;=10,2,0)</f>
        <v>2</v>
      </c>
      <c r="AG167" s="6">
        <f>IF(AND(TablaEmpleados[[#This Row],[NACIONALIDAD]]&lt;&gt;"US Citizen",TablaEmpleados[[#This Row],[Bono anual 2]]=0),TablaEmpleados[[#This Row],[SALARIO]]*3%,0)</f>
        <v>0</v>
      </c>
      <c r="AH167" s="6" t="str">
        <f>IF(AND(TablaEmpleados[[#This Row],[NACIONALIDAD]]="US Citizen",TablaEmpleados[[#This Row],[LATINO]]="Yes"),"SI","NO")</f>
        <v>NO</v>
      </c>
      <c r="AI167" s="19">
        <v>1</v>
      </c>
      <c r="AJ167" s="19" t="str">
        <f>IF(AND(TablaEmpleados[[#This Row],[SALARIO]]&gt;=40000,TablaEmpleados[[#This Row],[SALARIO]]&lt;=50000),"SI","NO")</f>
        <v>NO</v>
      </c>
      <c r="AK167" s="6" t="str">
        <f>IF(OR(TablaEmpleados[[#This Row],[SALARIO]]&lt;55000,TablaEmpleados[[#This Row],[ESTADO CIVIL]]="Married"),"SI","NO")</f>
        <v>NO</v>
      </c>
      <c r="AL167" s="6" t="str">
        <f>IF(TablaEmpleados[[#This Row],[ESTADO]]="MA",
              IF(OR(TablaEmpleados[[#This Row],[CP]]=2145,TablaEmpleados[[#This Row],[CP]]=2148),"SI","NO"),"NO")</f>
        <v>NO</v>
      </c>
      <c r="AM1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67" s="6" t="str" cm="1">
        <f t="array" ref="AN1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67" s="6" t="b">
        <f>TablaEmpleados[[#This Row],[EVALUACIÓN DE DESEMPEÑO CON SI]]=TablaEmpleados[[#This Row],[EVALUACIÓN DE DESEMPEÑO CON SI.CONJUNTO]]</f>
        <v>1</v>
      </c>
      <c r="AP16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7" s="6" t="str" cm="1">
        <f t="array" ref="AQ1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7" s="6" t="b">
        <f>TablaEmpleados[[#This Row],[BONOS DE VIAJE POR EL MUNDO (Con SI)]]=TablaEmpleados[[#This Row],[BONOS DE VIAJE POR EL MUNDO (Con SI.CONJUNTO)]]</f>
        <v>1</v>
      </c>
      <c r="AS167" s="22" cm="1">
        <f t="array" ref="AS1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7" s="6" t="str" cm="1">
        <f t="array" ref="AT16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7" s="59">
        <f ca="1">DATEDIF(TablaEmpleados[[#This Row],[FECHA CONTRATO]],TODAY(),"Y")</f>
        <v>10</v>
      </c>
    </row>
    <row r="168" spans="1:48" x14ac:dyDescent="0.25">
      <c r="A168" t="s">
        <v>297</v>
      </c>
      <c r="B168" t="str">
        <f t="shared" si="2"/>
        <v>mlatif@dominio.com</v>
      </c>
      <c r="C168" s="5">
        <v>61962</v>
      </c>
      <c r="D168" t="s">
        <v>45</v>
      </c>
      <c r="E168" t="s">
        <v>24</v>
      </c>
      <c r="F168">
        <v>2126</v>
      </c>
      <c r="G168" s="1">
        <v>30811</v>
      </c>
      <c r="H168" t="s">
        <v>25</v>
      </c>
      <c r="I168" t="s">
        <v>37</v>
      </c>
      <c r="J168" t="s">
        <v>27</v>
      </c>
      <c r="K168" t="s">
        <v>28</v>
      </c>
      <c r="L168" t="s">
        <v>29</v>
      </c>
      <c r="M168" s="1">
        <v>41001</v>
      </c>
      <c r="N168" s="1">
        <v>41379</v>
      </c>
      <c r="O168" t="s">
        <v>176</v>
      </c>
      <c r="P168" t="s">
        <v>39</v>
      </c>
      <c r="Q168" t="s">
        <v>32</v>
      </c>
      <c r="R168" t="s">
        <v>48</v>
      </c>
      <c r="S168" t="s">
        <v>55</v>
      </c>
      <c r="T168" t="s">
        <v>43</v>
      </c>
      <c r="U168">
        <v>4.9000000000000004</v>
      </c>
      <c r="V168">
        <v>3</v>
      </c>
      <c r="W168">
        <v>0</v>
      </c>
      <c r="X168">
        <v>20</v>
      </c>
      <c r="Y168" s="1" t="str">
        <f>IF(TRIM(TablaEmpleados[[#This Row],[NOMBRE]])="","Solicitar nombre","Completo")</f>
        <v>Completo</v>
      </c>
      <c r="Z168" s="1" t="str">
        <f>IF(TRIM(TablaEmpleados[[#This Row],[EMAILS]])="","Solicitar email","")</f>
        <v/>
      </c>
      <c r="AA168" s="12">
        <f>IF(TablaEmpleados[[#This Row],[SALARIO]]&lt;60000,TablaEmpleados[[#This Row],[SALARIO]]*7%,0)</f>
        <v>0</v>
      </c>
      <c r="AB168" s="15">
        <f>IF(RIGHT(TablaEmpleados[[#This Row],[EMAILS]],8)="pade.com",TablaEmpleados[[#This Row],[SALARIO]]*12%,0)</f>
        <v>0</v>
      </c>
      <c r="AC168" s="15">
        <f>IF(LEFT(TablaEmpleados[[#This Row],[EMAILS]],8)="pade.com",TablaEmpleados[[#This Row],[SALARIO]]*12%,0)</f>
        <v>0</v>
      </c>
      <c r="AD168" s="15">
        <f>IF(COUNTIF(TablaEmpleados[[#This Row],[CARGO]],"*Production*")&gt;0,TablaEmpleados[[#This Row],[SALARIO]]*7%,0)</f>
        <v>4337.34</v>
      </c>
      <c r="AE168" s="59">
        <f>IF(TablaEmpleados[[#This Row],[ESTADO CIVIL]]="Married",2,0)</f>
        <v>2</v>
      </c>
      <c r="AF168" s="59">
        <f ca="1">IF(DATEDIF(TablaEmpleados[[#This Row],[FECHA CONTRATO]],TODAY(),"Y")&gt;=10,2,0)</f>
        <v>2</v>
      </c>
      <c r="AG168" s="6">
        <f>IF(AND(TablaEmpleados[[#This Row],[NACIONALIDAD]]&lt;&gt;"US Citizen",TablaEmpleados[[#This Row],[Bono anual 2]]=0),TablaEmpleados[[#This Row],[SALARIO]]*3%,0)</f>
        <v>0</v>
      </c>
      <c r="AH168" s="6" t="str">
        <f>IF(AND(TablaEmpleados[[#This Row],[NACIONALIDAD]]="US Citizen",TablaEmpleados[[#This Row],[LATINO]]="Yes"),"SI","NO")</f>
        <v>NO</v>
      </c>
      <c r="AI168" s="19">
        <v>1</v>
      </c>
      <c r="AJ168" s="19" t="str">
        <f>IF(AND(TablaEmpleados[[#This Row],[SALARIO]]&gt;=40000,TablaEmpleados[[#This Row],[SALARIO]]&lt;=50000),"SI","NO")</f>
        <v>NO</v>
      </c>
      <c r="AK168" s="6" t="str">
        <f>IF(OR(TablaEmpleados[[#This Row],[SALARIO]]&lt;55000,TablaEmpleados[[#This Row],[ESTADO CIVIL]]="Married"),"SI","NO")</f>
        <v>SI</v>
      </c>
      <c r="AL168" s="6" t="str">
        <f>IF(TablaEmpleados[[#This Row],[ESTADO]]="MA",
              IF(OR(TablaEmpleados[[#This Row],[CP]]=2145,TablaEmpleados[[#This Row],[CP]]=2148),"SI","NO"),"NO")</f>
        <v>NO</v>
      </c>
      <c r="AM1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8" s="6" t="str" cm="1">
        <f t="array" ref="AN1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8" s="6" t="b">
        <f>TablaEmpleados[[#This Row],[EVALUACIÓN DE DESEMPEÑO CON SI]]=TablaEmpleados[[#This Row],[EVALUACIÓN DE DESEMPEÑO CON SI.CONJUNTO]]</f>
        <v>1</v>
      </c>
      <c r="AP16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8" s="6" t="str" cm="1">
        <f t="array" ref="AQ1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8" s="6" t="b">
        <f>TablaEmpleados[[#This Row],[BONOS DE VIAJE POR EL MUNDO (Con SI)]]=TablaEmpleados[[#This Row],[BONOS DE VIAJE POR EL MUNDO (Con SI.CONJUNTO)]]</f>
        <v>1</v>
      </c>
      <c r="AS168" s="22" cm="1">
        <f t="array" ref="AS1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8" s="6" t="str" cm="1">
        <f t="array" ref="AT16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8" s="59">
        <f ca="1">DATEDIF(TablaEmpleados[[#This Row],[FECHA CONTRATO]],TODAY(),"Y")</f>
        <v>12</v>
      </c>
    </row>
    <row r="169" spans="1:48" x14ac:dyDescent="0.25">
      <c r="A169" t="s">
        <v>298</v>
      </c>
      <c r="B169" t="str">
        <f t="shared" si="2"/>
        <v>ble@dominio.com</v>
      </c>
      <c r="C169" s="5">
        <v>81584</v>
      </c>
      <c r="D169" t="s">
        <v>299</v>
      </c>
      <c r="E169" t="s">
        <v>24</v>
      </c>
      <c r="F169">
        <v>1886</v>
      </c>
      <c r="G169" s="1">
        <v>31942</v>
      </c>
      <c r="H169" t="s">
        <v>46</v>
      </c>
      <c r="I169" t="s">
        <v>26</v>
      </c>
      <c r="J169" t="s">
        <v>27</v>
      </c>
      <c r="K169" t="s">
        <v>28</v>
      </c>
      <c r="L169" t="s">
        <v>96</v>
      </c>
      <c r="M169" s="1">
        <v>42645</v>
      </c>
      <c r="N169" s="1"/>
      <c r="O169" t="s">
        <v>30</v>
      </c>
      <c r="P169" t="s">
        <v>31</v>
      </c>
      <c r="Q169" t="s">
        <v>40</v>
      </c>
      <c r="R169" t="s">
        <v>180</v>
      </c>
      <c r="S169" t="s">
        <v>42</v>
      </c>
      <c r="T169" t="s">
        <v>43</v>
      </c>
      <c r="U169">
        <v>4.0999999999999996</v>
      </c>
      <c r="V169">
        <v>5</v>
      </c>
      <c r="W169">
        <v>7</v>
      </c>
      <c r="X169">
        <v>2</v>
      </c>
      <c r="Y169" s="1" t="str">
        <f>IF(TRIM(TablaEmpleados[[#This Row],[NOMBRE]])="","Solicitar nombre","Completo")</f>
        <v>Completo</v>
      </c>
      <c r="Z169" s="1" t="str">
        <f>IF(TRIM(TablaEmpleados[[#This Row],[EMAILS]])="","Solicitar email","")</f>
        <v/>
      </c>
      <c r="AA169" s="12">
        <f>IF(TablaEmpleados[[#This Row],[SALARIO]]&lt;60000,TablaEmpleados[[#This Row],[SALARIO]]*7%,0)</f>
        <v>0</v>
      </c>
      <c r="AB169" s="15">
        <f>IF(RIGHT(TablaEmpleados[[#This Row],[EMAILS]],8)="pade.com",TablaEmpleados[[#This Row],[SALARIO]]*12%,0)</f>
        <v>0</v>
      </c>
      <c r="AC169" s="15">
        <f>IF(LEFT(TablaEmpleados[[#This Row],[EMAILS]],8)="pade.com",TablaEmpleados[[#This Row],[SALARIO]]*12%,0)</f>
        <v>0</v>
      </c>
      <c r="AD169" s="15">
        <f>IF(COUNTIF(TablaEmpleados[[#This Row],[CARGO]],"*Production*")&gt;0,TablaEmpleados[[#This Row],[SALARIO]]*7%,0)</f>
        <v>0</v>
      </c>
      <c r="AE169" s="59">
        <f>IF(TablaEmpleados[[#This Row],[ESTADO CIVIL]]="Married",2,0)</f>
        <v>0</v>
      </c>
      <c r="AF169" s="59">
        <f ca="1">IF(DATEDIF(TablaEmpleados[[#This Row],[FECHA CONTRATO]],TODAY(),"Y")&gt;=10,2,0)</f>
        <v>0</v>
      </c>
      <c r="AG169" s="6">
        <f>IF(AND(TablaEmpleados[[#This Row],[NACIONALIDAD]]&lt;&gt;"US Citizen",TablaEmpleados[[#This Row],[Bono anual 2]]=0),TablaEmpleados[[#This Row],[SALARIO]]*3%,0)</f>
        <v>0</v>
      </c>
      <c r="AH169" s="6" t="str">
        <f>IF(AND(TablaEmpleados[[#This Row],[NACIONALIDAD]]="US Citizen",TablaEmpleados[[#This Row],[LATINO]]="Yes"),"SI","NO")</f>
        <v>NO</v>
      </c>
      <c r="AI169" s="19">
        <v>1</v>
      </c>
      <c r="AJ169" s="19" t="str">
        <f>IF(AND(TablaEmpleados[[#This Row],[SALARIO]]&gt;=40000,TablaEmpleados[[#This Row],[SALARIO]]&lt;=50000),"SI","NO")</f>
        <v>NO</v>
      </c>
      <c r="AK169" s="6" t="str">
        <f>IF(OR(TablaEmpleados[[#This Row],[SALARIO]]&lt;55000,TablaEmpleados[[#This Row],[ESTADO CIVIL]]="Married"),"SI","NO")</f>
        <v>NO</v>
      </c>
      <c r="AL169" s="6" t="str">
        <f>IF(TablaEmpleados[[#This Row],[ESTADO]]="MA",
              IF(OR(TablaEmpleados[[#This Row],[CP]]=2145,TablaEmpleados[[#This Row],[CP]]=2148),"SI","NO"),"NO")</f>
        <v>NO</v>
      </c>
      <c r="AM1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9" s="6" t="str" cm="1">
        <f t="array" ref="AN1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9" s="6" t="b">
        <f>TablaEmpleados[[#This Row],[EVALUACIÓN DE DESEMPEÑO CON SI]]=TablaEmpleados[[#This Row],[EVALUACIÓN DE DESEMPEÑO CON SI.CONJUNTO]]</f>
        <v>1</v>
      </c>
      <c r="AP16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69" s="6" t="str" cm="1">
        <f t="array" ref="AQ1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9" s="6" t="b">
        <f>TablaEmpleados[[#This Row],[BONOS DE VIAJE POR EL MUNDO (Con SI)]]=TablaEmpleados[[#This Row],[BONOS DE VIAJE POR EL MUNDO (Con SI.CONJUNTO)]]</f>
        <v>1</v>
      </c>
      <c r="AS169" s="22" cm="1">
        <f t="array" ref="AS1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9" s="6" t="str" cm="1">
        <f t="array" ref="AT16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9" s="59">
        <f ca="1">DATEDIF(TablaEmpleados[[#This Row],[FECHA CONTRATO]],TODAY(),"Y")</f>
        <v>7</v>
      </c>
    </row>
    <row r="170" spans="1:48" x14ac:dyDescent="0.25">
      <c r="A170" t="s">
        <v>300</v>
      </c>
      <c r="B170" t="str">
        <f t="shared" si="2"/>
        <v>dleach@dominio.com</v>
      </c>
      <c r="C170" s="5">
        <v>63676</v>
      </c>
      <c r="D170" t="s">
        <v>23</v>
      </c>
      <c r="E170" t="s">
        <v>24</v>
      </c>
      <c r="F170">
        <v>1810</v>
      </c>
      <c r="G170" s="1">
        <v>28872</v>
      </c>
      <c r="H170" t="s">
        <v>46</v>
      </c>
      <c r="I170" t="s">
        <v>26</v>
      </c>
      <c r="J170" t="s">
        <v>27</v>
      </c>
      <c r="K170" t="s">
        <v>28</v>
      </c>
      <c r="L170" t="s">
        <v>96</v>
      </c>
      <c r="M170" s="1">
        <v>40812</v>
      </c>
      <c r="N170" s="1">
        <v>43331</v>
      </c>
      <c r="O170" t="s">
        <v>53</v>
      </c>
      <c r="P170" t="s">
        <v>39</v>
      </c>
      <c r="Q170" t="s">
        <v>32</v>
      </c>
      <c r="R170" t="s">
        <v>48</v>
      </c>
      <c r="S170" t="s">
        <v>101</v>
      </c>
      <c r="T170" t="s">
        <v>43</v>
      </c>
      <c r="U170">
        <v>4.88</v>
      </c>
      <c r="V170">
        <v>3</v>
      </c>
      <c r="W170">
        <v>0</v>
      </c>
      <c r="X170">
        <v>17</v>
      </c>
      <c r="Y170" s="1" t="str">
        <f>IF(TRIM(TablaEmpleados[[#This Row],[NOMBRE]])="","Solicitar nombre","Completo")</f>
        <v>Completo</v>
      </c>
      <c r="Z170" s="1" t="str">
        <f>IF(TRIM(TablaEmpleados[[#This Row],[EMAILS]])="","Solicitar email","")</f>
        <v/>
      </c>
      <c r="AA170" s="12">
        <f>IF(TablaEmpleados[[#This Row],[SALARIO]]&lt;60000,TablaEmpleados[[#This Row],[SALARIO]]*7%,0)</f>
        <v>0</v>
      </c>
      <c r="AB170" s="15">
        <f>IF(RIGHT(TablaEmpleados[[#This Row],[EMAILS]],8)="pade.com",TablaEmpleados[[#This Row],[SALARIO]]*12%,0)</f>
        <v>0</v>
      </c>
      <c r="AC170" s="15">
        <f>IF(LEFT(TablaEmpleados[[#This Row],[EMAILS]],8)="pade.com",TablaEmpleados[[#This Row],[SALARIO]]*12%,0)</f>
        <v>0</v>
      </c>
      <c r="AD170" s="15">
        <f>IF(COUNTIF(TablaEmpleados[[#This Row],[CARGO]],"*Production*")&gt;0,TablaEmpleados[[#This Row],[SALARIO]]*7%,0)</f>
        <v>4457.3200000000006</v>
      </c>
      <c r="AE170" s="59">
        <f>IF(TablaEmpleados[[#This Row],[ESTADO CIVIL]]="Married",2,0)</f>
        <v>0</v>
      </c>
      <c r="AF170" s="59">
        <f ca="1">IF(DATEDIF(TablaEmpleados[[#This Row],[FECHA CONTRATO]],TODAY(),"Y")&gt;=10,2,0)</f>
        <v>2</v>
      </c>
      <c r="AG170" s="6">
        <f>IF(AND(TablaEmpleados[[#This Row],[NACIONALIDAD]]&lt;&gt;"US Citizen",TablaEmpleados[[#This Row],[Bono anual 2]]=0),TablaEmpleados[[#This Row],[SALARIO]]*3%,0)</f>
        <v>0</v>
      </c>
      <c r="AH170" s="6" t="str">
        <f>IF(AND(TablaEmpleados[[#This Row],[NACIONALIDAD]]="US Citizen",TablaEmpleados[[#This Row],[LATINO]]="Yes"),"SI","NO")</f>
        <v>NO</v>
      </c>
      <c r="AI170" s="19">
        <v>1</v>
      </c>
      <c r="AJ170" s="19" t="str">
        <f>IF(AND(TablaEmpleados[[#This Row],[SALARIO]]&gt;=40000,TablaEmpleados[[#This Row],[SALARIO]]&lt;=50000),"SI","NO")</f>
        <v>NO</v>
      </c>
      <c r="AK170" s="6" t="str">
        <f>IF(OR(TablaEmpleados[[#This Row],[SALARIO]]&lt;55000,TablaEmpleados[[#This Row],[ESTADO CIVIL]]="Married"),"SI","NO")</f>
        <v>NO</v>
      </c>
      <c r="AL170" s="6" t="str">
        <f>IF(TablaEmpleados[[#This Row],[ESTADO]]="MA",
              IF(OR(TablaEmpleados[[#This Row],[CP]]=2145,TablaEmpleados[[#This Row],[CP]]=2148),"SI","NO"),"NO")</f>
        <v>NO</v>
      </c>
      <c r="AM1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0" s="6" t="str" cm="1">
        <f t="array" ref="AN1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0" s="6" t="b">
        <f>TablaEmpleados[[#This Row],[EVALUACIÓN DE DESEMPEÑO CON SI]]=TablaEmpleados[[#This Row],[EVALUACIÓN DE DESEMPEÑO CON SI.CONJUNTO]]</f>
        <v>1</v>
      </c>
      <c r="AP17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0" s="6" t="str" cm="1">
        <f t="array" ref="AQ1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0" s="6" t="b">
        <f>TablaEmpleados[[#This Row],[BONOS DE VIAJE POR EL MUNDO (Con SI)]]=TablaEmpleados[[#This Row],[BONOS DE VIAJE POR EL MUNDO (Con SI.CONJUNTO)]]</f>
        <v>1</v>
      </c>
      <c r="AS170" s="22" cm="1">
        <f t="array" ref="AS17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0" s="6" t="str" cm="1">
        <f t="array" ref="AT17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0" s="59">
        <f ca="1">DATEDIF(TablaEmpleados[[#This Row],[FECHA CONTRATO]],TODAY(),"Y")</f>
        <v>12</v>
      </c>
    </row>
    <row r="171" spans="1:48" x14ac:dyDescent="0.25">
      <c r="A171" t="s">
        <v>301</v>
      </c>
      <c r="B171" t="str">
        <f t="shared" si="2"/>
        <v>bleblanc@dominio.com</v>
      </c>
      <c r="C171" s="5">
        <v>93046</v>
      </c>
      <c r="D171" t="s">
        <v>302</v>
      </c>
      <c r="E171" t="s">
        <v>24</v>
      </c>
      <c r="F171">
        <v>1460</v>
      </c>
      <c r="G171" s="1">
        <v>30843</v>
      </c>
      <c r="H171" t="s">
        <v>25</v>
      </c>
      <c r="I171" t="s">
        <v>37</v>
      </c>
      <c r="J171" t="s">
        <v>27</v>
      </c>
      <c r="K171" t="s">
        <v>28</v>
      </c>
      <c r="L171" t="s">
        <v>29</v>
      </c>
      <c r="M171" s="1">
        <v>42374</v>
      </c>
      <c r="N171" s="1"/>
      <c r="O171" t="s">
        <v>30</v>
      </c>
      <c r="P171" t="s">
        <v>31</v>
      </c>
      <c r="Q171" t="s">
        <v>110</v>
      </c>
      <c r="R171" t="s">
        <v>115</v>
      </c>
      <c r="S171" t="s">
        <v>101</v>
      </c>
      <c r="T171" t="s">
        <v>43</v>
      </c>
      <c r="U171">
        <v>4.0999999999999996</v>
      </c>
      <c r="V171">
        <v>4</v>
      </c>
      <c r="W171">
        <v>0</v>
      </c>
      <c r="X171">
        <v>20</v>
      </c>
      <c r="Y171" s="1" t="str">
        <f>IF(TRIM(TablaEmpleados[[#This Row],[NOMBRE]])="","Solicitar nombre","Completo")</f>
        <v>Completo</v>
      </c>
      <c r="Z171" s="1" t="str">
        <f>IF(TRIM(TablaEmpleados[[#This Row],[EMAILS]])="","Solicitar email","")</f>
        <v/>
      </c>
      <c r="AA171" s="12">
        <f>IF(TablaEmpleados[[#This Row],[SALARIO]]&lt;60000,TablaEmpleados[[#This Row],[SALARIO]]*7%,0)</f>
        <v>0</v>
      </c>
      <c r="AB171" s="15">
        <f>IF(RIGHT(TablaEmpleados[[#This Row],[EMAILS]],8)="pade.com",TablaEmpleados[[#This Row],[SALARIO]]*12%,0)</f>
        <v>0</v>
      </c>
      <c r="AC171" s="15">
        <f>IF(LEFT(TablaEmpleados[[#This Row],[EMAILS]],8)="pade.com",TablaEmpleados[[#This Row],[SALARIO]]*12%,0)</f>
        <v>0</v>
      </c>
      <c r="AD171" s="15">
        <f>IF(COUNTIF(TablaEmpleados[[#This Row],[CARGO]],"*Production*")&gt;0,TablaEmpleados[[#This Row],[SALARIO]]*7%,0)</f>
        <v>0</v>
      </c>
      <c r="AE171" s="59">
        <f>IF(TablaEmpleados[[#This Row],[ESTADO CIVIL]]="Married",2,0)</f>
        <v>2</v>
      </c>
      <c r="AF171" s="59">
        <f ca="1">IF(DATEDIF(TablaEmpleados[[#This Row],[FECHA CONTRATO]],TODAY(),"Y")&gt;=10,2,0)</f>
        <v>0</v>
      </c>
      <c r="AG171" s="6">
        <f>IF(AND(TablaEmpleados[[#This Row],[NACIONALIDAD]]&lt;&gt;"US Citizen",TablaEmpleados[[#This Row],[Bono anual 2]]=0),TablaEmpleados[[#This Row],[SALARIO]]*3%,0)</f>
        <v>0</v>
      </c>
      <c r="AH171" s="6" t="str">
        <f>IF(AND(TablaEmpleados[[#This Row],[NACIONALIDAD]]="US Citizen",TablaEmpleados[[#This Row],[LATINO]]="Yes"),"SI","NO")</f>
        <v>NO</v>
      </c>
      <c r="AI171" s="19">
        <v>1</v>
      </c>
      <c r="AJ171" s="19" t="str">
        <f>IF(AND(TablaEmpleados[[#This Row],[SALARIO]]&gt;=40000,TablaEmpleados[[#This Row],[SALARIO]]&lt;=50000),"SI","NO")</f>
        <v>NO</v>
      </c>
      <c r="AK171" s="6" t="str">
        <f>IF(OR(TablaEmpleados[[#This Row],[SALARIO]]&lt;55000,TablaEmpleados[[#This Row],[ESTADO CIVIL]]="Married"),"SI","NO")</f>
        <v>SI</v>
      </c>
      <c r="AL171" s="6" t="str">
        <f>IF(TablaEmpleados[[#This Row],[ESTADO]]="MA",
              IF(OR(TablaEmpleados[[#This Row],[CP]]=2145,TablaEmpleados[[#This Row],[CP]]=2148),"SI","NO"),"NO")</f>
        <v>NO</v>
      </c>
      <c r="AM1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71" s="6" t="str" cm="1">
        <f t="array" ref="AN1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71" s="6" t="b">
        <f>TablaEmpleados[[#This Row],[EVALUACIÓN DE DESEMPEÑO CON SI]]=TablaEmpleados[[#This Row],[EVALUACIÓN DE DESEMPEÑO CON SI.CONJUNTO]]</f>
        <v>1</v>
      </c>
      <c r="AP17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1" s="6" t="str" cm="1">
        <f t="array" ref="AQ1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1" s="6" t="b">
        <f>TablaEmpleados[[#This Row],[BONOS DE VIAJE POR EL MUNDO (Con SI)]]=TablaEmpleados[[#This Row],[BONOS DE VIAJE POR EL MUNDO (Con SI.CONJUNTO)]]</f>
        <v>1</v>
      </c>
      <c r="AS171" s="22" cm="1">
        <f t="array" ref="AS1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1" s="6" t="str" cm="1">
        <f t="array" ref="AT17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1" s="59">
        <f ca="1">DATEDIF(TablaEmpleados[[#This Row],[FECHA CONTRATO]],TODAY(),"Y")</f>
        <v>8</v>
      </c>
    </row>
    <row r="172" spans="1:48" x14ac:dyDescent="0.25">
      <c r="A172" t="s">
        <v>303</v>
      </c>
      <c r="B172" t="str">
        <f t="shared" si="2"/>
        <v>hlecter@dominio.com</v>
      </c>
      <c r="C172" s="5">
        <v>64738</v>
      </c>
      <c r="D172" t="s">
        <v>23</v>
      </c>
      <c r="E172" t="s">
        <v>24</v>
      </c>
      <c r="F172">
        <v>1776</v>
      </c>
      <c r="G172" s="1">
        <v>30196</v>
      </c>
      <c r="H172" t="s">
        <v>25</v>
      </c>
      <c r="I172" t="s">
        <v>37</v>
      </c>
      <c r="J172" t="s">
        <v>27</v>
      </c>
      <c r="K172" t="s">
        <v>28</v>
      </c>
      <c r="L172" t="s">
        <v>96</v>
      </c>
      <c r="M172" s="1">
        <v>41043</v>
      </c>
      <c r="N172" s="1"/>
      <c r="O172" t="s">
        <v>30</v>
      </c>
      <c r="P172" t="s">
        <v>31</v>
      </c>
      <c r="Q172" t="s">
        <v>32</v>
      </c>
      <c r="R172" t="s">
        <v>50</v>
      </c>
      <c r="S172" t="s">
        <v>55</v>
      </c>
      <c r="T172" t="s">
        <v>43</v>
      </c>
      <c r="U172">
        <v>4.0999999999999996</v>
      </c>
      <c r="V172">
        <v>3</v>
      </c>
      <c r="W172">
        <v>0</v>
      </c>
      <c r="X172">
        <v>10</v>
      </c>
      <c r="Y172" s="1" t="str">
        <f>IF(TRIM(TablaEmpleados[[#This Row],[NOMBRE]])="","Solicitar nombre","Completo")</f>
        <v>Completo</v>
      </c>
      <c r="Z172" s="1" t="str">
        <f>IF(TRIM(TablaEmpleados[[#This Row],[EMAILS]])="","Solicitar email","")</f>
        <v/>
      </c>
      <c r="AA172" s="12">
        <f>IF(TablaEmpleados[[#This Row],[SALARIO]]&lt;60000,TablaEmpleados[[#This Row],[SALARIO]]*7%,0)</f>
        <v>0</v>
      </c>
      <c r="AB172" s="15">
        <f>IF(RIGHT(TablaEmpleados[[#This Row],[EMAILS]],8)="pade.com",TablaEmpleados[[#This Row],[SALARIO]]*12%,0)</f>
        <v>0</v>
      </c>
      <c r="AC172" s="15">
        <f>IF(LEFT(TablaEmpleados[[#This Row],[EMAILS]],8)="pade.com",TablaEmpleados[[#This Row],[SALARIO]]*12%,0)</f>
        <v>0</v>
      </c>
      <c r="AD172" s="15">
        <f>IF(COUNTIF(TablaEmpleados[[#This Row],[CARGO]],"*Production*")&gt;0,TablaEmpleados[[#This Row],[SALARIO]]*7%,0)</f>
        <v>4531.6600000000008</v>
      </c>
      <c r="AE172" s="59">
        <f>IF(TablaEmpleados[[#This Row],[ESTADO CIVIL]]="Married",2,0)</f>
        <v>2</v>
      </c>
      <c r="AF172" s="59">
        <f ca="1">IF(DATEDIF(TablaEmpleados[[#This Row],[FECHA CONTRATO]],TODAY(),"Y")&gt;=10,2,0)</f>
        <v>2</v>
      </c>
      <c r="AG172" s="6">
        <f>IF(AND(TablaEmpleados[[#This Row],[NACIONALIDAD]]&lt;&gt;"US Citizen",TablaEmpleados[[#This Row],[Bono anual 2]]=0),TablaEmpleados[[#This Row],[SALARIO]]*3%,0)</f>
        <v>0</v>
      </c>
      <c r="AH172" s="6" t="str">
        <f>IF(AND(TablaEmpleados[[#This Row],[NACIONALIDAD]]="US Citizen",TablaEmpleados[[#This Row],[LATINO]]="Yes"),"SI","NO")</f>
        <v>NO</v>
      </c>
      <c r="AI172" s="19">
        <v>1</v>
      </c>
      <c r="AJ172" s="19" t="str">
        <f>IF(AND(TablaEmpleados[[#This Row],[SALARIO]]&gt;=40000,TablaEmpleados[[#This Row],[SALARIO]]&lt;=50000),"SI","NO")</f>
        <v>NO</v>
      </c>
      <c r="AK172" s="6" t="str">
        <f>IF(OR(TablaEmpleados[[#This Row],[SALARIO]]&lt;55000,TablaEmpleados[[#This Row],[ESTADO CIVIL]]="Married"),"SI","NO")</f>
        <v>SI</v>
      </c>
      <c r="AL172" s="6" t="str">
        <f>IF(TablaEmpleados[[#This Row],[ESTADO]]="MA",
              IF(OR(TablaEmpleados[[#This Row],[CP]]=2145,TablaEmpleados[[#This Row],[CP]]=2148),"SI","NO"),"NO")</f>
        <v>NO</v>
      </c>
      <c r="AM1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2" s="6" t="str" cm="1">
        <f t="array" ref="AN1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2" s="6" t="b">
        <f>TablaEmpleados[[#This Row],[EVALUACIÓN DE DESEMPEÑO CON SI]]=TablaEmpleados[[#This Row],[EVALUACIÓN DE DESEMPEÑO CON SI.CONJUNTO]]</f>
        <v>1</v>
      </c>
      <c r="AP17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2" s="6" t="str" cm="1">
        <f t="array" ref="AQ1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2" s="6" t="b">
        <f>TablaEmpleados[[#This Row],[BONOS DE VIAJE POR EL MUNDO (Con SI)]]=TablaEmpleados[[#This Row],[BONOS DE VIAJE POR EL MUNDO (Con SI.CONJUNTO)]]</f>
        <v>1</v>
      </c>
      <c r="AS172" s="22" cm="1">
        <f t="array" ref="AS17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2" s="6" t="str" cm="1">
        <f t="array" ref="AT17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2" s="59">
        <f ca="1">DATEDIF(TablaEmpleados[[#This Row],[FECHA CONTRATO]],TODAY(),"Y")</f>
        <v>12</v>
      </c>
    </row>
    <row r="173" spans="1:48" x14ac:dyDescent="0.25">
      <c r="A173" t="s">
        <v>304</v>
      </c>
      <c r="B173" t="str">
        <f t="shared" si="2"/>
        <v>gleruth@dominio.com</v>
      </c>
      <c r="C173" s="5">
        <v>70468</v>
      </c>
      <c r="D173" t="s">
        <v>123</v>
      </c>
      <c r="E173" t="s">
        <v>305</v>
      </c>
      <c r="F173">
        <v>84111</v>
      </c>
      <c r="G173" s="1">
        <v>32504</v>
      </c>
      <c r="H173" t="s">
        <v>25</v>
      </c>
      <c r="I173" t="s">
        <v>121</v>
      </c>
      <c r="J173" t="s">
        <v>27</v>
      </c>
      <c r="K173" t="s">
        <v>28</v>
      </c>
      <c r="L173" t="s">
        <v>67</v>
      </c>
      <c r="M173" s="1">
        <v>41029</v>
      </c>
      <c r="N173" s="1"/>
      <c r="O173" t="s">
        <v>30</v>
      </c>
      <c r="P173" t="s">
        <v>31</v>
      </c>
      <c r="Q173" t="s">
        <v>125</v>
      </c>
      <c r="R173" t="s">
        <v>126</v>
      </c>
      <c r="S173" t="s">
        <v>184</v>
      </c>
      <c r="T173" t="s">
        <v>43</v>
      </c>
      <c r="U173">
        <v>4.53</v>
      </c>
      <c r="V173">
        <v>3</v>
      </c>
      <c r="W173">
        <v>0</v>
      </c>
      <c r="X173">
        <v>16</v>
      </c>
      <c r="Y173" s="1" t="str">
        <f>IF(TRIM(TablaEmpleados[[#This Row],[NOMBRE]])="","Solicitar nombre","Completo")</f>
        <v>Completo</v>
      </c>
      <c r="Z173" s="1" t="str">
        <f>IF(TRIM(TablaEmpleados[[#This Row],[EMAILS]])="","Solicitar email","")</f>
        <v/>
      </c>
      <c r="AA173" s="12">
        <f>IF(TablaEmpleados[[#This Row],[SALARIO]]&lt;60000,TablaEmpleados[[#This Row],[SALARIO]]*7%,0)</f>
        <v>0</v>
      </c>
      <c r="AB173" s="15">
        <f>IF(RIGHT(TablaEmpleados[[#This Row],[EMAILS]],8)="pade.com",TablaEmpleados[[#This Row],[SALARIO]]*12%,0)</f>
        <v>0</v>
      </c>
      <c r="AC173" s="15">
        <f>IF(LEFT(TablaEmpleados[[#This Row],[EMAILS]],8)="pade.com",TablaEmpleados[[#This Row],[SALARIO]]*12%,0)</f>
        <v>0</v>
      </c>
      <c r="AD173" s="15">
        <f>IF(COUNTIF(TablaEmpleados[[#This Row],[CARGO]],"*Production*")&gt;0,TablaEmpleados[[#This Row],[SALARIO]]*7%,0)</f>
        <v>0</v>
      </c>
      <c r="AE173" s="59">
        <f>IF(TablaEmpleados[[#This Row],[ESTADO CIVIL]]="Married",2,0)</f>
        <v>0</v>
      </c>
      <c r="AF173" s="59">
        <f ca="1">IF(DATEDIF(TablaEmpleados[[#This Row],[FECHA CONTRATO]],TODAY(),"Y")&gt;=10,2,0)</f>
        <v>2</v>
      </c>
      <c r="AG173" s="6">
        <f>IF(AND(TablaEmpleados[[#This Row],[NACIONALIDAD]]&lt;&gt;"US Citizen",TablaEmpleados[[#This Row],[Bono anual 2]]=0),TablaEmpleados[[#This Row],[SALARIO]]*3%,0)</f>
        <v>0</v>
      </c>
      <c r="AH173" s="6" t="str">
        <f>IF(AND(TablaEmpleados[[#This Row],[NACIONALIDAD]]="US Citizen",TablaEmpleados[[#This Row],[LATINO]]="Yes"),"SI","NO")</f>
        <v>NO</v>
      </c>
      <c r="AI173" s="19">
        <v>1</v>
      </c>
      <c r="AJ173" s="19" t="str">
        <f>IF(AND(TablaEmpleados[[#This Row],[SALARIO]]&gt;=40000,TablaEmpleados[[#This Row],[SALARIO]]&lt;=50000),"SI","NO")</f>
        <v>NO</v>
      </c>
      <c r="AK173" s="6" t="str">
        <f>IF(OR(TablaEmpleados[[#This Row],[SALARIO]]&lt;55000,TablaEmpleados[[#This Row],[ESTADO CIVIL]]="Married"),"SI","NO")</f>
        <v>NO</v>
      </c>
      <c r="AL173" s="6" t="str">
        <f>IF(TablaEmpleados[[#This Row],[ESTADO]]="MA",
              IF(OR(TablaEmpleados[[#This Row],[CP]]=2145,TablaEmpleados[[#This Row],[CP]]=2148),"SI","NO"),"NO")</f>
        <v>NO</v>
      </c>
      <c r="AM1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73" s="6" t="str" cm="1">
        <f t="array" ref="AN1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73" s="6" t="b">
        <f>TablaEmpleados[[#This Row],[EVALUACIÓN DE DESEMPEÑO CON SI]]=TablaEmpleados[[#This Row],[EVALUACIÓN DE DESEMPEÑO CON SI.CONJUNTO]]</f>
        <v>1</v>
      </c>
      <c r="AP17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3" s="6" t="str" cm="1">
        <f t="array" ref="AQ1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3" s="6" t="b">
        <f>TablaEmpleados[[#This Row],[BONOS DE VIAJE POR EL MUNDO (Con SI)]]=TablaEmpleados[[#This Row],[BONOS DE VIAJE POR EL MUNDO (Con SI.CONJUNTO)]]</f>
        <v>1</v>
      </c>
      <c r="AS173" s="22" cm="1">
        <f t="array" ref="AS1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3" s="6" t="str" cm="1">
        <f t="array" ref="AT17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3" s="59">
        <f ca="1">DATEDIF(TablaEmpleados[[#This Row],[FECHA CONTRATO]],TODAY(),"Y")</f>
        <v>12</v>
      </c>
    </row>
    <row r="174" spans="1:48" x14ac:dyDescent="0.25">
      <c r="A174" t="s">
        <v>306</v>
      </c>
      <c r="B174" t="str">
        <f t="shared" si="2"/>
        <v>kliebig@dominio.com</v>
      </c>
      <c r="C174" s="5">
        <v>77915</v>
      </c>
      <c r="D174" t="s">
        <v>113</v>
      </c>
      <c r="E174" t="s">
        <v>24</v>
      </c>
      <c r="F174">
        <v>2110</v>
      </c>
      <c r="G174" s="1">
        <v>29885</v>
      </c>
      <c r="H174" t="s">
        <v>46</v>
      </c>
      <c r="I174" t="s">
        <v>37</v>
      </c>
      <c r="J174" t="s">
        <v>27</v>
      </c>
      <c r="K174" t="s">
        <v>28</v>
      </c>
      <c r="L174" t="s">
        <v>29</v>
      </c>
      <c r="M174" s="1">
        <v>41547</v>
      </c>
      <c r="N174" s="1"/>
      <c r="O174" t="s">
        <v>30</v>
      </c>
      <c r="P174" t="s">
        <v>31</v>
      </c>
      <c r="Q174" t="s">
        <v>32</v>
      </c>
      <c r="R174" t="s">
        <v>115</v>
      </c>
      <c r="S174" t="s">
        <v>184</v>
      </c>
      <c r="T174" t="s">
        <v>35</v>
      </c>
      <c r="U174">
        <v>4.0999999999999996</v>
      </c>
      <c r="V174">
        <v>3</v>
      </c>
      <c r="W174">
        <v>0</v>
      </c>
      <c r="X174">
        <v>11</v>
      </c>
      <c r="Y174" s="1" t="str">
        <f>IF(TRIM(TablaEmpleados[[#This Row],[NOMBRE]])="","Solicitar nombre","Completo")</f>
        <v>Completo</v>
      </c>
      <c r="Z174" s="1" t="str">
        <f>IF(TRIM(TablaEmpleados[[#This Row],[EMAILS]])="","Solicitar email","")</f>
        <v/>
      </c>
      <c r="AA174" s="12">
        <f>IF(TablaEmpleados[[#This Row],[SALARIO]]&lt;60000,TablaEmpleados[[#This Row],[SALARIO]]*7%,0)</f>
        <v>0</v>
      </c>
      <c r="AB174" s="15">
        <f>IF(RIGHT(TablaEmpleados[[#This Row],[EMAILS]],8)="pade.com",TablaEmpleados[[#This Row],[SALARIO]]*12%,0)</f>
        <v>0</v>
      </c>
      <c r="AC174" s="15">
        <f>IF(LEFT(TablaEmpleados[[#This Row],[EMAILS]],8)="pade.com",TablaEmpleados[[#This Row],[SALARIO]]*12%,0)</f>
        <v>0</v>
      </c>
      <c r="AD174" s="15">
        <f>IF(COUNTIF(TablaEmpleados[[#This Row],[CARGO]],"*Production*")&gt;0,TablaEmpleados[[#This Row],[SALARIO]]*7%,0)</f>
        <v>5454.05</v>
      </c>
      <c r="AE174" s="59">
        <f>IF(TablaEmpleados[[#This Row],[ESTADO CIVIL]]="Married",2,0)</f>
        <v>2</v>
      </c>
      <c r="AF174" s="59">
        <f ca="1">IF(DATEDIF(TablaEmpleados[[#This Row],[FECHA CONTRATO]],TODAY(),"Y")&gt;=10,2,0)</f>
        <v>2</v>
      </c>
      <c r="AG174" s="6">
        <f>IF(AND(TablaEmpleados[[#This Row],[NACIONALIDAD]]&lt;&gt;"US Citizen",TablaEmpleados[[#This Row],[Bono anual 2]]=0),TablaEmpleados[[#This Row],[SALARIO]]*3%,0)</f>
        <v>0</v>
      </c>
      <c r="AH174" s="6" t="str">
        <f>IF(AND(TablaEmpleados[[#This Row],[NACIONALIDAD]]="US Citizen",TablaEmpleados[[#This Row],[LATINO]]="Yes"),"SI","NO")</f>
        <v>NO</v>
      </c>
      <c r="AI174" s="19">
        <v>1</v>
      </c>
      <c r="AJ174" s="19" t="str">
        <f>IF(AND(TablaEmpleados[[#This Row],[SALARIO]]&gt;=40000,TablaEmpleados[[#This Row],[SALARIO]]&lt;=50000),"SI","NO")</f>
        <v>NO</v>
      </c>
      <c r="AK174" s="6" t="str">
        <f>IF(OR(TablaEmpleados[[#This Row],[SALARIO]]&lt;55000,TablaEmpleados[[#This Row],[ESTADO CIVIL]]="Married"),"SI","NO")</f>
        <v>SI</v>
      </c>
      <c r="AL174" s="6" t="str">
        <f>IF(TablaEmpleados[[#This Row],[ESTADO]]="MA",
              IF(OR(TablaEmpleados[[#This Row],[CP]]=2145,TablaEmpleados[[#This Row],[CP]]=2148),"SI","NO"),"NO")</f>
        <v>NO</v>
      </c>
      <c r="AM1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4" s="6" t="str" cm="1">
        <f t="array" ref="AN1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4" s="6" t="b">
        <f>TablaEmpleados[[#This Row],[EVALUACIÓN DE DESEMPEÑO CON SI]]=TablaEmpleados[[#This Row],[EVALUACIÓN DE DESEMPEÑO CON SI.CONJUNTO]]</f>
        <v>1</v>
      </c>
      <c r="AP17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74" s="6" t="str" cm="1">
        <f t="array" ref="AQ1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4" s="6" t="b">
        <f>TablaEmpleados[[#This Row],[BONOS DE VIAJE POR EL MUNDO (Con SI)]]=TablaEmpleados[[#This Row],[BONOS DE VIAJE POR EL MUNDO (Con SI.CONJUNTO)]]</f>
        <v>1</v>
      </c>
      <c r="AS174" s="22" cm="1">
        <f t="array" ref="AS17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4" s="6" t="str" cm="1">
        <f t="array" ref="AT17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4" s="59">
        <f ca="1">DATEDIF(TablaEmpleados[[#This Row],[FECHA CONTRATO]],TODAY(),"Y")</f>
        <v>10</v>
      </c>
    </row>
    <row r="175" spans="1:48" x14ac:dyDescent="0.25">
      <c r="A175" t="s">
        <v>307</v>
      </c>
      <c r="B175" t="str">
        <f t="shared" si="2"/>
        <v>mlinares@dominio.com</v>
      </c>
      <c r="C175" s="5">
        <v>52624</v>
      </c>
      <c r="D175" t="s">
        <v>23</v>
      </c>
      <c r="E175" t="s">
        <v>24</v>
      </c>
      <c r="F175">
        <v>1886</v>
      </c>
      <c r="G175" s="1">
        <v>29671</v>
      </c>
      <c r="H175" t="s">
        <v>46</v>
      </c>
      <c r="I175" t="s">
        <v>37</v>
      </c>
      <c r="J175" t="s">
        <v>27</v>
      </c>
      <c r="K175" t="s">
        <v>28</v>
      </c>
      <c r="L175" t="s">
        <v>29</v>
      </c>
      <c r="M175" s="1">
        <v>40729</v>
      </c>
      <c r="N175" s="1">
        <v>43369</v>
      </c>
      <c r="O175" t="s">
        <v>78</v>
      </c>
      <c r="P175" t="s">
        <v>39</v>
      </c>
      <c r="Q175" t="s">
        <v>32</v>
      </c>
      <c r="R175" t="s">
        <v>33</v>
      </c>
      <c r="S175" t="s">
        <v>42</v>
      </c>
      <c r="T175" t="s">
        <v>43</v>
      </c>
      <c r="U175">
        <v>3.18</v>
      </c>
      <c r="V175">
        <v>4</v>
      </c>
      <c r="W175">
        <v>0</v>
      </c>
      <c r="X175">
        <v>16</v>
      </c>
      <c r="Y175" s="1" t="str">
        <f>IF(TRIM(TablaEmpleados[[#This Row],[NOMBRE]])="","Solicitar nombre","Completo")</f>
        <v>Completo</v>
      </c>
      <c r="Z175" s="1" t="str">
        <f>IF(TRIM(TablaEmpleados[[#This Row],[EMAILS]])="","Solicitar email","")</f>
        <v/>
      </c>
      <c r="AA175" s="12">
        <f>IF(TablaEmpleados[[#This Row],[SALARIO]]&lt;60000,TablaEmpleados[[#This Row],[SALARIO]]*7%,0)</f>
        <v>3683.6800000000003</v>
      </c>
      <c r="AB175" s="15">
        <f>IF(RIGHT(TablaEmpleados[[#This Row],[EMAILS]],8)="pade.com",TablaEmpleados[[#This Row],[SALARIO]]*12%,0)</f>
        <v>0</v>
      </c>
      <c r="AC175" s="15">
        <f>IF(LEFT(TablaEmpleados[[#This Row],[EMAILS]],8)="pade.com",TablaEmpleados[[#This Row],[SALARIO]]*12%,0)</f>
        <v>0</v>
      </c>
      <c r="AD175" s="15">
        <f>IF(COUNTIF(TablaEmpleados[[#This Row],[CARGO]],"*Production*")&gt;0,TablaEmpleados[[#This Row],[SALARIO]]*7%,0)</f>
        <v>3683.6800000000003</v>
      </c>
      <c r="AE175" s="59">
        <f>IF(TablaEmpleados[[#This Row],[ESTADO CIVIL]]="Married",2,0)</f>
        <v>2</v>
      </c>
      <c r="AF175" s="59">
        <f ca="1">IF(DATEDIF(TablaEmpleados[[#This Row],[FECHA CONTRATO]],TODAY(),"Y")&gt;=10,2,0)</f>
        <v>2</v>
      </c>
      <c r="AG175" s="6">
        <f>IF(AND(TablaEmpleados[[#This Row],[NACIONALIDAD]]&lt;&gt;"US Citizen",TablaEmpleados[[#This Row],[Bono anual 2]]=0),TablaEmpleados[[#This Row],[SALARIO]]*3%,0)</f>
        <v>0</v>
      </c>
      <c r="AH175" s="6" t="str">
        <f>IF(AND(TablaEmpleados[[#This Row],[NACIONALIDAD]]="US Citizen",TablaEmpleados[[#This Row],[LATINO]]="Yes"),"SI","NO")</f>
        <v>NO</v>
      </c>
      <c r="AI175" s="19">
        <v>1</v>
      </c>
      <c r="AJ175" s="19" t="str">
        <f>IF(AND(TablaEmpleados[[#This Row],[SALARIO]]&gt;=40000,TablaEmpleados[[#This Row],[SALARIO]]&lt;=50000),"SI","NO")</f>
        <v>NO</v>
      </c>
      <c r="AK175" s="6" t="str">
        <f>IF(OR(TablaEmpleados[[#This Row],[SALARIO]]&lt;55000,TablaEmpleados[[#This Row],[ESTADO CIVIL]]="Married"),"SI","NO")</f>
        <v>SI</v>
      </c>
      <c r="AL175" s="6" t="str">
        <f>IF(TablaEmpleados[[#This Row],[ESTADO]]="MA",
              IF(OR(TablaEmpleados[[#This Row],[CP]]=2145,TablaEmpleados[[#This Row],[CP]]=2148),"SI","NO"),"NO")</f>
        <v>NO</v>
      </c>
      <c r="AM1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5" s="6" t="str" cm="1">
        <f t="array" ref="AN1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5" s="6" t="b">
        <f>TablaEmpleados[[#This Row],[EVALUACIÓN DE DESEMPEÑO CON SI]]=TablaEmpleados[[#This Row],[EVALUACIÓN DE DESEMPEÑO CON SI.CONJUNTO]]</f>
        <v>1</v>
      </c>
      <c r="AP17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5" s="6" t="str" cm="1">
        <f t="array" ref="AQ1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5" s="6" t="b">
        <f>TablaEmpleados[[#This Row],[BONOS DE VIAJE POR EL MUNDO (Con SI)]]=TablaEmpleados[[#This Row],[BONOS DE VIAJE POR EL MUNDO (Con SI.CONJUNTO)]]</f>
        <v>1</v>
      </c>
      <c r="AS175" s="22" cm="1">
        <f t="array" ref="AS1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5" s="6" t="str" cm="1">
        <f t="array" ref="AT17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5" s="59">
        <f ca="1">DATEDIF(TablaEmpleados[[#This Row],[FECHA CONTRATO]],TODAY(),"Y")</f>
        <v>12</v>
      </c>
    </row>
    <row r="176" spans="1:48" x14ac:dyDescent="0.25">
      <c r="A176" t="s">
        <v>308</v>
      </c>
      <c r="B176" t="str">
        <f t="shared" si="2"/>
        <v>mlinden@dominio.com</v>
      </c>
      <c r="C176" s="5">
        <v>63450</v>
      </c>
      <c r="D176" t="s">
        <v>45</v>
      </c>
      <c r="E176" t="s">
        <v>24</v>
      </c>
      <c r="F176">
        <v>1770</v>
      </c>
      <c r="G176" s="1">
        <v>28933</v>
      </c>
      <c r="H176" t="s">
        <v>25</v>
      </c>
      <c r="I176" t="s">
        <v>37</v>
      </c>
      <c r="J176" t="s">
        <v>27</v>
      </c>
      <c r="K176" t="s">
        <v>28</v>
      </c>
      <c r="L176" t="s">
        <v>29</v>
      </c>
      <c r="M176" s="1">
        <v>41463</v>
      </c>
      <c r="N176" s="1"/>
      <c r="O176" t="s">
        <v>30</v>
      </c>
      <c r="P176" t="s">
        <v>31</v>
      </c>
      <c r="Q176" t="s">
        <v>32</v>
      </c>
      <c r="R176" t="s">
        <v>84</v>
      </c>
      <c r="S176" t="s">
        <v>34</v>
      </c>
      <c r="T176" t="s">
        <v>43</v>
      </c>
      <c r="U176">
        <v>4</v>
      </c>
      <c r="V176">
        <v>3</v>
      </c>
      <c r="W176">
        <v>0</v>
      </c>
      <c r="X176">
        <v>7</v>
      </c>
      <c r="Y176" s="1" t="str">
        <f>IF(TRIM(TablaEmpleados[[#This Row],[NOMBRE]])="","Solicitar nombre","Completo")</f>
        <v>Completo</v>
      </c>
      <c r="Z176" s="1" t="str">
        <f>IF(TRIM(TablaEmpleados[[#This Row],[EMAILS]])="","Solicitar email","")</f>
        <v/>
      </c>
      <c r="AA176" s="12">
        <f>IF(TablaEmpleados[[#This Row],[SALARIO]]&lt;60000,TablaEmpleados[[#This Row],[SALARIO]]*7%,0)</f>
        <v>0</v>
      </c>
      <c r="AB176" s="15">
        <f>IF(RIGHT(TablaEmpleados[[#This Row],[EMAILS]],8)="pade.com",TablaEmpleados[[#This Row],[SALARIO]]*12%,0)</f>
        <v>0</v>
      </c>
      <c r="AC176" s="15">
        <f>IF(LEFT(TablaEmpleados[[#This Row],[EMAILS]],8)="pade.com",TablaEmpleados[[#This Row],[SALARIO]]*12%,0)</f>
        <v>0</v>
      </c>
      <c r="AD176" s="15">
        <f>IF(COUNTIF(TablaEmpleados[[#This Row],[CARGO]],"*Production*")&gt;0,TablaEmpleados[[#This Row],[SALARIO]]*7%,0)</f>
        <v>4441.5</v>
      </c>
      <c r="AE176" s="59">
        <f>IF(TablaEmpleados[[#This Row],[ESTADO CIVIL]]="Married",2,0)</f>
        <v>2</v>
      </c>
      <c r="AF176" s="59">
        <f ca="1">IF(DATEDIF(TablaEmpleados[[#This Row],[FECHA CONTRATO]],TODAY(),"Y")&gt;=10,2,0)</f>
        <v>2</v>
      </c>
      <c r="AG176" s="6">
        <f>IF(AND(TablaEmpleados[[#This Row],[NACIONALIDAD]]&lt;&gt;"US Citizen",TablaEmpleados[[#This Row],[Bono anual 2]]=0),TablaEmpleados[[#This Row],[SALARIO]]*3%,0)</f>
        <v>0</v>
      </c>
      <c r="AH176" s="6" t="str">
        <f>IF(AND(TablaEmpleados[[#This Row],[NACIONALIDAD]]="US Citizen",TablaEmpleados[[#This Row],[LATINO]]="Yes"),"SI","NO")</f>
        <v>NO</v>
      </c>
      <c r="AI176" s="19">
        <v>1</v>
      </c>
      <c r="AJ176" s="19" t="str">
        <f>IF(AND(TablaEmpleados[[#This Row],[SALARIO]]&gt;=40000,TablaEmpleados[[#This Row],[SALARIO]]&lt;=50000),"SI","NO")</f>
        <v>NO</v>
      </c>
      <c r="AK176" s="6" t="str">
        <f>IF(OR(TablaEmpleados[[#This Row],[SALARIO]]&lt;55000,TablaEmpleados[[#This Row],[ESTADO CIVIL]]="Married"),"SI","NO")</f>
        <v>SI</v>
      </c>
      <c r="AL176" s="6" t="str">
        <f>IF(TablaEmpleados[[#This Row],[ESTADO]]="MA",
              IF(OR(TablaEmpleados[[#This Row],[CP]]=2145,TablaEmpleados[[#This Row],[CP]]=2148),"SI","NO"),"NO")</f>
        <v>NO</v>
      </c>
      <c r="AM1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6" s="6" t="str" cm="1">
        <f t="array" ref="AN1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6" s="6" t="b">
        <f>TablaEmpleados[[#This Row],[EVALUACIÓN DE DESEMPEÑO CON SI]]=TablaEmpleados[[#This Row],[EVALUACIÓN DE DESEMPEÑO CON SI.CONJUNTO]]</f>
        <v>1</v>
      </c>
      <c r="AP17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6" s="6" t="str" cm="1">
        <f t="array" ref="AQ1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6" s="6" t="b">
        <f>TablaEmpleados[[#This Row],[BONOS DE VIAJE POR EL MUNDO (Con SI)]]=TablaEmpleados[[#This Row],[BONOS DE VIAJE POR EL MUNDO (Con SI.CONJUNTO)]]</f>
        <v>1</v>
      </c>
      <c r="AS176" s="22" cm="1">
        <f t="array" ref="AS17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6" s="6" t="str" cm="1">
        <f t="array" ref="AT17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6" s="59">
        <f ca="1">DATEDIF(TablaEmpleados[[#This Row],[FECHA CONTRATO]],TODAY(),"Y")</f>
        <v>10</v>
      </c>
    </row>
    <row r="177" spans="1:48" x14ac:dyDescent="0.25">
      <c r="A177" t="s">
        <v>309</v>
      </c>
      <c r="B177" t="str">
        <f t="shared" si="2"/>
        <v>llindsay@dominio.com</v>
      </c>
      <c r="C177" s="5">
        <v>51777</v>
      </c>
      <c r="D177" t="s">
        <v>71</v>
      </c>
      <c r="E177" t="s">
        <v>106</v>
      </c>
      <c r="F177">
        <v>6070</v>
      </c>
      <c r="G177" s="1">
        <v>32421</v>
      </c>
      <c r="H177" t="s">
        <v>46</v>
      </c>
      <c r="I177" t="s">
        <v>26</v>
      </c>
      <c r="J177" t="s">
        <v>27</v>
      </c>
      <c r="K177" t="s">
        <v>74</v>
      </c>
      <c r="L177" t="s">
        <v>67</v>
      </c>
      <c r="M177" s="1">
        <v>40564</v>
      </c>
      <c r="N177" s="1"/>
      <c r="O177" t="s">
        <v>30</v>
      </c>
      <c r="P177" t="s">
        <v>31</v>
      </c>
      <c r="Q177" t="s">
        <v>40</v>
      </c>
      <c r="R177" t="s">
        <v>150</v>
      </c>
      <c r="S177" t="s">
        <v>69</v>
      </c>
      <c r="T177" t="s">
        <v>35</v>
      </c>
      <c r="U177">
        <v>4.6399999999999997</v>
      </c>
      <c r="V177">
        <v>4</v>
      </c>
      <c r="W177">
        <v>5</v>
      </c>
      <c r="X177">
        <v>14</v>
      </c>
      <c r="Y177" s="1" t="str">
        <f>IF(TRIM(TablaEmpleados[[#This Row],[NOMBRE]])="","Solicitar nombre","Completo")</f>
        <v>Completo</v>
      </c>
      <c r="Z177" s="1" t="str">
        <f>IF(TRIM(TablaEmpleados[[#This Row],[EMAILS]])="","Solicitar email","")</f>
        <v/>
      </c>
      <c r="AA177" s="12">
        <f>IF(TablaEmpleados[[#This Row],[SALARIO]]&lt;60000,TablaEmpleados[[#This Row],[SALARIO]]*7%,0)</f>
        <v>3624.3900000000003</v>
      </c>
      <c r="AB177" s="15">
        <f>IF(RIGHT(TablaEmpleados[[#This Row],[EMAILS]],8)="pade.com",TablaEmpleados[[#This Row],[SALARIO]]*12%,0)</f>
        <v>0</v>
      </c>
      <c r="AC177" s="15">
        <f>IF(LEFT(TablaEmpleados[[#This Row],[EMAILS]],8)="pade.com",TablaEmpleados[[#This Row],[SALARIO]]*12%,0)</f>
        <v>0</v>
      </c>
      <c r="AD177" s="15">
        <f>IF(COUNTIF(TablaEmpleados[[#This Row],[CARGO]],"*Production*")&gt;0,TablaEmpleados[[#This Row],[SALARIO]]*7%,0)</f>
        <v>0</v>
      </c>
      <c r="AE177" s="59">
        <f>IF(TablaEmpleados[[#This Row],[ESTADO CIVIL]]="Married",2,0)</f>
        <v>0</v>
      </c>
      <c r="AF177" s="59">
        <f ca="1">IF(DATEDIF(TablaEmpleados[[#This Row],[FECHA CONTRATO]],TODAY(),"Y")&gt;=10,2,0)</f>
        <v>2</v>
      </c>
      <c r="AG177" s="6">
        <f>IF(AND(TablaEmpleados[[#This Row],[NACIONALIDAD]]&lt;&gt;"US Citizen",TablaEmpleados[[#This Row],[Bono anual 2]]=0),TablaEmpleados[[#This Row],[SALARIO]]*3%,0)</f>
        <v>0</v>
      </c>
      <c r="AH177" s="6" t="str">
        <f>IF(AND(TablaEmpleados[[#This Row],[NACIONALIDAD]]="US Citizen",TablaEmpleados[[#This Row],[LATINO]]="Yes"),"SI","NO")</f>
        <v>SI</v>
      </c>
      <c r="AI177" s="19">
        <v>1</v>
      </c>
      <c r="AJ177" s="19" t="str">
        <f>IF(AND(TablaEmpleados[[#This Row],[SALARIO]]&gt;=40000,TablaEmpleados[[#This Row],[SALARIO]]&lt;=50000),"SI","NO")</f>
        <v>NO</v>
      </c>
      <c r="AK177" s="6" t="str">
        <f>IF(OR(TablaEmpleados[[#This Row],[SALARIO]]&lt;55000,TablaEmpleados[[#This Row],[ESTADO CIVIL]]="Married"),"SI","NO")</f>
        <v>SI</v>
      </c>
      <c r="AL177" s="6" t="str">
        <f>IF(TablaEmpleados[[#This Row],[ESTADO]]="MA",
              IF(OR(TablaEmpleados[[#This Row],[CP]]=2145,TablaEmpleados[[#This Row],[CP]]=2148),"SI","NO"),"NO")</f>
        <v>NO</v>
      </c>
      <c r="AM1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77" s="6" t="str" cm="1">
        <f t="array" ref="AN1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77" s="6" t="b">
        <f>TablaEmpleados[[#This Row],[EVALUACIÓN DE DESEMPEÑO CON SI]]=TablaEmpleados[[#This Row],[EVALUACIÓN DE DESEMPEÑO CON SI.CONJUNTO]]</f>
        <v>1</v>
      </c>
      <c r="AP17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77" s="6" t="str" cm="1">
        <f t="array" ref="AQ1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7" s="6" t="b">
        <f>TablaEmpleados[[#This Row],[BONOS DE VIAJE POR EL MUNDO (Con SI)]]=TablaEmpleados[[#This Row],[BONOS DE VIAJE POR EL MUNDO (Con SI.CONJUNTO)]]</f>
        <v>1</v>
      </c>
      <c r="AS177" s="22" cm="1">
        <f t="array" ref="AS17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7" s="6" t="str" cm="1">
        <f t="array" ref="AT17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7" s="59">
        <f ca="1">DATEDIF(TablaEmpleados[[#This Row],[FECHA CONTRATO]],TODAY(),"Y")</f>
        <v>13</v>
      </c>
    </row>
    <row r="178" spans="1:48" x14ac:dyDescent="0.25">
      <c r="A178" t="s">
        <v>310</v>
      </c>
      <c r="B178" t="str">
        <f t="shared" si="2"/>
        <v>slundy@dominio.com</v>
      </c>
      <c r="C178" s="5">
        <v>67237</v>
      </c>
      <c r="D178" t="s">
        <v>45</v>
      </c>
      <c r="E178" t="s">
        <v>24</v>
      </c>
      <c r="F178">
        <v>2122</v>
      </c>
      <c r="G178" s="1">
        <v>28120</v>
      </c>
      <c r="H178" t="s">
        <v>46</v>
      </c>
      <c r="I178" t="s">
        <v>63</v>
      </c>
      <c r="J178" t="s">
        <v>27</v>
      </c>
      <c r="K178" t="s">
        <v>28</v>
      </c>
      <c r="L178" t="s">
        <v>29</v>
      </c>
      <c r="M178" s="1">
        <v>41463</v>
      </c>
      <c r="N178" s="1">
        <v>42628</v>
      </c>
      <c r="O178" t="s">
        <v>176</v>
      </c>
      <c r="P178" t="s">
        <v>39</v>
      </c>
      <c r="Q178" t="s">
        <v>32</v>
      </c>
      <c r="R178" t="s">
        <v>33</v>
      </c>
      <c r="S178" t="s">
        <v>34</v>
      </c>
      <c r="T178" t="s">
        <v>43</v>
      </c>
      <c r="U178">
        <v>4.6500000000000004</v>
      </c>
      <c r="V178">
        <v>4</v>
      </c>
      <c r="W178">
        <v>0</v>
      </c>
      <c r="X178">
        <v>15</v>
      </c>
      <c r="Y178" s="1" t="str">
        <f>IF(TRIM(TablaEmpleados[[#This Row],[NOMBRE]])="","Solicitar nombre","Completo")</f>
        <v>Completo</v>
      </c>
      <c r="Z178" s="1" t="str">
        <f>IF(TRIM(TablaEmpleados[[#This Row],[EMAILS]])="","Solicitar email","")</f>
        <v/>
      </c>
      <c r="AA178" s="12">
        <f>IF(TablaEmpleados[[#This Row],[SALARIO]]&lt;60000,TablaEmpleados[[#This Row],[SALARIO]]*7%,0)</f>
        <v>0</v>
      </c>
      <c r="AB178" s="15">
        <f>IF(RIGHT(TablaEmpleados[[#This Row],[EMAILS]],8)="pade.com",TablaEmpleados[[#This Row],[SALARIO]]*12%,0)</f>
        <v>0</v>
      </c>
      <c r="AC178" s="15">
        <f>IF(LEFT(TablaEmpleados[[#This Row],[EMAILS]],8)="pade.com",TablaEmpleados[[#This Row],[SALARIO]]*12%,0)</f>
        <v>0</v>
      </c>
      <c r="AD178" s="15">
        <f>IF(COUNTIF(TablaEmpleados[[#This Row],[CARGO]],"*Production*")&gt;0,TablaEmpleados[[#This Row],[SALARIO]]*7%,0)</f>
        <v>4706.59</v>
      </c>
      <c r="AE178" s="59">
        <f>IF(TablaEmpleados[[#This Row],[ESTADO CIVIL]]="Married",2,0)</f>
        <v>0</v>
      </c>
      <c r="AF178" s="59">
        <f ca="1">IF(DATEDIF(TablaEmpleados[[#This Row],[FECHA CONTRATO]],TODAY(),"Y")&gt;=10,2,0)</f>
        <v>2</v>
      </c>
      <c r="AG178" s="6">
        <f>IF(AND(TablaEmpleados[[#This Row],[NACIONALIDAD]]&lt;&gt;"US Citizen",TablaEmpleados[[#This Row],[Bono anual 2]]=0),TablaEmpleados[[#This Row],[SALARIO]]*3%,0)</f>
        <v>0</v>
      </c>
      <c r="AH178" s="6" t="str">
        <f>IF(AND(TablaEmpleados[[#This Row],[NACIONALIDAD]]="US Citizen",TablaEmpleados[[#This Row],[LATINO]]="Yes"),"SI","NO")</f>
        <v>NO</v>
      </c>
      <c r="AI178" s="19">
        <v>1</v>
      </c>
      <c r="AJ178" s="19" t="str">
        <f>IF(AND(TablaEmpleados[[#This Row],[SALARIO]]&gt;=40000,TablaEmpleados[[#This Row],[SALARIO]]&lt;=50000),"SI","NO")</f>
        <v>NO</v>
      </c>
      <c r="AK178" s="6" t="str">
        <f>IF(OR(TablaEmpleados[[#This Row],[SALARIO]]&lt;55000,TablaEmpleados[[#This Row],[ESTADO CIVIL]]="Married"),"SI","NO")</f>
        <v>NO</v>
      </c>
      <c r="AL178" s="6" t="str">
        <f>IF(TablaEmpleados[[#This Row],[ESTADO]]="MA",
              IF(OR(TablaEmpleados[[#This Row],[CP]]=2145,TablaEmpleados[[#This Row],[CP]]=2148),"SI","NO"),"NO")</f>
        <v>NO</v>
      </c>
      <c r="AM1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8" s="6" t="str" cm="1">
        <f t="array" ref="AN1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8" s="6" t="b">
        <f>TablaEmpleados[[#This Row],[EVALUACIÓN DE DESEMPEÑO CON SI]]=TablaEmpleados[[#This Row],[EVALUACIÓN DE DESEMPEÑO CON SI.CONJUNTO]]</f>
        <v>1</v>
      </c>
      <c r="AP17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78" s="6" t="str" cm="1">
        <f t="array" ref="AQ1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8" s="6" t="b">
        <f>TablaEmpleados[[#This Row],[BONOS DE VIAJE POR EL MUNDO (Con SI)]]=TablaEmpleados[[#This Row],[BONOS DE VIAJE POR EL MUNDO (Con SI.CONJUNTO)]]</f>
        <v>1</v>
      </c>
      <c r="AS178" s="22" cm="1">
        <f t="array" ref="AS1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8" s="6" t="str" cm="1">
        <f t="array" ref="AT17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8" s="59">
        <f ca="1">DATEDIF(TablaEmpleados[[#This Row],[FECHA CONTRATO]],TODAY(),"Y")</f>
        <v>10</v>
      </c>
    </row>
    <row r="179" spans="1:48" x14ac:dyDescent="0.25">
      <c r="A179" t="s">
        <v>311</v>
      </c>
      <c r="B179" t="str">
        <f t="shared" si="2"/>
        <v>llunquist@dominio.com</v>
      </c>
      <c r="C179" s="5">
        <v>73330</v>
      </c>
      <c r="D179" t="s">
        <v>45</v>
      </c>
      <c r="E179" t="s">
        <v>24</v>
      </c>
      <c r="F179">
        <v>2324</v>
      </c>
      <c r="G179" s="1">
        <v>30038</v>
      </c>
      <c r="H179" t="s">
        <v>46</v>
      </c>
      <c r="I179" t="s">
        <v>26</v>
      </c>
      <c r="J179" t="s">
        <v>27</v>
      </c>
      <c r="K179" t="s">
        <v>28</v>
      </c>
      <c r="L179" t="s">
        <v>67</v>
      </c>
      <c r="M179" s="1">
        <v>41505</v>
      </c>
      <c r="N179" s="1"/>
      <c r="O179" t="s">
        <v>30</v>
      </c>
      <c r="P179" t="s">
        <v>31</v>
      </c>
      <c r="Q179" t="s">
        <v>32</v>
      </c>
      <c r="R179" t="s">
        <v>50</v>
      </c>
      <c r="S179" t="s">
        <v>42</v>
      </c>
      <c r="T179" t="s">
        <v>35</v>
      </c>
      <c r="U179">
        <v>4.2</v>
      </c>
      <c r="V179">
        <v>4</v>
      </c>
      <c r="W179">
        <v>0</v>
      </c>
      <c r="X179">
        <v>19</v>
      </c>
      <c r="Y179" s="1" t="str">
        <f>IF(TRIM(TablaEmpleados[[#This Row],[NOMBRE]])="","Solicitar nombre","Completo")</f>
        <v>Completo</v>
      </c>
      <c r="Z179" s="1" t="str">
        <f>IF(TRIM(TablaEmpleados[[#This Row],[EMAILS]])="","Solicitar email","")</f>
        <v/>
      </c>
      <c r="AA179" s="12">
        <f>IF(TablaEmpleados[[#This Row],[SALARIO]]&lt;60000,TablaEmpleados[[#This Row],[SALARIO]]*7%,0)</f>
        <v>0</v>
      </c>
      <c r="AB179" s="15">
        <f>IF(RIGHT(TablaEmpleados[[#This Row],[EMAILS]],8)="pade.com",TablaEmpleados[[#This Row],[SALARIO]]*12%,0)</f>
        <v>0</v>
      </c>
      <c r="AC179" s="15">
        <f>IF(LEFT(TablaEmpleados[[#This Row],[EMAILS]],8)="pade.com",TablaEmpleados[[#This Row],[SALARIO]]*12%,0)</f>
        <v>0</v>
      </c>
      <c r="AD179" s="15">
        <f>IF(COUNTIF(TablaEmpleados[[#This Row],[CARGO]],"*Production*")&gt;0,TablaEmpleados[[#This Row],[SALARIO]]*7%,0)</f>
        <v>5133.1000000000004</v>
      </c>
      <c r="AE179" s="59">
        <f>IF(TablaEmpleados[[#This Row],[ESTADO CIVIL]]="Married",2,0)</f>
        <v>0</v>
      </c>
      <c r="AF179" s="59">
        <f ca="1">IF(DATEDIF(TablaEmpleados[[#This Row],[FECHA CONTRATO]],TODAY(),"Y")&gt;=10,2,0)</f>
        <v>2</v>
      </c>
      <c r="AG179" s="6">
        <f>IF(AND(TablaEmpleados[[#This Row],[NACIONALIDAD]]&lt;&gt;"US Citizen",TablaEmpleados[[#This Row],[Bono anual 2]]=0),TablaEmpleados[[#This Row],[SALARIO]]*3%,0)</f>
        <v>0</v>
      </c>
      <c r="AH179" s="6" t="str">
        <f>IF(AND(TablaEmpleados[[#This Row],[NACIONALIDAD]]="US Citizen",TablaEmpleados[[#This Row],[LATINO]]="Yes"),"SI","NO")</f>
        <v>NO</v>
      </c>
      <c r="AI179" s="19">
        <v>1</v>
      </c>
      <c r="AJ179" s="19" t="str">
        <f>IF(AND(TablaEmpleados[[#This Row],[SALARIO]]&gt;=40000,TablaEmpleados[[#This Row],[SALARIO]]&lt;=50000),"SI","NO")</f>
        <v>NO</v>
      </c>
      <c r="AK179" s="6" t="str">
        <f>IF(OR(TablaEmpleados[[#This Row],[SALARIO]]&lt;55000,TablaEmpleados[[#This Row],[ESTADO CIVIL]]="Married"),"SI","NO")</f>
        <v>NO</v>
      </c>
      <c r="AL179" s="6" t="str">
        <f>IF(TablaEmpleados[[#This Row],[ESTADO]]="MA",
              IF(OR(TablaEmpleados[[#This Row],[CP]]=2145,TablaEmpleados[[#This Row],[CP]]=2148),"SI","NO"),"NO")</f>
        <v>NO</v>
      </c>
      <c r="AM1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9" s="6" t="str" cm="1">
        <f t="array" ref="AN1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9" s="6" t="b">
        <f>TablaEmpleados[[#This Row],[EVALUACIÓN DE DESEMPEÑO CON SI]]=TablaEmpleados[[#This Row],[EVALUACIÓN DE DESEMPEÑO CON SI.CONJUNTO]]</f>
        <v>1</v>
      </c>
      <c r="AP17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79" s="6" t="str" cm="1">
        <f t="array" ref="AQ1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9" s="6" t="b">
        <f>TablaEmpleados[[#This Row],[BONOS DE VIAJE POR EL MUNDO (Con SI)]]=TablaEmpleados[[#This Row],[BONOS DE VIAJE POR EL MUNDO (Con SI.CONJUNTO)]]</f>
        <v>1</v>
      </c>
      <c r="AS179" s="22" cm="1">
        <f t="array" ref="AS17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9" s="6" t="str" cm="1">
        <f t="array" ref="AT17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9" s="59">
        <f ca="1">DATEDIF(TablaEmpleados[[#This Row],[FECHA CONTRATO]],TODAY(),"Y")</f>
        <v>10</v>
      </c>
    </row>
    <row r="180" spans="1:48" x14ac:dyDescent="0.25">
      <c r="A180" t="s">
        <v>312</v>
      </c>
      <c r="B180" t="str">
        <f t="shared" si="2"/>
        <v>alydon@dominio.com</v>
      </c>
      <c r="C180" s="5">
        <v>52057</v>
      </c>
      <c r="D180" t="s">
        <v>23</v>
      </c>
      <c r="E180" t="s">
        <v>24</v>
      </c>
      <c r="F180">
        <v>2122</v>
      </c>
      <c r="G180" s="1">
        <v>27689</v>
      </c>
      <c r="H180" t="s">
        <v>46</v>
      </c>
      <c r="I180" t="s">
        <v>37</v>
      </c>
      <c r="J180" t="s">
        <v>27</v>
      </c>
      <c r="K180" t="s">
        <v>28</v>
      </c>
      <c r="L180" t="s">
        <v>67</v>
      </c>
      <c r="M180" s="1">
        <v>42051</v>
      </c>
      <c r="N180" s="1"/>
      <c r="O180" t="s">
        <v>30</v>
      </c>
      <c r="P180" t="s">
        <v>31</v>
      </c>
      <c r="Q180" t="s">
        <v>32</v>
      </c>
      <c r="R180" t="s">
        <v>50</v>
      </c>
      <c r="S180" t="s">
        <v>184</v>
      </c>
      <c r="T180" t="s">
        <v>43</v>
      </c>
      <c r="U180">
        <v>5</v>
      </c>
      <c r="V180">
        <v>3</v>
      </c>
      <c r="W180">
        <v>0</v>
      </c>
      <c r="X180">
        <v>6</v>
      </c>
      <c r="Y180" s="1" t="str">
        <f>IF(TRIM(TablaEmpleados[[#This Row],[NOMBRE]])="","Solicitar nombre","Completo")</f>
        <v>Completo</v>
      </c>
      <c r="Z180" s="1" t="str">
        <f>IF(TRIM(TablaEmpleados[[#This Row],[EMAILS]])="","Solicitar email","")</f>
        <v/>
      </c>
      <c r="AA180" s="12">
        <f>IF(TablaEmpleados[[#This Row],[SALARIO]]&lt;60000,TablaEmpleados[[#This Row],[SALARIO]]*7%,0)</f>
        <v>3643.9900000000002</v>
      </c>
      <c r="AB180" s="15">
        <f>IF(RIGHT(TablaEmpleados[[#This Row],[EMAILS]],8)="pade.com",TablaEmpleados[[#This Row],[SALARIO]]*12%,0)</f>
        <v>0</v>
      </c>
      <c r="AC180" s="15">
        <f>IF(LEFT(TablaEmpleados[[#This Row],[EMAILS]],8)="pade.com",TablaEmpleados[[#This Row],[SALARIO]]*12%,0)</f>
        <v>0</v>
      </c>
      <c r="AD180" s="15">
        <f>IF(COUNTIF(TablaEmpleados[[#This Row],[CARGO]],"*Production*")&gt;0,TablaEmpleados[[#This Row],[SALARIO]]*7%,0)</f>
        <v>3643.9900000000002</v>
      </c>
      <c r="AE180" s="59">
        <f>IF(TablaEmpleados[[#This Row],[ESTADO CIVIL]]="Married",2,0)</f>
        <v>2</v>
      </c>
      <c r="AF180" s="59">
        <f ca="1">IF(DATEDIF(TablaEmpleados[[#This Row],[FECHA CONTRATO]],TODAY(),"Y")&gt;=10,2,0)</f>
        <v>0</v>
      </c>
      <c r="AG180" s="6">
        <f>IF(AND(TablaEmpleados[[#This Row],[NACIONALIDAD]]&lt;&gt;"US Citizen",TablaEmpleados[[#This Row],[Bono anual 2]]=0),TablaEmpleados[[#This Row],[SALARIO]]*3%,0)</f>
        <v>0</v>
      </c>
      <c r="AH180" s="6" t="str">
        <f>IF(AND(TablaEmpleados[[#This Row],[NACIONALIDAD]]="US Citizen",TablaEmpleados[[#This Row],[LATINO]]="Yes"),"SI","NO")</f>
        <v>NO</v>
      </c>
      <c r="AI180" s="19">
        <v>1</v>
      </c>
      <c r="AJ180" s="19" t="str">
        <f>IF(AND(TablaEmpleados[[#This Row],[SALARIO]]&gt;=40000,TablaEmpleados[[#This Row],[SALARIO]]&lt;=50000),"SI","NO")</f>
        <v>NO</v>
      </c>
      <c r="AK180" s="6" t="str">
        <f>IF(OR(TablaEmpleados[[#This Row],[SALARIO]]&lt;55000,TablaEmpleados[[#This Row],[ESTADO CIVIL]]="Married"),"SI","NO")</f>
        <v>SI</v>
      </c>
      <c r="AL180" s="6" t="str">
        <f>IF(TablaEmpleados[[#This Row],[ESTADO]]="MA",
              IF(OR(TablaEmpleados[[#This Row],[CP]]=2145,TablaEmpleados[[#This Row],[CP]]=2148),"SI","NO"),"NO")</f>
        <v>NO</v>
      </c>
      <c r="AM1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0" s="6" t="str" cm="1">
        <f t="array" ref="AN1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0" s="6" t="b">
        <f>TablaEmpleados[[#This Row],[EVALUACIÓN DE DESEMPEÑO CON SI]]=TablaEmpleados[[#This Row],[EVALUACIÓN DE DESEMPEÑO CON SI.CONJUNTO]]</f>
        <v>1</v>
      </c>
      <c r="AP18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0" s="6" t="str" cm="1">
        <f t="array" ref="AQ1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0" s="6" t="b">
        <f>TablaEmpleados[[#This Row],[BONOS DE VIAJE POR EL MUNDO (Con SI)]]=TablaEmpleados[[#This Row],[BONOS DE VIAJE POR EL MUNDO (Con SI.CONJUNTO)]]</f>
        <v>1</v>
      </c>
      <c r="AS180" s="22" cm="1">
        <f t="array" ref="AS18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0" s="6" t="str" cm="1">
        <f t="array" ref="AT18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0" s="59">
        <f ca="1">DATEDIF(TablaEmpleados[[#This Row],[FECHA CONTRATO]],TODAY(),"Y")</f>
        <v>9</v>
      </c>
    </row>
    <row r="181" spans="1:48" x14ac:dyDescent="0.25">
      <c r="A181" t="s">
        <v>313</v>
      </c>
      <c r="C181" s="5">
        <v>47434</v>
      </c>
      <c r="D181" t="s">
        <v>23</v>
      </c>
      <c r="E181" t="s">
        <v>24</v>
      </c>
      <c r="F181">
        <v>1844</v>
      </c>
      <c r="G181" s="1">
        <v>26709</v>
      </c>
      <c r="H181" t="s">
        <v>46</v>
      </c>
      <c r="I181" t="s">
        <v>26</v>
      </c>
      <c r="J181" t="s">
        <v>27</v>
      </c>
      <c r="K181" t="s">
        <v>74</v>
      </c>
      <c r="L181" t="s">
        <v>67</v>
      </c>
      <c r="M181" s="1">
        <v>40854</v>
      </c>
      <c r="N181" s="1">
        <v>42322</v>
      </c>
      <c r="O181" t="s">
        <v>75</v>
      </c>
      <c r="P181" t="s">
        <v>39</v>
      </c>
      <c r="Q181" t="s">
        <v>32</v>
      </c>
      <c r="R181" t="s">
        <v>54</v>
      </c>
      <c r="S181" t="s">
        <v>69</v>
      </c>
      <c r="T181" t="s">
        <v>35</v>
      </c>
      <c r="U181">
        <v>5</v>
      </c>
      <c r="V181">
        <v>4</v>
      </c>
      <c r="W181">
        <v>0</v>
      </c>
      <c r="X181">
        <v>17</v>
      </c>
      <c r="Y181" s="1" t="str">
        <f>IF(TRIM(TablaEmpleados[[#This Row],[NOMBRE]])="","Solicitar nombre","Completo")</f>
        <v>Completo</v>
      </c>
      <c r="Z181" s="1" t="str">
        <f>IF(TRIM(TablaEmpleados[[#This Row],[EMAILS]])="","Solicitar email","")</f>
        <v>Solicitar email</v>
      </c>
      <c r="AA181" s="12">
        <f>IF(TablaEmpleados[[#This Row],[SALARIO]]&lt;60000,TablaEmpleados[[#This Row],[SALARIO]]*7%,0)</f>
        <v>3320.38</v>
      </c>
      <c r="AB181" s="15">
        <f>IF(RIGHT(TablaEmpleados[[#This Row],[EMAILS]],8)="pade.com",TablaEmpleados[[#This Row],[SALARIO]]*12%,0)</f>
        <v>0</v>
      </c>
      <c r="AC181" s="15">
        <f>IF(LEFT(TablaEmpleados[[#This Row],[EMAILS]],8)="pade.com",TablaEmpleados[[#This Row],[SALARIO]]*12%,0)</f>
        <v>0</v>
      </c>
      <c r="AD181" s="15">
        <f>IF(COUNTIF(TablaEmpleados[[#This Row],[CARGO]],"*Production*")&gt;0,TablaEmpleados[[#This Row],[SALARIO]]*7%,0)</f>
        <v>3320.38</v>
      </c>
      <c r="AE181" s="59">
        <f>IF(TablaEmpleados[[#This Row],[ESTADO CIVIL]]="Married",2,0)</f>
        <v>0</v>
      </c>
      <c r="AF181" s="59">
        <f ca="1">IF(DATEDIF(TablaEmpleados[[#This Row],[FECHA CONTRATO]],TODAY(),"Y")&gt;=10,2,0)</f>
        <v>2</v>
      </c>
      <c r="AG181" s="6">
        <f>IF(AND(TablaEmpleados[[#This Row],[NACIONALIDAD]]&lt;&gt;"US Citizen",TablaEmpleados[[#This Row],[Bono anual 2]]=0),TablaEmpleados[[#This Row],[SALARIO]]*3%,0)</f>
        <v>0</v>
      </c>
      <c r="AH181" s="6" t="str">
        <f>IF(AND(TablaEmpleados[[#This Row],[NACIONALIDAD]]="US Citizen",TablaEmpleados[[#This Row],[LATINO]]="Yes"),"SI","NO")</f>
        <v>SI</v>
      </c>
      <c r="AI181" s="19">
        <v>1</v>
      </c>
      <c r="AJ181" s="19" t="str">
        <f>IF(AND(TablaEmpleados[[#This Row],[SALARIO]]&gt;=40000,TablaEmpleados[[#This Row],[SALARIO]]&lt;=50000),"SI","NO")</f>
        <v>SI</v>
      </c>
      <c r="AK181" s="6" t="str">
        <f>IF(OR(TablaEmpleados[[#This Row],[SALARIO]]&lt;55000,TablaEmpleados[[#This Row],[ESTADO CIVIL]]="Married"),"SI","NO")</f>
        <v>SI</v>
      </c>
      <c r="AL181" s="6" t="str">
        <f>IF(TablaEmpleados[[#This Row],[ESTADO]]="MA",
              IF(OR(TablaEmpleados[[#This Row],[CP]]=2145,TablaEmpleados[[#This Row],[CP]]=2148),"SI","NO"),"NO")</f>
        <v>NO</v>
      </c>
      <c r="AM1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1" s="6" t="str" cm="1">
        <f t="array" ref="AN1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1" s="6" t="b">
        <f>TablaEmpleados[[#This Row],[EVALUACIÓN DE DESEMPEÑO CON SI]]=TablaEmpleados[[#This Row],[EVALUACIÓN DE DESEMPEÑO CON SI.CONJUNTO]]</f>
        <v>1</v>
      </c>
      <c r="AP18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81" s="6" t="str" cm="1">
        <f t="array" ref="AQ1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81" s="6" t="b">
        <f>TablaEmpleados[[#This Row],[BONOS DE VIAJE POR EL MUNDO (Con SI)]]=TablaEmpleados[[#This Row],[BONOS DE VIAJE POR EL MUNDO (Con SI.CONJUNTO)]]</f>
        <v>1</v>
      </c>
      <c r="AS181" s="22" cm="1">
        <f t="array" ref="AS18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81" s="6" t="str" cm="1">
        <f t="array" ref="AT18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1" s="59">
        <f ca="1">DATEDIF(TablaEmpleados[[#This Row],[FECHA CONTRATO]],TODAY(),"Y")</f>
        <v>12</v>
      </c>
    </row>
    <row r="182" spans="1:48" x14ac:dyDescent="0.25">
      <c r="A182" t="s">
        <v>314</v>
      </c>
      <c r="B182" t="str">
        <f t="shared" si="2"/>
        <v>smaclennan@dominio.com</v>
      </c>
      <c r="C182" s="5">
        <v>52788</v>
      </c>
      <c r="D182" t="s">
        <v>23</v>
      </c>
      <c r="E182" t="s">
        <v>24</v>
      </c>
      <c r="F182">
        <v>1938</v>
      </c>
      <c r="G182" s="1">
        <v>26612</v>
      </c>
      <c r="H182" t="s">
        <v>25</v>
      </c>
      <c r="I182" t="s">
        <v>63</v>
      </c>
      <c r="J182" t="s">
        <v>27</v>
      </c>
      <c r="K182" t="s">
        <v>28</v>
      </c>
      <c r="L182" t="s">
        <v>29</v>
      </c>
      <c r="M182" s="1">
        <v>41176</v>
      </c>
      <c r="N182" s="1">
        <v>43004</v>
      </c>
      <c r="O182" t="s">
        <v>47</v>
      </c>
      <c r="P182" t="s">
        <v>39</v>
      </c>
      <c r="Q182" t="s">
        <v>32</v>
      </c>
      <c r="R182" t="s">
        <v>57</v>
      </c>
      <c r="S182" t="s">
        <v>42</v>
      </c>
      <c r="T182" t="s">
        <v>43</v>
      </c>
      <c r="U182">
        <v>3.08</v>
      </c>
      <c r="V182">
        <v>4</v>
      </c>
      <c r="W182">
        <v>0</v>
      </c>
      <c r="X182">
        <v>18</v>
      </c>
      <c r="Y182" s="1" t="str">
        <f>IF(TRIM(TablaEmpleados[[#This Row],[NOMBRE]])="","Solicitar nombre","Completo")</f>
        <v>Completo</v>
      </c>
      <c r="Z182" s="1" t="str">
        <f>IF(TRIM(TablaEmpleados[[#This Row],[EMAILS]])="","Solicitar email","")</f>
        <v/>
      </c>
      <c r="AA182" s="12">
        <f>IF(TablaEmpleados[[#This Row],[SALARIO]]&lt;60000,TablaEmpleados[[#This Row],[SALARIO]]*7%,0)</f>
        <v>3695.1600000000003</v>
      </c>
      <c r="AB182" s="15">
        <f>IF(RIGHT(TablaEmpleados[[#This Row],[EMAILS]],8)="pade.com",TablaEmpleados[[#This Row],[SALARIO]]*12%,0)</f>
        <v>0</v>
      </c>
      <c r="AC182" s="15">
        <f>IF(LEFT(TablaEmpleados[[#This Row],[EMAILS]],8)="pade.com",TablaEmpleados[[#This Row],[SALARIO]]*12%,0)</f>
        <v>0</v>
      </c>
      <c r="AD182" s="15">
        <f>IF(COUNTIF(TablaEmpleados[[#This Row],[CARGO]],"*Production*")&gt;0,TablaEmpleados[[#This Row],[SALARIO]]*7%,0)</f>
        <v>3695.1600000000003</v>
      </c>
      <c r="AE182" s="59">
        <f>IF(TablaEmpleados[[#This Row],[ESTADO CIVIL]]="Married",2,0)</f>
        <v>0</v>
      </c>
      <c r="AF182" s="59">
        <f ca="1">IF(DATEDIF(TablaEmpleados[[#This Row],[FECHA CONTRATO]],TODAY(),"Y")&gt;=10,2,0)</f>
        <v>2</v>
      </c>
      <c r="AG182" s="6">
        <f>IF(AND(TablaEmpleados[[#This Row],[NACIONALIDAD]]&lt;&gt;"US Citizen",TablaEmpleados[[#This Row],[Bono anual 2]]=0),TablaEmpleados[[#This Row],[SALARIO]]*3%,0)</f>
        <v>0</v>
      </c>
      <c r="AH182" s="6" t="str">
        <f>IF(AND(TablaEmpleados[[#This Row],[NACIONALIDAD]]="US Citizen",TablaEmpleados[[#This Row],[LATINO]]="Yes"),"SI","NO")</f>
        <v>NO</v>
      </c>
      <c r="AI182" s="19">
        <v>1</v>
      </c>
      <c r="AJ182" s="19" t="str">
        <f>IF(AND(TablaEmpleados[[#This Row],[SALARIO]]&gt;=40000,TablaEmpleados[[#This Row],[SALARIO]]&lt;=50000),"SI","NO")</f>
        <v>NO</v>
      </c>
      <c r="AK182" s="6" t="str">
        <f>IF(OR(TablaEmpleados[[#This Row],[SALARIO]]&lt;55000,TablaEmpleados[[#This Row],[ESTADO CIVIL]]="Married"),"SI","NO")</f>
        <v>SI</v>
      </c>
      <c r="AL182" s="6" t="str">
        <f>IF(TablaEmpleados[[#This Row],[ESTADO]]="MA",
              IF(OR(TablaEmpleados[[#This Row],[CP]]=2145,TablaEmpleados[[#This Row],[CP]]=2148),"SI","NO"),"NO")</f>
        <v>NO</v>
      </c>
      <c r="AM1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2" s="6" t="str" cm="1">
        <f t="array" ref="AN1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2" s="6" t="b">
        <f>TablaEmpleados[[#This Row],[EVALUACIÓN DE DESEMPEÑO CON SI]]=TablaEmpleados[[#This Row],[EVALUACIÓN DE DESEMPEÑO CON SI.CONJUNTO]]</f>
        <v>1</v>
      </c>
      <c r="AP18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2" s="6" t="str" cm="1">
        <f t="array" ref="AQ1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2" s="6" t="b">
        <f>TablaEmpleados[[#This Row],[BONOS DE VIAJE POR EL MUNDO (Con SI)]]=TablaEmpleados[[#This Row],[BONOS DE VIAJE POR EL MUNDO (Con SI.CONJUNTO)]]</f>
        <v>1</v>
      </c>
      <c r="AS182" s="22" cm="1">
        <f t="array" ref="AS1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2" s="6" t="str" cm="1">
        <f t="array" ref="AT18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2" s="59">
        <f ca="1">DATEDIF(TablaEmpleados[[#This Row],[FECHA CONTRATO]],TODAY(),"Y")</f>
        <v>11</v>
      </c>
    </row>
    <row r="183" spans="1:48" x14ac:dyDescent="0.25">
      <c r="A183" t="s">
        <v>315</v>
      </c>
      <c r="B183" t="str">
        <f t="shared" si="2"/>
        <v>lmahoney@dominio.com</v>
      </c>
      <c r="C183" s="5">
        <v>45395</v>
      </c>
      <c r="D183" t="s">
        <v>23</v>
      </c>
      <c r="E183" t="s">
        <v>24</v>
      </c>
      <c r="F183">
        <v>2189</v>
      </c>
      <c r="G183" s="1">
        <v>31600</v>
      </c>
      <c r="H183" t="s">
        <v>46</v>
      </c>
      <c r="I183" t="s">
        <v>26</v>
      </c>
      <c r="J183" t="s">
        <v>27</v>
      </c>
      <c r="K183" t="s">
        <v>28</v>
      </c>
      <c r="L183" t="s">
        <v>29</v>
      </c>
      <c r="M183" s="1">
        <v>41645</v>
      </c>
      <c r="N183" s="1"/>
      <c r="O183" t="s">
        <v>30</v>
      </c>
      <c r="P183" t="s">
        <v>31</v>
      </c>
      <c r="Q183" t="s">
        <v>32</v>
      </c>
      <c r="R183" t="s">
        <v>64</v>
      </c>
      <c r="S183" t="s">
        <v>34</v>
      </c>
      <c r="T183" t="s">
        <v>43</v>
      </c>
      <c r="U183">
        <v>4.5999999999999996</v>
      </c>
      <c r="V183">
        <v>4</v>
      </c>
      <c r="W183">
        <v>0</v>
      </c>
      <c r="X183">
        <v>14</v>
      </c>
      <c r="Y183" s="1" t="str">
        <f>IF(TRIM(TablaEmpleados[[#This Row],[NOMBRE]])="","Solicitar nombre","Completo")</f>
        <v>Completo</v>
      </c>
      <c r="Z183" s="1" t="str">
        <f>IF(TRIM(TablaEmpleados[[#This Row],[EMAILS]])="","Solicitar email","")</f>
        <v/>
      </c>
      <c r="AA183" s="12">
        <f>IF(TablaEmpleados[[#This Row],[SALARIO]]&lt;60000,TablaEmpleados[[#This Row],[SALARIO]]*7%,0)</f>
        <v>3177.65</v>
      </c>
      <c r="AB183" s="15">
        <f>IF(RIGHT(TablaEmpleados[[#This Row],[EMAILS]],8)="pade.com",TablaEmpleados[[#This Row],[SALARIO]]*12%,0)</f>
        <v>0</v>
      </c>
      <c r="AC183" s="15">
        <f>IF(LEFT(TablaEmpleados[[#This Row],[EMAILS]],8)="pade.com",TablaEmpleados[[#This Row],[SALARIO]]*12%,0)</f>
        <v>0</v>
      </c>
      <c r="AD183" s="15">
        <f>IF(COUNTIF(TablaEmpleados[[#This Row],[CARGO]],"*Production*")&gt;0,TablaEmpleados[[#This Row],[SALARIO]]*7%,0)</f>
        <v>3177.65</v>
      </c>
      <c r="AE183" s="59">
        <f>IF(TablaEmpleados[[#This Row],[ESTADO CIVIL]]="Married",2,0)</f>
        <v>0</v>
      </c>
      <c r="AF183" s="59">
        <f ca="1">IF(DATEDIF(TablaEmpleados[[#This Row],[FECHA CONTRATO]],TODAY(),"Y")&gt;=10,2,0)</f>
        <v>2</v>
      </c>
      <c r="AG183" s="6">
        <f>IF(AND(TablaEmpleados[[#This Row],[NACIONALIDAD]]&lt;&gt;"US Citizen",TablaEmpleados[[#This Row],[Bono anual 2]]=0),TablaEmpleados[[#This Row],[SALARIO]]*3%,0)</f>
        <v>0</v>
      </c>
      <c r="AH183" s="6" t="str">
        <f>IF(AND(TablaEmpleados[[#This Row],[NACIONALIDAD]]="US Citizen",TablaEmpleados[[#This Row],[LATINO]]="Yes"),"SI","NO")</f>
        <v>NO</v>
      </c>
      <c r="AI183" s="19">
        <v>1</v>
      </c>
      <c r="AJ183" s="19" t="str">
        <f>IF(AND(TablaEmpleados[[#This Row],[SALARIO]]&gt;=40000,TablaEmpleados[[#This Row],[SALARIO]]&lt;=50000),"SI","NO")</f>
        <v>SI</v>
      </c>
      <c r="AK183" s="6" t="str">
        <f>IF(OR(TablaEmpleados[[#This Row],[SALARIO]]&lt;55000,TablaEmpleados[[#This Row],[ESTADO CIVIL]]="Married"),"SI","NO")</f>
        <v>SI</v>
      </c>
      <c r="AL183" s="6" t="str">
        <f>IF(TablaEmpleados[[#This Row],[ESTADO]]="MA",
              IF(OR(TablaEmpleados[[#This Row],[CP]]=2145,TablaEmpleados[[#This Row],[CP]]=2148),"SI","NO"),"NO")</f>
        <v>NO</v>
      </c>
      <c r="AM1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3" s="6" t="str" cm="1">
        <f t="array" ref="AN1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3" s="6" t="b">
        <f>TablaEmpleados[[#This Row],[EVALUACIÓN DE DESEMPEÑO CON SI]]=TablaEmpleados[[#This Row],[EVALUACIÓN DE DESEMPEÑO CON SI.CONJUNTO]]</f>
        <v>1</v>
      </c>
      <c r="AP18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3" s="6" t="str" cm="1">
        <f t="array" ref="AQ1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3" s="6" t="b">
        <f>TablaEmpleados[[#This Row],[BONOS DE VIAJE POR EL MUNDO (Con SI)]]=TablaEmpleados[[#This Row],[BONOS DE VIAJE POR EL MUNDO (Con SI.CONJUNTO)]]</f>
        <v>1</v>
      </c>
      <c r="AS183" s="22" cm="1">
        <f t="array" ref="AS18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3" s="6" t="str" cm="1">
        <f t="array" ref="AT18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3" s="59">
        <f ca="1">DATEDIF(TablaEmpleados[[#This Row],[FECHA CONTRATO]],TODAY(),"Y")</f>
        <v>10</v>
      </c>
    </row>
    <row r="184" spans="1:48" x14ac:dyDescent="0.25">
      <c r="A184" t="s">
        <v>316</v>
      </c>
      <c r="B184" t="str">
        <f t="shared" si="2"/>
        <v>rmanchester@dominio.com</v>
      </c>
      <c r="C184" s="5">
        <v>62385</v>
      </c>
      <c r="D184" t="s">
        <v>45</v>
      </c>
      <c r="E184" t="s">
        <v>24</v>
      </c>
      <c r="F184">
        <v>2324</v>
      </c>
      <c r="G184" s="1">
        <v>27997</v>
      </c>
      <c r="H184" t="s">
        <v>46</v>
      </c>
      <c r="I184" t="s">
        <v>37</v>
      </c>
      <c r="J184" t="s">
        <v>27</v>
      </c>
      <c r="K184" t="s">
        <v>28</v>
      </c>
      <c r="L184" t="s">
        <v>29</v>
      </c>
      <c r="M184" s="1">
        <v>42501</v>
      </c>
      <c r="N184" s="1"/>
      <c r="O184" t="s">
        <v>30</v>
      </c>
      <c r="P184" t="s">
        <v>31</v>
      </c>
      <c r="Q184" t="s">
        <v>32</v>
      </c>
      <c r="R184" t="s">
        <v>54</v>
      </c>
      <c r="S184" t="s">
        <v>34</v>
      </c>
      <c r="T184" t="s">
        <v>43</v>
      </c>
      <c r="U184">
        <v>5</v>
      </c>
      <c r="V184">
        <v>3</v>
      </c>
      <c r="W184">
        <v>0</v>
      </c>
      <c r="X184">
        <v>4</v>
      </c>
      <c r="Y184" s="1" t="str">
        <f>IF(TRIM(TablaEmpleados[[#This Row],[NOMBRE]])="","Solicitar nombre","Completo")</f>
        <v>Completo</v>
      </c>
      <c r="Z184" s="1" t="str">
        <f>IF(TRIM(TablaEmpleados[[#This Row],[EMAILS]])="","Solicitar email","")</f>
        <v/>
      </c>
      <c r="AA184" s="12">
        <f>IF(TablaEmpleados[[#This Row],[SALARIO]]&lt;60000,TablaEmpleados[[#This Row],[SALARIO]]*7%,0)</f>
        <v>0</v>
      </c>
      <c r="AB184" s="15">
        <f>IF(RIGHT(TablaEmpleados[[#This Row],[EMAILS]],8)="pade.com",TablaEmpleados[[#This Row],[SALARIO]]*12%,0)</f>
        <v>0</v>
      </c>
      <c r="AC184" s="15">
        <f>IF(LEFT(TablaEmpleados[[#This Row],[EMAILS]],8)="pade.com",TablaEmpleados[[#This Row],[SALARIO]]*12%,0)</f>
        <v>0</v>
      </c>
      <c r="AD184" s="15">
        <f>IF(COUNTIF(TablaEmpleados[[#This Row],[CARGO]],"*Production*")&gt;0,TablaEmpleados[[#This Row],[SALARIO]]*7%,0)</f>
        <v>4366.9500000000007</v>
      </c>
      <c r="AE184" s="59">
        <f>IF(TablaEmpleados[[#This Row],[ESTADO CIVIL]]="Married",2,0)</f>
        <v>2</v>
      </c>
      <c r="AF184" s="59">
        <f ca="1">IF(DATEDIF(TablaEmpleados[[#This Row],[FECHA CONTRATO]],TODAY(),"Y")&gt;=10,2,0)</f>
        <v>0</v>
      </c>
      <c r="AG184" s="6">
        <f>IF(AND(TablaEmpleados[[#This Row],[NACIONALIDAD]]&lt;&gt;"US Citizen",TablaEmpleados[[#This Row],[Bono anual 2]]=0),TablaEmpleados[[#This Row],[SALARIO]]*3%,0)</f>
        <v>0</v>
      </c>
      <c r="AH184" s="6" t="str">
        <f>IF(AND(TablaEmpleados[[#This Row],[NACIONALIDAD]]="US Citizen",TablaEmpleados[[#This Row],[LATINO]]="Yes"),"SI","NO")</f>
        <v>NO</v>
      </c>
      <c r="AI184" s="19">
        <v>1</v>
      </c>
      <c r="AJ184" s="19" t="str">
        <f>IF(AND(TablaEmpleados[[#This Row],[SALARIO]]&gt;=40000,TablaEmpleados[[#This Row],[SALARIO]]&lt;=50000),"SI","NO")</f>
        <v>NO</v>
      </c>
      <c r="AK184" s="6" t="str">
        <f>IF(OR(TablaEmpleados[[#This Row],[SALARIO]]&lt;55000,TablaEmpleados[[#This Row],[ESTADO CIVIL]]="Married"),"SI","NO")</f>
        <v>SI</v>
      </c>
      <c r="AL184" s="6" t="str">
        <f>IF(TablaEmpleados[[#This Row],[ESTADO]]="MA",
              IF(OR(TablaEmpleados[[#This Row],[CP]]=2145,TablaEmpleados[[#This Row],[CP]]=2148),"SI","NO"),"NO")</f>
        <v>NO</v>
      </c>
      <c r="AM1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4" s="6" t="str" cm="1">
        <f t="array" ref="AN1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4" s="6" t="b">
        <f>TablaEmpleados[[#This Row],[EVALUACIÓN DE DESEMPEÑO CON SI]]=TablaEmpleados[[#This Row],[EVALUACIÓN DE DESEMPEÑO CON SI.CONJUNTO]]</f>
        <v>1</v>
      </c>
      <c r="AP18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4" s="6" t="str" cm="1">
        <f t="array" ref="AQ1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4" s="6" t="b">
        <f>TablaEmpleados[[#This Row],[BONOS DE VIAJE POR EL MUNDO (Con SI)]]=TablaEmpleados[[#This Row],[BONOS DE VIAJE POR EL MUNDO (Con SI.CONJUNTO)]]</f>
        <v>1</v>
      </c>
      <c r="AS184" s="22" cm="1">
        <f t="array" ref="AS18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4" s="6" t="str" cm="1">
        <f t="array" ref="AT18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4" s="59">
        <f ca="1">DATEDIF(TablaEmpleados[[#This Row],[FECHA CONTRATO]],TODAY(),"Y")</f>
        <v>8</v>
      </c>
    </row>
    <row r="185" spans="1:48" x14ac:dyDescent="0.25">
      <c r="A185" t="s">
        <v>317</v>
      </c>
      <c r="B185" t="str">
        <f t="shared" si="2"/>
        <v>kmancuso@dominio.com</v>
      </c>
      <c r="C185" s="5">
        <v>68407</v>
      </c>
      <c r="D185" t="s">
        <v>45</v>
      </c>
      <c r="E185" t="s">
        <v>24</v>
      </c>
      <c r="F185">
        <v>2176</v>
      </c>
      <c r="G185" s="1">
        <v>31756</v>
      </c>
      <c r="H185" t="s">
        <v>46</v>
      </c>
      <c r="I185" t="s">
        <v>37</v>
      </c>
      <c r="J185" t="s">
        <v>27</v>
      </c>
      <c r="K185" t="s">
        <v>28</v>
      </c>
      <c r="L185" t="s">
        <v>83</v>
      </c>
      <c r="M185" s="1">
        <v>40729</v>
      </c>
      <c r="N185" s="1">
        <v>41140</v>
      </c>
      <c r="O185" t="s">
        <v>75</v>
      </c>
      <c r="P185" t="s">
        <v>39</v>
      </c>
      <c r="Q185" t="s">
        <v>32</v>
      </c>
      <c r="R185" t="s">
        <v>57</v>
      </c>
      <c r="S185" t="s">
        <v>34</v>
      </c>
      <c r="T185" t="s">
        <v>43</v>
      </c>
      <c r="U185">
        <v>5</v>
      </c>
      <c r="V185">
        <v>4</v>
      </c>
      <c r="W185">
        <v>0</v>
      </c>
      <c r="X185">
        <v>16</v>
      </c>
      <c r="Y185" s="1" t="str">
        <f>IF(TRIM(TablaEmpleados[[#This Row],[NOMBRE]])="","Solicitar nombre","Completo")</f>
        <v>Completo</v>
      </c>
      <c r="Z185" s="1" t="str">
        <f>IF(TRIM(TablaEmpleados[[#This Row],[EMAILS]])="","Solicitar email","")</f>
        <v/>
      </c>
      <c r="AA185" s="12">
        <f>IF(TablaEmpleados[[#This Row],[SALARIO]]&lt;60000,TablaEmpleados[[#This Row],[SALARIO]]*7%,0)</f>
        <v>0</v>
      </c>
      <c r="AB185" s="15">
        <f>IF(RIGHT(TablaEmpleados[[#This Row],[EMAILS]],8)="pade.com",TablaEmpleados[[#This Row],[SALARIO]]*12%,0)</f>
        <v>0</v>
      </c>
      <c r="AC185" s="15">
        <f>IF(LEFT(TablaEmpleados[[#This Row],[EMAILS]],8)="pade.com",TablaEmpleados[[#This Row],[SALARIO]]*12%,0)</f>
        <v>0</v>
      </c>
      <c r="AD185" s="15">
        <f>IF(COUNTIF(TablaEmpleados[[#This Row],[CARGO]],"*Production*")&gt;0,TablaEmpleados[[#This Row],[SALARIO]]*7%,0)</f>
        <v>4788.4900000000007</v>
      </c>
      <c r="AE185" s="59">
        <f>IF(TablaEmpleados[[#This Row],[ESTADO CIVIL]]="Married",2,0)</f>
        <v>2</v>
      </c>
      <c r="AF185" s="59">
        <f ca="1">IF(DATEDIF(TablaEmpleados[[#This Row],[FECHA CONTRATO]],TODAY(),"Y")&gt;=10,2,0)</f>
        <v>2</v>
      </c>
      <c r="AG185" s="6">
        <f>IF(AND(TablaEmpleados[[#This Row],[NACIONALIDAD]]&lt;&gt;"US Citizen",TablaEmpleados[[#This Row],[Bono anual 2]]=0),TablaEmpleados[[#This Row],[SALARIO]]*3%,0)</f>
        <v>0</v>
      </c>
      <c r="AH185" s="6" t="str">
        <f>IF(AND(TablaEmpleados[[#This Row],[NACIONALIDAD]]="US Citizen",TablaEmpleados[[#This Row],[LATINO]]="Yes"),"SI","NO")</f>
        <v>NO</v>
      </c>
      <c r="AI185" s="19">
        <v>1</v>
      </c>
      <c r="AJ185" s="19" t="str">
        <f>IF(AND(TablaEmpleados[[#This Row],[SALARIO]]&gt;=40000,TablaEmpleados[[#This Row],[SALARIO]]&lt;=50000),"SI","NO")</f>
        <v>NO</v>
      </c>
      <c r="AK185" s="6" t="str">
        <f>IF(OR(TablaEmpleados[[#This Row],[SALARIO]]&lt;55000,TablaEmpleados[[#This Row],[ESTADO CIVIL]]="Married"),"SI","NO")</f>
        <v>SI</v>
      </c>
      <c r="AL185" s="6" t="str">
        <f>IF(TablaEmpleados[[#This Row],[ESTADO]]="MA",
              IF(OR(TablaEmpleados[[#This Row],[CP]]=2145,TablaEmpleados[[#This Row],[CP]]=2148),"SI","NO"),"NO")</f>
        <v>NO</v>
      </c>
      <c r="AM1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5" s="6" t="str" cm="1">
        <f t="array" ref="AN1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5" s="6" t="b">
        <f>TablaEmpleados[[#This Row],[EVALUACIÓN DE DESEMPEÑO CON SI]]=TablaEmpleados[[#This Row],[EVALUACIÓN DE DESEMPEÑO CON SI.CONJUNTO]]</f>
        <v>1</v>
      </c>
      <c r="AP18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5" s="6" t="str" cm="1">
        <f t="array" ref="AQ1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5" s="6" t="b">
        <f>TablaEmpleados[[#This Row],[BONOS DE VIAJE POR EL MUNDO (Con SI)]]=TablaEmpleados[[#This Row],[BONOS DE VIAJE POR EL MUNDO (Con SI.CONJUNTO)]]</f>
        <v>1</v>
      </c>
      <c r="AS185" s="22" cm="1">
        <f t="array" ref="AS1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5" s="6" t="str" cm="1">
        <f t="array" ref="AT18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5" s="59">
        <f ca="1">DATEDIF(TablaEmpleados[[#This Row],[FECHA CONTRATO]],TODAY(),"Y")</f>
        <v>12</v>
      </c>
    </row>
    <row r="186" spans="1:48" x14ac:dyDescent="0.25">
      <c r="A186" t="s">
        <v>318</v>
      </c>
      <c r="B186" t="str">
        <f t="shared" si="2"/>
        <v>dmangal@dominio.com</v>
      </c>
      <c r="C186" s="5">
        <v>61349</v>
      </c>
      <c r="D186" t="s">
        <v>23</v>
      </c>
      <c r="E186" t="s">
        <v>24</v>
      </c>
      <c r="F186">
        <v>2451</v>
      </c>
      <c r="G186" s="1">
        <v>27340</v>
      </c>
      <c r="H186" t="s">
        <v>46</v>
      </c>
      <c r="I186" t="s">
        <v>37</v>
      </c>
      <c r="J186" t="s">
        <v>27</v>
      </c>
      <c r="K186" t="s">
        <v>28</v>
      </c>
      <c r="L186" t="s">
        <v>29</v>
      </c>
      <c r="M186" s="1">
        <v>41589</v>
      </c>
      <c r="N186" s="1"/>
      <c r="O186" t="s">
        <v>30</v>
      </c>
      <c r="P186" t="s">
        <v>31</v>
      </c>
      <c r="Q186" t="s">
        <v>32</v>
      </c>
      <c r="R186" t="s">
        <v>68</v>
      </c>
      <c r="S186" t="s">
        <v>34</v>
      </c>
      <c r="T186" t="s">
        <v>43</v>
      </c>
      <c r="U186">
        <v>4.0999999999999996</v>
      </c>
      <c r="V186">
        <v>3</v>
      </c>
      <c r="W186">
        <v>0</v>
      </c>
      <c r="X186">
        <v>11</v>
      </c>
      <c r="Y186" s="1" t="str">
        <f>IF(TRIM(TablaEmpleados[[#This Row],[NOMBRE]])="","Solicitar nombre","Completo")</f>
        <v>Completo</v>
      </c>
      <c r="Z186" s="1" t="str">
        <f>IF(TRIM(TablaEmpleados[[#This Row],[EMAILS]])="","Solicitar email","")</f>
        <v/>
      </c>
      <c r="AA186" s="12">
        <f>IF(TablaEmpleados[[#This Row],[SALARIO]]&lt;60000,TablaEmpleados[[#This Row],[SALARIO]]*7%,0)</f>
        <v>0</v>
      </c>
      <c r="AB186" s="15">
        <f>IF(RIGHT(TablaEmpleados[[#This Row],[EMAILS]],8)="pade.com",TablaEmpleados[[#This Row],[SALARIO]]*12%,0)</f>
        <v>0</v>
      </c>
      <c r="AC186" s="15">
        <f>IF(LEFT(TablaEmpleados[[#This Row],[EMAILS]],8)="pade.com",TablaEmpleados[[#This Row],[SALARIO]]*12%,0)</f>
        <v>0</v>
      </c>
      <c r="AD186" s="15">
        <f>IF(COUNTIF(TablaEmpleados[[#This Row],[CARGO]],"*Production*")&gt;0,TablaEmpleados[[#This Row],[SALARIO]]*7%,0)</f>
        <v>4294.43</v>
      </c>
      <c r="AE186" s="59">
        <f>IF(TablaEmpleados[[#This Row],[ESTADO CIVIL]]="Married",2,0)</f>
        <v>2</v>
      </c>
      <c r="AF186" s="59">
        <f ca="1">IF(DATEDIF(TablaEmpleados[[#This Row],[FECHA CONTRATO]],TODAY(),"Y")&gt;=10,2,0)</f>
        <v>2</v>
      </c>
      <c r="AG186" s="6">
        <f>IF(AND(TablaEmpleados[[#This Row],[NACIONALIDAD]]&lt;&gt;"US Citizen",TablaEmpleados[[#This Row],[Bono anual 2]]=0),TablaEmpleados[[#This Row],[SALARIO]]*3%,0)</f>
        <v>0</v>
      </c>
      <c r="AH186" s="6" t="str">
        <f>IF(AND(TablaEmpleados[[#This Row],[NACIONALIDAD]]="US Citizen",TablaEmpleados[[#This Row],[LATINO]]="Yes"),"SI","NO")</f>
        <v>NO</v>
      </c>
      <c r="AI186" s="19">
        <v>1</v>
      </c>
      <c r="AJ186" s="19" t="str">
        <f>IF(AND(TablaEmpleados[[#This Row],[SALARIO]]&gt;=40000,TablaEmpleados[[#This Row],[SALARIO]]&lt;=50000),"SI","NO")</f>
        <v>NO</v>
      </c>
      <c r="AK186" s="6" t="str">
        <f>IF(OR(TablaEmpleados[[#This Row],[SALARIO]]&lt;55000,TablaEmpleados[[#This Row],[ESTADO CIVIL]]="Married"),"SI","NO")</f>
        <v>SI</v>
      </c>
      <c r="AL186" s="6" t="str">
        <f>IF(TablaEmpleados[[#This Row],[ESTADO]]="MA",
              IF(OR(TablaEmpleados[[#This Row],[CP]]=2145,TablaEmpleados[[#This Row],[CP]]=2148),"SI","NO"),"NO")</f>
        <v>NO</v>
      </c>
      <c r="AM1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6" s="6" t="str" cm="1">
        <f t="array" ref="AN1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6" s="6" t="b">
        <f>TablaEmpleados[[#This Row],[EVALUACIÓN DE DESEMPEÑO CON SI]]=TablaEmpleados[[#This Row],[EVALUACIÓN DE DESEMPEÑO CON SI.CONJUNTO]]</f>
        <v>1</v>
      </c>
      <c r="AP18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6" s="6" t="str" cm="1">
        <f t="array" ref="AQ1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6" s="6" t="b">
        <f>TablaEmpleados[[#This Row],[BONOS DE VIAJE POR EL MUNDO (Con SI)]]=TablaEmpleados[[#This Row],[BONOS DE VIAJE POR EL MUNDO (Con SI.CONJUNTO)]]</f>
        <v>1</v>
      </c>
      <c r="AS186" s="22" cm="1">
        <f t="array" ref="AS1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6" s="6" t="str" cm="1">
        <f t="array" ref="AT18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6" s="59">
        <f ca="1">DATEDIF(TablaEmpleados[[#This Row],[FECHA CONTRATO]],TODAY(),"Y")</f>
        <v>10</v>
      </c>
    </row>
    <row r="187" spans="1:48" x14ac:dyDescent="0.25">
      <c r="A187" t="s">
        <v>319</v>
      </c>
      <c r="B187" t="str">
        <f t="shared" si="2"/>
        <v>smartin@dominio.com</v>
      </c>
      <c r="C187" s="5">
        <v>105688</v>
      </c>
      <c r="D187" t="s">
        <v>59</v>
      </c>
      <c r="E187" t="s">
        <v>24</v>
      </c>
      <c r="F187">
        <v>2135</v>
      </c>
      <c r="G187" s="1">
        <v>32088</v>
      </c>
      <c r="H187" t="s">
        <v>46</v>
      </c>
      <c r="I187" t="s">
        <v>26</v>
      </c>
      <c r="J187" t="s">
        <v>27</v>
      </c>
      <c r="K187" t="s">
        <v>28</v>
      </c>
      <c r="L187" t="s">
        <v>96</v>
      </c>
      <c r="M187" s="1">
        <v>41589</v>
      </c>
      <c r="N187" s="1"/>
      <c r="O187" t="s">
        <v>30</v>
      </c>
      <c r="P187" t="s">
        <v>31</v>
      </c>
      <c r="Q187" t="s">
        <v>60</v>
      </c>
      <c r="R187" t="s">
        <v>61</v>
      </c>
      <c r="S187" t="s">
        <v>55</v>
      </c>
      <c r="T187" t="s">
        <v>43</v>
      </c>
      <c r="U187">
        <v>4.5</v>
      </c>
      <c r="V187">
        <v>5</v>
      </c>
      <c r="W187">
        <v>4</v>
      </c>
      <c r="X187">
        <v>14</v>
      </c>
      <c r="Y187" s="1" t="str">
        <f>IF(TRIM(TablaEmpleados[[#This Row],[NOMBRE]])="","Solicitar nombre","Completo")</f>
        <v>Completo</v>
      </c>
      <c r="Z187" s="1" t="str">
        <f>IF(TRIM(TablaEmpleados[[#This Row],[EMAILS]])="","Solicitar email","")</f>
        <v/>
      </c>
      <c r="AA187" s="12">
        <f>IF(TablaEmpleados[[#This Row],[SALARIO]]&lt;60000,TablaEmpleados[[#This Row],[SALARIO]]*7%,0)</f>
        <v>0</v>
      </c>
      <c r="AB187" s="15">
        <f>IF(RIGHT(TablaEmpleados[[#This Row],[EMAILS]],8)="pade.com",TablaEmpleados[[#This Row],[SALARIO]]*12%,0)</f>
        <v>0</v>
      </c>
      <c r="AC187" s="15">
        <f>IF(LEFT(TablaEmpleados[[#This Row],[EMAILS]],8)="pade.com",TablaEmpleados[[#This Row],[SALARIO]]*12%,0)</f>
        <v>0</v>
      </c>
      <c r="AD187" s="15">
        <f>IF(COUNTIF(TablaEmpleados[[#This Row],[CARGO]],"*Production*")&gt;0,TablaEmpleados[[#This Row],[SALARIO]]*7%,0)</f>
        <v>0</v>
      </c>
      <c r="AE187" s="59">
        <f>IF(TablaEmpleados[[#This Row],[ESTADO CIVIL]]="Married",2,0)</f>
        <v>0</v>
      </c>
      <c r="AF187" s="59">
        <f ca="1">IF(DATEDIF(TablaEmpleados[[#This Row],[FECHA CONTRATO]],TODAY(),"Y")&gt;=10,2,0)</f>
        <v>2</v>
      </c>
      <c r="AG187" s="6">
        <f>IF(AND(TablaEmpleados[[#This Row],[NACIONALIDAD]]&lt;&gt;"US Citizen",TablaEmpleados[[#This Row],[Bono anual 2]]=0),TablaEmpleados[[#This Row],[SALARIO]]*3%,0)</f>
        <v>0</v>
      </c>
      <c r="AH187" s="6" t="str">
        <f>IF(AND(TablaEmpleados[[#This Row],[NACIONALIDAD]]="US Citizen",TablaEmpleados[[#This Row],[LATINO]]="Yes"),"SI","NO")</f>
        <v>NO</v>
      </c>
      <c r="AI187" s="19">
        <v>1</v>
      </c>
      <c r="AJ187" s="19" t="str">
        <f>IF(AND(TablaEmpleados[[#This Row],[SALARIO]]&gt;=40000,TablaEmpleados[[#This Row],[SALARIO]]&lt;=50000),"SI","NO")</f>
        <v>NO</v>
      </c>
      <c r="AK187" s="6" t="str">
        <f>IF(OR(TablaEmpleados[[#This Row],[SALARIO]]&lt;55000,TablaEmpleados[[#This Row],[ESTADO CIVIL]]="Married"),"SI","NO")</f>
        <v>NO</v>
      </c>
      <c r="AL187" s="6" t="str">
        <f>IF(TablaEmpleados[[#This Row],[ESTADO]]="MA",
              IF(OR(TablaEmpleados[[#This Row],[CP]]=2145,TablaEmpleados[[#This Row],[CP]]=2148),"SI","NO"),"NO")</f>
        <v>NO</v>
      </c>
      <c r="AM1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187" s="6" t="str" cm="1">
        <f t="array" ref="AN1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187" s="6" t="b">
        <f>TablaEmpleados[[#This Row],[EVALUACIÓN DE DESEMPEÑO CON SI]]=TablaEmpleados[[#This Row],[EVALUACIÓN DE DESEMPEÑO CON SI.CONJUNTO]]</f>
        <v>1</v>
      </c>
      <c r="AP18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7" s="6" t="str" cm="1">
        <f t="array" ref="AQ1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7" s="6" t="b">
        <f>TablaEmpleados[[#This Row],[BONOS DE VIAJE POR EL MUNDO (Con SI)]]=TablaEmpleados[[#This Row],[BONOS DE VIAJE POR EL MUNDO (Con SI.CONJUNTO)]]</f>
        <v>1</v>
      </c>
      <c r="AS187" s="22" cm="1">
        <f t="array" ref="AS1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7" s="6" t="str" cm="1">
        <f t="array" ref="AT18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7" s="59">
        <f ca="1">DATEDIF(TablaEmpleados[[#This Row],[FECHA CONTRATO]],TODAY(),"Y")</f>
        <v>10</v>
      </c>
    </row>
    <row r="188" spans="1:48" x14ac:dyDescent="0.25">
      <c r="A188" t="s">
        <v>320</v>
      </c>
      <c r="B188" t="str">
        <f t="shared" si="2"/>
        <v>smaurice@dominio.com</v>
      </c>
      <c r="C188" s="5">
        <v>54132</v>
      </c>
      <c r="D188" t="s">
        <v>23</v>
      </c>
      <c r="E188" t="s">
        <v>24</v>
      </c>
      <c r="F188">
        <v>2330</v>
      </c>
      <c r="G188" s="1">
        <v>28451</v>
      </c>
      <c r="H188" t="s">
        <v>46</v>
      </c>
      <c r="I188" t="s">
        <v>37</v>
      </c>
      <c r="J188" t="s">
        <v>27</v>
      </c>
      <c r="K188" t="s">
        <v>28</v>
      </c>
      <c r="L188" t="s">
        <v>29</v>
      </c>
      <c r="M188" s="1">
        <v>40694</v>
      </c>
      <c r="N188" s="1"/>
      <c r="O188" t="s">
        <v>30</v>
      </c>
      <c r="P188" t="s">
        <v>31</v>
      </c>
      <c r="Q188" t="s">
        <v>32</v>
      </c>
      <c r="R188" t="s">
        <v>76</v>
      </c>
      <c r="S188" t="s">
        <v>42</v>
      </c>
      <c r="T188" t="s">
        <v>43</v>
      </c>
      <c r="U188">
        <v>5</v>
      </c>
      <c r="V188">
        <v>4</v>
      </c>
      <c r="W188">
        <v>0</v>
      </c>
      <c r="X188">
        <v>8</v>
      </c>
      <c r="Y188" s="1" t="str">
        <f>IF(TRIM(TablaEmpleados[[#This Row],[NOMBRE]])="","Solicitar nombre","Completo")</f>
        <v>Completo</v>
      </c>
      <c r="Z188" s="1" t="str">
        <f>IF(TRIM(TablaEmpleados[[#This Row],[EMAILS]])="","Solicitar email","")</f>
        <v/>
      </c>
      <c r="AA188" s="12">
        <f>IF(TablaEmpleados[[#This Row],[SALARIO]]&lt;60000,TablaEmpleados[[#This Row],[SALARIO]]*7%,0)</f>
        <v>3789.2400000000002</v>
      </c>
      <c r="AB188" s="15">
        <f>IF(RIGHT(TablaEmpleados[[#This Row],[EMAILS]],8)="pade.com",TablaEmpleados[[#This Row],[SALARIO]]*12%,0)</f>
        <v>0</v>
      </c>
      <c r="AC188" s="15">
        <f>IF(LEFT(TablaEmpleados[[#This Row],[EMAILS]],8)="pade.com",TablaEmpleados[[#This Row],[SALARIO]]*12%,0)</f>
        <v>0</v>
      </c>
      <c r="AD188" s="15">
        <f>IF(COUNTIF(TablaEmpleados[[#This Row],[CARGO]],"*Production*")&gt;0,TablaEmpleados[[#This Row],[SALARIO]]*7%,0)</f>
        <v>3789.2400000000002</v>
      </c>
      <c r="AE188" s="59">
        <f>IF(TablaEmpleados[[#This Row],[ESTADO CIVIL]]="Married",2,0)</f>
        <v>2</v>
      </c>
      <c r="AF188" s="59">
        <f ca="1">IF(DATEDIF(TablaEmpleados[[#This Row],[FECHA CONTRATO]],TODAY(),"Y")&gt;=10,2,0)</f>
        <v>2</v>
      </c>
      <c r="AG188" s="6">
        <f>IF(AND(TablaEmpleados[[#This Row],[NACIONALIDAD]]&lt;&gt;"US Citizen",TablaEmpleados[[#This Row],[Bono anual 2]]=0),TablaEmpleados[[#This Row],[SALARIO]]*3%,0)</f>
        <v>0</v>
      </c>
      <c r="AH188" s="6" t="str">
        <f>IF(AND(TablaEmpleados[[#This Row],[NACIONALIDAD]]="US Citizen",TablaEmpleados[[#This Row],[LATINO]]="Yes"),"SI","NO")</f>
        <v>NO</v>
      </c>
      <c r="AI188" s="19">
        <v>1</v>
      </c>
      <c r="AJ188" s="19" t="str">
        <f>IF(AND(TablaEmpleados[[#This Row],[SALARIO]]&gt;=40000,TablaEmpleados[[#This Row],[SALARIO]]&lt;=50000),"SI","NO")</f>
        <v>NO</v>
      </c>
      <c r="AK188" s="6" t="str">
        <f>IF(OR(TablaEmpleados[[#This Row],[SALARIO]]&lt;55000,TablaEmpleados[[#This Row],[ESTADO CIVIL]]="Married"),"SI","NO")</f>
        <v>SI</v>
      </c>
      <c r="AL188" s="6" t="str">
        <f>IF(TablaEmpleados[[#This Row],[ESTADO]]="MA",
              IF(OR(TablaEmpleados[[#This Row],[CP]]=2145,TablaEmpleados[[#This Row],[CP]]=2148),"SI","NO"),"NO")</f>
        <v>NO</v>
      </c>
      <c r="AM1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8" s="6" t="str" cm="1">
        <f t="array" ref="AN1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8" s="6" t="b">
        <f>TablaEmpleados[[#This Row],[EVALUACIÓN DE DESEMPEÑO CON SI]]=TablaEmpleados[[#This Row],[EVALUACIÓN DE DESEMPEÑO CON SI.CONJUNTO]]</f>
        <v>1</v>
      </c>
      <c r="AP18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8" s="6" t="str" cm="1">
        <f t="array" ref="AQ1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8" s="6" t="b">
        <f>TablaEmpleados[[#This Row],[BONOS DE VIAJE POR EL MUNDO (Con SI)]]=TablaEmpleados[[#This Row],[BONOS DE VIAJE POR EL MUNDO (Con SI.CONJUNTO)]]</f>
        <v>1</v>
      </c>
      <c r="AS188" s="22" cm="1">
        <f t="array" ref="AS1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8" s="6" t="str" cm="1">
        <f t="array" ref="AT18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8" s="59">
        <f ca="1">DATEDIF(TablaEmpleados[[#This Row],[FECHA CONTRATO]],TODAY(),"Y")</f>
        <v>12</v>
      </c>
    </row>
    <row r="189" spans="1:48" x14ac:dyDescent="0.25">
      <c r="A189" t="s">
        <v>321</v>
      </c>
      <c r="B189" t="str">
        <f t="shared" si="2"/>
        <v>bcarthy@dominio.com</v>
      </c>
      <c r="C189" s="5">
        <v>55315</v>
      </c>
      <c r="D189" t="s">
        <v>45</v>
      </c>
      <c r="E189" t="s">
        <v>24</v>
      </c>
      <c r="F189">
        <v>2149</v>
      </c>
      <c r="G189" s="1">
        <v>31918</v>
      </c>
      <c r="H189" t="s">
        <v>46</v>
      </c>
      <c r="I189" t="s">
        <v>26</v>
      </c>
      <c r="J189" t="s">
        <v>27</v>
      </c>
      <c r="K189" t="s">
        <v>28</v>
      </c>
      <c r="L189" t="s">
        <v>67</v>
      </c>
      <c r="M189" s="1">
        <v>42093</v>
      </c>
      <c r="N189" s="1"/>
      <c r="O189" t="s">
        <v>30</v>
      </c>
      <c r="P189" t="s">
        <v>31</v>
      </c>
      <c r="Q189" t="s">
        <v>32</v>
      </c>
      <c r="R189" t="s">
        <v>64</v>
      </c>
      <c r="S189" t="s">
        <v>34</v>
      </c>
      <c r="T189" t="s">
        <v>43</v>
      </c>
      <c r="U189">
        <v>5</v>
      </c>
      <c r="V189">
        <v>5</v>
      </c>
      <c r="W189">
        <v>0</v>
      </c>
      <c r="X189">
        <v>16</v>
      </c>
      <c r="Y189" s="1" t="str">
        <f>IF(TRIM(TablaEmpleados[[#This Row],[NOMBRE]])="","Solicitar nombre","Completo")</f>
        <v>Completo</v>
      </c>
      <c r="Z189" s="1" t="str">
        <f>IF(TRIM(TablaEmpleados[[#This Row],[EMAILS]])="","Solicitar email","")</f>
        <v/>
      </c>
      <c r="AA189" s="12">
        <f>IF(TablaEmpleados[[#This Row],[SALARIO]]&lt;60000,TablaEmpleados[[#This Row],[SALARIO]]*7%,0)</f>
        <v>3872.05</v>
      </c>
      <c r="AB189" s="15">
        <f>IF(RIGHT(TablaEmpleados[[#This Row],[EMAILS]],8)="pade.com",TablaEmpleados[[#This Row],[SALARIO]]*12%,0)</f>
        <v>0</v>
      </c>
      <c r="AC189" s="15">
        <f>IF(LEFT(TablaEmpleados[[#This Row],[EMAILS]],8)="pade.com",TablaEmpleados[[#This Row],[SALARIO]]*12%,0)</f>
        <v>0</v>
      </c>
      <c r="AD189" s="15">
        <f>IF(COUNTIF(TablaEmpleados[[#This Row],[CARGO]],"*Production*")&gt;0,TablaEmpleados[[#This Row],[SALARIO]]*7%,0)</f>
        <v>3872.05</v>
      </c>
      <c r="AE189" s="59">
        <f>IF(TablaEmpleados[[#This Row],[ESTADO CIVIL]]="Married",2,0)</f>
        <v>0</v>
      </c>
      <c r="AF189" s="59">
        <f ca="1">IF(DATEDIF(TablaEmpleados[[#This Row],[FECHA CONTRATO]],TODAY(),"Y")&gt;=10,2,0)</f>
        <v>0</v>
      </c>
      <c r="AG189" s="6">
        <f>IF(AND(TablaEmpleados[[#This Row],[NACIONALIDAD]]&lt;&gt;"US Citizen",TablaEmpleados[[#This Row],[Bono anual 2]]=0),TablaEmpleados[[#This Row],[SALARIO]]*3%,0)</f>
        <v>0</v>
      </c>
      <c r="AH189" s="6" t="str">
        <f>IF(AND(TablaEmpleados[[#This Row],[NACIONALIDAD]]="US Citizen",TablaEmpleados[[#This Row],[LATINO]]="Yes"),"SI","NO")</f>
        <v>NO</v>
      </c>
      <c r="AI189" s="19">
        <v>1</v>
      </c>
      <c r="AJ189" s="19" t="str">
        <f>IF(AND(TablaEmpleados[[#This Row],[SALARIO]]&gt;=40000,TablaEmpleados[[#This Row],[SALARIO]]&lt;=50000),"SI","NO")</f>
        <v>NO</v>
      </c>
      <c r="AK189" s="6" t="str">
        <f>IF(OR(TablaEmpleados[[#This Row],[SALARIO]]&lt;55000,TablaEmpleados[[#This Row],[ESTADO CIVIL]]="Married"),"SI","NO")</f>
        <v>NO</v>
      </c>
      <c r="AL189" s="6" t="str">
        <f>IF(TablaEmpleados[[#This Row],[ESTADO]]="MA",
              IF(OR(TablaEmpleados[[#This Row],[CP]]=2145,TablaEmpleados[[#This Row],[CP]]=2148),"SI","NO"),"NO")</f>
        <v>NO</v>
      </c>
      <c r="AM1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9" s="6" t="str" cm="1">
        <f t="array" ref="AN1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9" s="6" t="b">
        <f>TablaEmpleados[[#This Row],[EVALUACIÓN DE DESEMPEÑO CON SI]]=TablaEmpleados[[#This Row],[EVALUACIÓN DE DESEMPEÑO CON SI.CONJUNTO]]</f>
        <v>1</v>
      </c>
      <c r="AP18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89" s="6" t="str" cm="1">
        <f t="array" ref="AQ1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9" s="6" t="b">
        <f>TablaEmpleados[[#This Row],[BONOS DE VIAJE POR EL MUNDO (Con SI)]]=TablaEmpleados[[#This Row],[BONOS DE VIAJE POR EL MUNDO (Con SI.CONJUNTO)]]</f>
        <v>1</v>
      </c>
      <c r="AS189" s="22" cm="1">
        <f t="array" ref="AS18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9" s="6" t="str" cm="1">
        <f t="array" ref="AT18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9" s="59">
        <f ca="1">DATEDIF(TablaEmpleados[[#This Row],[FECHA CONTRATO]],TODAY(),"Y")</f>
        <v>9</v>
      </c>
    </row>
    <row r="190" spans="1:48" x14ac:dyDescent="0.25">
      <c r="A190" t="s">
        <v>322</v>
      </c>
      <c r="B190" t="str">
        <f t="shared" si="2"/>
        <v>smckenna@dominio.com</v>
      </c>
      <c r="C190" s="5">
        <v>62810</v>
      </c>
      <c r="D190" t="s">
        <v>23</v>
      </c>
      <c r="E190" t="s">
        <v>24</v>
      </c>
      <c r="F190">
        <v>2184</v>
      </c>
      <c r="G190" s="1">
        <v>31784</v>
      </c>
      <c r="H190" t="s">
        <v>46</v>
      </c>
      <c r="I190" t="s">
        <v>37</v>
      </c>
      <c r="J190" t="s">
        <v>27</v>
      </c>
      <c r="K190" t="s">
        <v>28</v>
      </c>
      <c r="L190" t="s">
        <v>67</v>
      </c>
      <c r="M190" s="1">
        <v>41281</v>
      </c>
      <c r="N190" s="1"/>
      <c r="O190" t="s">
        <v>30</v>
      </c>
      <c r="P190" t="s">
        <v>31</v>
      </c>
      <c r="Q190" t="s">
        <v>32</v>
      </c>
      <c r="R190" t="s">
        <v>48</v>
      </c>
      <c r="S190" t="s">
        <v>101</v>
      </c>
      <c r="T190" t="s">
        <v>43</v>
      </c>
      <c r="U190">
        <v>3.93</v>
      </c>
      <c r="V190">
        <v>3</v>
      </c>
      <c r="W190">
        <v>0</v>
      </c>
      <c r="X190">
        <v>20</v>
      </c>
      <c r="Y190" s="1" t="str">
        <f>IF(TRIM(TablaEmpleados[[#This Row],[NOMBRE]])="","Solicitar nombre","Completo")</f>
        <v>Completo</v>
      </c>
      <c r="Z190" s="1" t="str">
        <f>IF(TRIM(TablaEmpleados[[#This Row],[EMAILS]])="","Solicitar email","")</f>
        <v/>
      </c>
      <c r="AA190" s="12">
        <f>IF(TablaEmpleados[[#This Row],[SALARIO]]&lt;60000,TablaEmpleados[[#This Row],[SALARIO]]*7%,0)</f>
        <v>0</v>
      </c>
      <c r="AB190" s="15">
        <f>IF(RIGHT(TablaEmpleados[[#This Row],[EMAILS]],8)="pade.com",TablaEmpleados[[#This Row],[SALARIO]]*12%,0)</f>
        <v>0</v>
      </c>
      <c r="AC190" s="15">
        <f>IF(LEFT(TablaEmpleados[[#This Row],[EMAILS]],8)="pade.com",TablaEmpleados[[#This Row],[SALARIO]]*12%,0)</f>
        <v>0</v>
      </c>
      <c r="AD190" s="15">
        <f>IF(COUNTIF(TablaEmpleados[[#This Row],[CARGO]],"*Production*")&gt;0,TablaEmpleados[[#This Row],[SALARIO]]*7%,0)</f>
        <v>4396.7000000000007</v>
      </c>
      <c r="AE190" s="59">
        <f>IF(TablaEmpleados[[#This Row],[ESTADO CIVIL]]="Married",2,0)</f>
        <v>2</v>
      </c>
      <c r="AF190" s="59">
        <f ca="1">IF(DATEDIF(TablaEmpleados[[#This Row],[FECHA CONTRATO]],TODAY(),"Y")&gt;=10,2,0)</f>
        <v>2</v>
      </c>
      <c r="AG190" s="6">
        <f>IF(AND(TablaEmpleados[[#This Row],[NACIONALIDAD]]&lt;&gt;"US Citizen",TablaEmpleados[[#This Row],[Bono anual 2]]=0),TablaEmpleados[[#This Row],[SALARIO]]*3%,0)</f>
        <v>0</v>
      </c>
      <c r="AH190" s="6" t="str">
        <f>IF(AND(TablaEmpleados[[#This Row],[NACIONALIDAD]]="US Citizen",TablaEmpleados[[#This Row],[LATINO]]="Yes"),"SI","NO")</f>
        <v>NO</v>
      </c>
      <c r="AI190" s="19">
        <v>1</v>
      </c>
      <c r="AJ190" s="19" t="str">
        <f>IF(AND(TablaEmpleados[[#This Row],[SALARIO]]&gt;=40000,TablaEmpleados[[#This Row],[SALARIO]]&lt;=50000),"SI","NO")</f>
        <v>NO</v>
      </c>
      <c r="AK190" s="6" t="str">
        <f>IF(OR(TablaEmpleados[[#This Row],[SALARIO]]&lt;55000,TablaEmpleados[[#This Row],[ESTADO CIVIL]]="Married"),"SI","NO")</f>
        <v>SI</v>
      </c>
      <c r="AL190" s="6" t="str">
        <f>IF(TablaEmpleados[[#This Row],[ESTADO]]="MA",
              IF(OR(TablaEmpleados[[#This Row],[CP]]=2145,TablaEmpleados[[#This Row],[CP]]=2148),"SI","NO"),"NO")</f>
        <v>NO</v>
      </c>
      <c r="AM1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0" s="6" t="str" cm="1">
        <f t="array" ref="AN1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0" s="6" t="b">
        <f>TablaEmpleados[[#This Row],[EVALUACIÓN DE DESEMPEÑO CON SI]]=TablaEmpleados[[#This Row],[EVALUACIÓN DE DESEMPEÑO CON SI.CONJUNTO]]</f>
        <v>1</v>
      </c>
      <c r="AP19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90" s="6" t="str" cm="1">
        <f t="array" ref="AQ1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0" s="6" t="b">
        <f>TablaEmpleados[[#This Row],[BONOS DE VIAJE POR EL MUNDO (Con SI)]]=TablaEmpleados[[#This Row],[BONOS DE VIAJE POR EL MUNDO (Con SI.CONJUNTO)]]</f>
        <v>1</v>
      </c>
      <c r="AS190" s="22" cm="1">
        <f t="array" ref="AS19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0" s="6" t="str" cm="1">
        <f t="array" ref="AT19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0" s="59">
        <f ca="1">DATEDIF(TablaEmpleados[[#This Row],[FECHA CONTRATO]],TODAY(),"Y")</f>
        <v>11</v>
      </c>
    </row>
    <row r="191" spans="1:48" x14ac:dyDescent="0.25">
      <c r="A191" t="s">
        <v>323</v>
      </c>
      <c r="B191" t="str">
        <f t="shared" si="2"/>
        <v>jmckinzie@dominio.com</v>
      </c>
      <c r="C191" s="5">
        <v>63291</v>
      </c>
      <c r="D191" t="s">
        <v>123</v>
      </c>
      <c r="E191" t="s">
        <v>81</v>
      </c>
      <c r="F191">
        <v>78789</v>
      </c>
      <c r="G191" s="1">
        <v>30864</v>
      </c>
      <c r="H191" t="s">
        <v>25</v>
      </c>
      <c r="I191" t="s">
        <v>37</v>
      </c>
      <c r="J191" t="s">
        <v>27</v>
      </c>
      <c r="K191" t="s">
        <v>28</v>
      </c>
      <c r="L191" t="s">
        <v>83</v>
      </c>
      <c r="M191" s="1">
        <v>42557</v>
      </c>
      <c r="N191" s="1"/>
      <c r="O191" t="s">
        <v>30</v>
      </c>
      <c r="P191" t="s">
        <v>31</v>
      </c>
      <c r="Q191" t="s">
        <v>125</v>
      </c>
      <c r="R191" t="s">
        <v>144</v>
      </c>
      <c r="S191" t="s">
        <v>184</v>
      </c>
      <c r="T191" t="s">
        <v>43</v>
      </c>
      <c r="U191">
        <v>3.4</v>
      </c>
      <c r="V191">
        <v>4</v>
      </c>
      <c r="W191">
        <v>0</v>
      </c>
      <c r="X191">
        <v>7</v>
      </c>
      <c r="Y191" s="1" t="str">
        <f>IF(TRIM(TablaEmpleados[[#This Row],[NOMBRE]])="","Solicitar nombre","Completo")</f>
        <v>Completo</v>
      </c>
      <c r="Z191" s="1" t="str">
        <f>IF(TRIM(TablaEmpleados[[#This Row],[EMAILS]])="","Solicitar email","")</f>
        <v/>
      </c>
      <c r="AA191" s="12">
        <f>IF(TablaEmpleados[[#This Row],[SALARIO]]&lt;60000,TablaEmpleados[[#This Row],[SALARIO]]*7%,0)</f>
        <v>0</v>
      </c>
      <c r="AB191" s="15">
        <f>IF(RIGHT(TablaEmpleados[[#This Row],[EMAILS]],8)="pade.com",TablaEmpleados[[#This Row],[SALARIO]]*12%,0)</f>
        <v>0</v>
      </c>
      <c r="AC191" s="15">
        <f>IF(LEFT(TablaEmpleados[[#This Row],[EMAILS]],8)="pade.com",TablaEmpleados[[#This Row],[SALARIO]]*12%,0)</f>
        <v>0</v>
      </c>
      <c r="AD191" s="15">
        <f>IF(COUNTIF(TablaEmpleados[[#This Row],[CARGO]],"*Production*")&gt;0,TablaEmpleados[[#This Row],[SALARIO]]*7%,0)</f>
        <v>0</v>
      </c>
      <c r="AE191" s="59">
        <f>IF(TablaEmpleados[[#This Row],[ESTADO CIVIL]]="Married",2,0)</f>
        <v>2</v>
      </c>
      <c r="AF191" s="59">
        <f ca="1">IF(DATEDIF(TablaEmpleados[[#This Row],[FECHA CONTRATO]],TODAY(),"Y")&gt;=10,2,0)</f>
        <v>0</v>
      </c>
      <c r="AG191" s="6">
        <f>IF(AND(TablaEmpleados[[#This Row],[NACIONALIDAD]]&lt;&gt;"US Citizen",TablaEmpleados[[#This Row],[Bono anual 2]]=0),TablaEmpleados[[#This Row],[SALARIO]]*3%,0)</f>
        <v>0</v>
      </c>
      <c r="AH191" s="6" t="str">
        <f>IF(AND(TablaEmpleados[[#This Row],[NACIONALIDAD]]="US Citizen",TablaEmpleados[[#This Row],[LATINO]]="Yes"),"SI","NO")</f>
        <v>NO</v>
      </c>
      <c r="AI191" s="19">
        <v>1</v>
      </c>
      <c r="AJ191" s="19" t="str">
        <f>IF(AND(TablaEmpleados[[#This Row],[SALARIO]]&gt;=40000,TablaEmpleados[[#This Row],[SALARIO]]&lt;=50000),"SI","NO")</f>
        <v>NO</v>
      </c>
      <c r="AK191" s="6" t="str">
        <f>IF(OR(TablaEmpleados[[#This Row],[SALARIO]]&lt;55000,TablaEmpleados[[#This Row],[ESTADO CIVIL]]="Married"),"SI","NO")</f>
        <v>SI</v>
      </c>
      <c r="AL191" s="6" t="str">
        <f>IF(TablaEmpleados[[#This Row],[ESTADO]]="MA",
              IF(OR(TablaEmpleados[[#This Row],[CP]]=2145,TablaEmpleados[[#This Row],[CP]]=2148),"SI","NO"),"NO")</f>
        <v>NO</v>
      </c>
      <c r="AM1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91" s="6" t="str" cm="1">
        <f t="array" ref="AN1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91" s="6" t="b">
        <f>TablaEmpleados[[#This Row],[EVALUACIÓN DE DESEMPEÑO CON SI]]=TablaEmpleados[[#This Row],[EVALUACIÓN DE DESEMPEÑO CON SI.CONJUNTO]]</f>
        <v>1</v>
      </c>
      <c r="AP19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91" s="6" t="str" cm="1">
        <f t="array" ref="AQ1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1" s="6" t="b">
        <f>TablaEmpleados[[#This Row],[BONOS DE VIAJE POR EL MUNDO (Con SI)]]=TablaEmpleados[[#This Row],[BONOS DE VIAJE POR EL MUNDO (Con SI.CONJUNTO)]]</f>
        <v>1</v>
      </c>
      <c r="AS191" s="22" cm="1">
        <f t="array" ref="AS19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1" s="6" t="str" cm="1">
        <f t="array" ref="AT19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1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1" s="59">
        <f ca="1">DATEDIF(TablaEmpleados[[#This Row],[FECHA CONTRATO]],TODAY(),"Y")</f>
        <v>7</v>
      </c>
    </row>
    <row r="192" spans="1:48" x14ac:dyDescent="0.25">
      <c r="A192" t="s">
        <v>324</v>
      </c>
      <c r="B192" t="str">
        <f t="shared" si="2"/>
        <v>emeads@dominio.com</v>
      </c>
      <c r="C192" s="5">
        <v>62659</v>
      </c>
      <c r="D192" t="s">
        <v>23</v>
      </c>
      <c r="E192" t="s">
        <v>24</v>
      </c>
      <c r="F192">
        <v>1760</v>
      </c>
      <c r="G192" s="1">
        <v>24988</v>
      </c>
      <c r="H192" t="s">
        <v>46</v>
      </c>
      <c r="I192" t="s">
        <v>26</v>
      </c>
      <c r="J192" t="s">
        <v>27</v>
      </c>
      <c r="K192" t="s">
        <v>28</v>
      </c>
      <c r="L192" t="s">
        <v>67</v>
      </c>
      <c r="M192" s="1">
        <v>41001</v>
      </c>
      <c r="N192" s="1">
        <v>42685</v>
      </c>
      <c r="O192" t="s">
        <v>75</v>
      </c>
      <c r="P192" t="s">
        <v>39</v>
      </c>
      <c r="Q192" t="s">
        <v>32</v>
      </c>
      <c r="R192" t="s">
        <v>84</v>
      </c>
      <c r="S192" t="s">
        <v>69</v>
      </c>
      <c r="T192" t="s">
        <v>43</v>
      </c>
      <c r="U192">
        <v>4.18</v>
      </c>
      <c r="V192">
        <v>4</v>
      </c>
      <c r="W192">
        <v>0</v>
      </c>
      <c r="X192">
        <v>17</v>
      </c>
      <c r="Y192" s="1" t="str">
        <f>IF(TRIM(TablaEmpleados[[#This Row],[NOMBRE]])="","Solicitar nombre","Completo")</f>
        <v>Completo</v>
      </c>
      <c r="Z192" s="1" t="str">
        <f>IF(TRIM(TablaEmpleados[[#This Row],[EMAILS]])="","Solicitar email","")</f>
        <v/>
      </c>
      <c r="AA192" s="12">
        <f>IF(TablaEmpleados[[#This Row],[SALARIO]]&lt;60000,TablaEmpleados[[#This Row],[SALARIO]]*7%,0)</f>
        <v>0</v>
      </c>
      <c r="AB192" s="15">
        <f>IF(RIGHT(TablaEmpleados[[#This Row],[EMAILS]],8)="pade.com",TablaEmpleados[[#This Row],[SALARIO]]*12%,0)</f>
        <v>0</v>
      </c>
      <c r="AC192" s="15">
        <f>IF(LEFT(TablaEmpleados[[#This Row],[EMAILS]],8)="pade.com",TablaEmpleados[[#This Row],[SALARIO]]*12%,0)</f>
        <v>0</v>
      </c>
      <c r="AD192" s="15">
        <f>IF(COUNTIF(TablaEmpleados[[#This Row],[CARGO]],"*Production*")&gt;0,TablaEmpleados[[#This Row],[SALARIO]]*7%,0)</f>
        <v>4386.13</v>
      </c>
      <c r="AE192" s="59">
        <f>IF(TablaEmpleados[[#This Row],[ESTADO CIVIL]]="Married",2,0)</f>
        <v>0</v>
      </c>
      <c r="AF192" s="59">
        <f ca="1">IF(DATEDIF(TablaEmpleados[[#This Row],[FECHA CONTRATO]],TODAY(),"Y")&gt;=10,2,0)</f>
        <v>2</v>
      </c>
      <c r="AG192" s="6">
        <f>IF(AND(TablaEmpleados[[#This Row],[NACIONALIDAD]]&lt;&gt;"US Citizen",TablaEmpleados[[#This Row],[Bono anual 2]]=0),TablaEmpleados[[#This Row],[SALARIO]]*3%,0)</f>
        <v>0</v>
      </c>
      <c r="AH192" s="6" t="str">
        <f>IF(AND(TablaEmpleados[[#This Row],[NACIONALIDAD]]="US Citizen",TablaEmpleados[[#This Row],[LATINO]]="Yes"),"SI","NO")</f>
        <v>NO</v>
      </c>
      <c r="AI192" s="19">
        <v>1</v>
      </c>
      <c r="AJ192" s="19" t="str">
        <f>IF(AND(TablaEmpleados[[#This Row],[SALARIO]]&gt;=40000,TablaEmpleados[[#This Row],[SALARIO]]&lt;=50000),"SI","NO")</f>
        <v>NO</v>
      </c>
      <c r="AK192" s="6" t="str">
        <f>IF(OR(TablaEmpleados[[#This Row],[SALARIO]]&lt;55000,TablaEmpleados[[#This Row],[ESTADO CIVIL]]="Married"),"SI","NO")</f>
        <v>NO</v>
      </c>
      <c r="AL192" s="6" t="str">
        <f>IF(TablaEmpleados[[#This Row],[ESTADO]]="MA",
              IF(OR(TablaEmpleados[[#This Row],[CP]]=2145,TablaEmpleados[[#This Row],[CP]]=2148),"SI","NO"),"NO")</f>
        <v>NO</v>
      </c>
      <c r="AM1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2" s="6" t="str" cm="1">
        <f t="array" ref="AN1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2" s="6" t="b">
        <f>TablaEmpleados[[#This Row],[EVALUACIÓN DE DESEMPEÑO CON SI]]=TablaEmpleados[[#This Row],[EVALUACIÓN DE DESEMPEÑO CON SI.CONJUNTO]]</f>
        <v>1</v>
      </c>
      <c r="AP19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92" s="6" t="str" cm="1">
        <f t="array" ref="AQ1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2" s="6" t="b">
        <f>TablaEmpleados[[#This Row],[BONOS DE VIAJE POR EL MUNDO (Con SI)]]=TablaEmpleados[[#This Row],[BONOS DE VIAJE POR EL MUNDO (Con SI.CONJUNTO)]]</f>
        <v>1</v>
      </c>
      <c r="AS192" s="22" cm="1">
        <f t="array" ref="AS19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2" s="6" t="str" cm="1">
        <f t="array" ref="AT19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2" s="59">
        <f ca="1">DATEDIF(TablaEmpleados[[#This Row],[FECHA CONTRATO]],TODAY(),"Y")</f>
        <v>12</v>
      </c>
    </row>
    <row r="193" spans="1:48" x14ac:dyDescent="0.25">
      <c r="A193" t="s">
        <v>325</v>
      </c>
      <c r="B193" t="str">
        <f t="shared" si="2"/>
        <v>jmedeiros@dominio.com</v>
      </c>
      <c r="C193" s="5">
        <v>55688</v>
      </c>
      <c r="D193" t="s">
        <v>23</v>
      </c>
      <c r="E193" t="s">
        <v>24</v>
      </c>
      <c r="F193">
        <v>2346</v>
      </c>
      <c r="G193" s="1">
        <v>28025</v>
      </c>
      <c r="H193" t="s">
        <v>46</v>
      </c>
      <c r="I193" t="s">
        <v>26</v>
      </c>
      <c r="J193" t="s">
        <v>27</v>
      </c>
      <c r="K193" t="s">
        <v>28</v>
      </c>
      <c r="L193" t="s">
        <v>29</v>
      </c>
      <c r="M193" s="1">
        <v>42093</v>
      </c>
      <c r="N193" s="1"/>
      <c r="O193" t="s">
        <v>30</v>
      </c>
      <c r="P193" t="s">
        <v>31</v>
      </c>
      <c r="Q193" t="s">
        <v>32</v>
      </c>
      <c r="R193" t="s">
        <v>33</v>
      </c>
      <c r="S193" t="s">
        <v>101</v>
      </c>
      <c r="T193" t="s">
        <v>43</v>
      </c>
      <c r="U193">
        <v>5</v>
      </c>
      <c r="V193">
        <v>4</v>
      </c>
      <c r="W193">
        <v>0</v>
      </c>
      <c r="X193">
        <v>10</v>
      </c>
      <c r="Y193" s="1" t="str">
        <f>IF(TRIM(TablaEmpleados[[#This Row],[NOMBRE]])="","Solicitar nombre","Completo")</f>
        <v>Completo</v>
      </c>
      <c r="Z193" s="1" t="str">
        <f>IF(TRIM(TablaEmpleados[[#This Row],[EMAILS]])="","Solicitar email","")</f>
        <v/>
      </c>
      <c r="AA193" s="12">
        <f>IF(TablaEmpleados[[#This Row],[SALARIO]]&lt;60000,TablaEmpleados[[#This Row],[SALARIO]]*7%,0)</f>
        <v>3898.1600000000003</v>
      </c>
      <c r="AB193" s="15">
        <f>IF(RIGHT(TablaEmpleados[[#This Row],[EMAILS]],8)="pade.com",TablaEmpleados[[#This Row],[SALARIO]]*12%,0)</f>
        <v>0</v>
      </c>
      <c r="AC193" s="15">
        <f>IF(LEFT(TablaEmpleados[[#This Row],[EMAILS]],8)="pade.com",TablaEmpleados[[#This Row],[SALARIO]]*12%,0)</f>
        <v>0</v>
      </c>
      <c r="AD193" s="15">
        <f>IF(COUNTIF(TablaEmpleados[[#This Row],[CARGO]],"*Production*")&gt;0,TablaEmpleados[[#This Row],[SALARIO]]*7%,0)</f>
        <v>3898.1600000000003</v>
      </c>
      <c r="AE193" s="59">
        <f>IF(TablaEmpleados[[#This Row],[ESTADO CIVIL]]="Married",2,0)</f>
        <v>0</v>
      </c>
      <c r="AF193" s="59">
        <f ca="1">IF(DATEDIF(TablaEmpleados[[#This Row],[FECHA CONTRATO]],TODAY(),"Y")&gt;=10,2,0)</f>
        <v>0</v>
      </c>
      <c r="AG193" s="6">
        <f>IF(AND(TablaEmpleados[[#This Row],[NACIONALIDAD]]&lt;&gt;"US Citizen",TablaEmpleados[[#This Row],[Bono anual 2]]=0),TablaEmpleados[[#This Row],[SALARIO]]*3%,0)</f>
        <v>0</v>
      </c>
      <c r="AH193" s="6" t="str">
        <f>IF(AND(TablaEmpleados[[#This Row],[NACIONALIDAD]]="US Citizen",TablaEmpleados[[#This Row],[LATINO]]="Yes"),"SI","NO")</f>
        <v>NO</v>
      </c>
      <c r="AI193" s="19">
        <v>1</v>
      </c>
      <c r="AJ193" s="19" t="str">
        <f>IF(AND(TablaEmpleados[[#This Row],[SALARIO]]&gt;=40000,TablaEmpleados[[#This Row],[SALARIO]]&lt;=50000),"SI","NO")</f>
        <v>NO</v>
      </c>
      <c r="AK193" s="6" t="str">
        <f>IF(OR(TablaEmpleados[[#This Row],[SALARIO]]&lt;55000,TablaEmpleados[[#This Row],[ESTADO CIVIL]]="Married"),"SI","NO")</f>
        <v>NO</v>
      </c>
      <c r="AL193" s="6" t="str">
        <f>IF(TablaEmpleados[[#This Row],[ESTADO]]="MA",
              IF(OR(TablaEmpleados[[#This Row],[CP]]=2145,TablaEmpleados[[#This Row],[CP]]=2148),"SI","NO"),"NO")</f>
        <v>NO</v>
      </c>
      <c r="AM1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3" s="6" t="str" cm="1">
        <f t="array" ref="AN1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3" s="6" t="b">
        <f>TablaEmpleados[[#This Row],[EVALUACIÓN DE DESEMPEÑO CON SI]]=TablaEmpleados[[#This Row],[EVALUACIÓN DE DESEMPEÑO CON SI.CONJUNTO]]</f>
        <v>1</v>
      </c>
      <c r="AP19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93" s="6" t="str" cm="1">
        <f t="array" ref="AQ1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3" s="6" t="b">
        <f>TablaEmpleados[[#This Row],[BONOS DE VIAJE POR EL MUNDO (Con SI)]]=TablaEmpleados[[#This Row],[BONOS DE VIAJE POR EL MUNDO (Con SI.CONJUNTO)]]</f>
        <v>1</v>
      </c>
      <c r="AS193" s="22" cm="1">
        <f t="array" ref="AS19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3" s="6" t="str" cm="1">
        <f t="array" ref="AT19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3" s="59">
        <f ca="1">DATEDIF(TablaEmpleados[[#This Row],[FECHA CONTRATO]],TODAY(),"Y")</f>
        <v>9</v>
      </c>
    </row>
    <row r="194" spans="1:48" x14ac:dyDescent="0.25">
      <c r="A194" t="s">
        <v>326</v>
      </c>
      <c r="B194" t="str">
        <f t="shared" si="2"/>
        <v>bmiller@dominio.com</v>
      </c>
      <c r="C194" s="5">
        <v>83667</v>
      </c>
      <c r="D194" t="s">
        <v>113</v>
      </c>
      <c r="E194" t="s">
        <v>24</v>
      </c>
      <c r="F194">
        <v>2045</v>
      </c>
      <c r="G194" s="1">
        <v>29808</v>
      </c>
      <c r="H194" t="s">
        <v>25</v>
      </c>
      <c r="I194" t="s">
        <v>26</v>
      </c>
      <c r="J194" t="s">
        <v>27</v>
      </c>
      <c r="K194" t="s">
        <v>327</v>
      </c>
      <c r="L194" t="s">
        <v>328</v>
      </c>
      <c r="M194" s="1">
        <v>41137</v>
      </c>
      <c r="N194" s="1"/>
      <c r="O194" t="s">
        <v>30</v>
      </c>
      <c r="P194" t="s">
        <v>31</v>
      </c>
      <c r="Q194" t="s">
        <v>32</v>
      </c>
      <c r="R194" t="s">
        <v>115</v>
      </c>
      <c r="S194" t="s">
        <v>42</v>
      </c>
      <c r="T194" t="s">
        <v>43</v>
      </c>
      <c r="U194">
        <v>4.37</v>
      </c>
      <c r="V194">
        <v>3</v>
      </c>
      <c r="W194">
        <v>0</v>
      </c>
      <c r="X194">
        <v>2</v>
      </c>
      <c r="Y194" s="1" t="str">
        <f>IF(TRIM(TablaEmpleados[[#This Row],[NOMBRE]])="","Solicitar nombre","Completo")</f>
        <v>Completo</v>
      </c>
      <c r="Z194" s="1" t="str">
        <f>IF(TRIM(TablaEmpleados[[#This Row],[EMAILS]])="","Solicitar email","")</f>
        <v/>
      </c>
      <c r="AA194" s="12">
        <f>IF(TablaEmpleados[[#This Row],[SALARIO]]&lt;60000,TablaEmpleados[[#This Row],[SALARIO]]*7%,0)</f>
        <v>0</v>
      </c>
      <c r="AB194" s="15">
        <f>IF(RIGHT(TablaEmpleados[[#This Row],[EMAILS]],8)="pade.com",TablaEmpleados[[#This Row],[SALARIO]]*12%,0)</f>
        <v>0</v>
      </c>
      <c r="AC194" s="15">
        <f>IF(LEFT(TablaEmpleados[[#This Row],[EMAILS]],8)="pade.com",TablaEmpleados[[#This Row],[SALARIO]]*12%,0)</f>
        <v>0</v>
      </c>
      <c r="AD194" s="15">
        <f>IF(COUNTIF(TablaEmpleados[[#This Row],[CARGO]],"*Production*")&gt;0,TablaEmpleados[[#This Row],[SALARIO]]*7%,0)</f>
        <v>5856.6900000000005</v>
      </c>
      <c r="AE194" s="59">
        <f>IF(TablaEmpleados[[#This Row],[ESTADO CIVIL]]="Married",2,0)</f>
        <v>0</v>
      </c>
      <c r="AF194" s="59">
        <f ca="1">IF(DATEDIF(TablaEmpleados[[#This Row],[FECHA CONTRATO]],TODAY(),"Y")&gt;=10,2,0)</f>
        <v>2</v>
      </c>
      <c r="AG194" s="6">
        <f>IF(AND(TablaEmpleados[[#This Row],[NACIONALIDAD]]&lt;&gt;"US Citizen",TablaEmpleados[[#This Row],[Bono anual 2]]=0),TablaEmpleados[[#This Row],[SALARIO]]*3%,0)</f>
        <v>0</v>
      </c>
      <c r="AH194" s="6" t="str">
        <f>IF(AND(TablaEmpleados[[#This Row],[NACIONALIDAD]]="US Citizen",TablaEmpleados[[#This Row],[LATINO]]="Yes"),"SI","NO")</f>
        <v>SI</v>
      </c>
      <c r="AI194" s="19">
        <v>1</v>
      </c>
      <c r="AJ194" s="19" t="str">
        <f>IF(AND(TablaEmpleados[[#This Row],[SALARIO]]&gt;=40000,TablaEmpleados[[#This Row],[SALARIO]]&lt;=50000),"SI","NO")</f>
        <v>NO</v>
      </c>
      <c r="AK194" s="6" t="str">
        <f>IF(OR(TablaEmpleados[[#This Row],[SALARIO]]&lt;55000,TablaEmpleados[[#This Row],[ESTADO CIVIL]]="Married"),"SI","NO")</f>
        <v>NO</v>
      </c>
      <c r="AL194" s="6" t="str">
        <f>IF(TablaEmpleados[[#This Row],[ESTADO]]="MA",
              IF(OR(TablaEmpleados[[#This Row],[CP]]=2145,TablaEmpleados[[#This Row],[CP]]=2148),"SI","NO"),"NO")</f>
        <v>NO</v>
      </c>
      <c r="AM1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4" s="6" t="str" cm="1">
        <f t="array" ref="AN1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4" s="6" t="b">
        <f>TablaEmpleados[[#This Row],[EVALUACIÓN DE DESEMPEÑO CON SI]]=TablaEmpleados[[#This Row],[EVALUACIÓN DE DESEMPEÑO CON SI.CONJUNTO]]</f>
        <v>1</v>
      </c>
      <c r="AP19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94" s="6" t="str" cm="1">
        <f t="array" ref="AQ1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4" s="6" t="b">
        <f>TablaEmpleados[[#This Row],[BONOS DE VIAJE POR EL MUNDO (Con SI)]]=TablaEmpleados[[#This Row],[BONOS DE VIAJE POR EL MUNDO (Con SI.CONJUNTO)]]</f>
        <v>1</v>
      </c>
      <c r="AS194" s="22" cm="1">
        <f t="array" ref="AS1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4" s="6" t="str" cm="1">
        <f t="array" ref="AT19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4" s="59">
        <f ca="1">DATEDIF(TablaEmpleados[[#This Row],[FECHA CONTRATO]],TODAY(),"Y")</f>
        <v>11</v>
      </c>
    </row>
    <row r="195" spans="1:48" x14ac:dyDescent="0.25">
      <c r="A195" t="s">
        <v>329</v>
      </c>
      <c r="B195" t="str">
        <f t="shared" si="2"/>
        <v>nmiller@dominio.com</v>
      </c>
      <c r="C195" s="5">
        <v>55800</v>
      </c>
      <c r="D195" t="s">
        <v>45</v>
      </c>
      <c r="E195" t="s">
        <v>24</v>
      </c>
      <c r="F195">
        <v>2472</v>
      </c>
      <c r="G195" s="1">
        <v>31227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s="1">
        <v>40770</v>
      </c>
      <c r="N195" s="1">
        <v>41886</v>
      </c>
      <c r="O195" t="s">
        <v>78</v>
      </c>
      <c r="P195" t="s">
        <v>39</v>
      </c>
      <c r="Q195" t="s">
        <v>32</v>
      </c>
      <c r="R195" t="s">
        <v>68</v>
      </c>
      <c r="S195" t="s">
        <v>34</v>
      </c>
      <c r="T195" t="s">
        <v>102</v>
      </c>
      <c r="U195">
        <v>3</v>
      </c>
      <c r="V195">
        <v>2</v>
      </c>
      <c r="W195">
        <v>0</v>
      </c>
      <c r="X195">
        <v>6</v>
      </c>
      <c r="Y195" s="1" t="str">
        <f>IF(TRIM(TablaEmpleados[[#This Row],[NOMBRE]])="","Solicitar nombre","Completo")</f>
        <v>Completo</v>
      </c>
      <c r="Z195" s="1" t="str">
        <f>IF(TRIM(TablaEmpleados[[#This Row],[EMAILS]])="","Solicitar email","")</f>
        <v/>
      </c>
      <c r="AA195" s="12">
        <f>IF(TablaEmpleados[[#This Row],[SALARIO]]&lt;60000,TablaEmpleados[[#This Row],[SALARIO]]*7%,0)</f>
        <v>3906.0000000000005</v>
      </c>
      <c r="AB195" s="15">
        <f>IF(RIGHT(TablaEmpleados[[#This Row],[EMAILS]],8)="pade.com",TablaEmpleados[[#This Row],[SALARIO]]*12%,0)</f>
        <v>0</v>
      </c>
      <c r="AC195" s="15">
        <f>IF(LEFT(TablaEmpleados[[#This Row],[EMAILS]],8)="pade.com",TablaEmpleados[[#This Row],[SALARIO]]*12%,0)</f>
        <v>0</v>
      </c>
      <c r="AD195" s="15">
        <f>IF(COUNTIF(TablaEmpleados[[#This Row],[CARGO]],"*Production*")&gt;0,TablaEmpleados[[#This Row],[SALARIO]]*7%,0)</f>
        <v>3906.0000000000005</v>
      </c>
      <c r="AE195" s="59">
        <f>IF(TablaEmpleados[[#This Row],[ESTADO CIVIL]]="Married",2,0)</f>
        <v>0</v>
      </c>
      <c r="AF195" s="59">
        <f ca="1">IF(DATEDIF(TablaEmpleados[[#This Row],[FECHA CONTRATO]],TODAY(),"Y")&gt;=10,2,0)</f>
        <v>2</v>
      </c>
      <c r="AG195" s="6">
        <f>IF(AND(TablaEmpleados[[#This Row],[NACIONALIDAD]]&lt;&gt;"US Citizen",TablaEmpleados[[#This Row],[Bono anual 2]]=0),TablaEmpleados[[#This Row],[SALARIO]]*3%,0)</f>
        <v>0</v>
      </c>
      <c r="AH195" s="6" t="str">
        <f>IF(AND(TablaEmpleados[[#This Row],[NACIONALIDAD]]="US Citizen",TablaEmpleados[[#This Row],[LATINO]]="Yes"),"SI","NO")</f>
        <v>NO</v>
      </c>
      <c r="AI195" s="19">
        <v>1</v>
      </c>
      <c r="AJ195" s="19" t="str">
        <f>IF(AND(TablaEmpleados[[#This Row],[SALARIO]]&gt;=40000,TablaEmpleados[[#This Row],[SALARIO]]&lt;=50000),"SI","NO")</f>
        <v>NO</v>
      </c>
      <c r="AK195" s="6" t="str">
        <f>IF(OR(TablaEmpleados[[#This Row],[SALARIO]]&lt;55000,TablaEmpleados[[#This Row],[ESTADO CIVIL]]="Married"),"SI","NO")</f>
        <v>NO</v>
      </c>
      <c r="AL195" s="6" t="str">
        <f>IF(TablaEmpleados[[#This Row],[ESTADO]]="MA",
              IF(OR(TablaEmpleados[[#This Row],[CP]]=2145,TablaEmpleados[[#This Row],[CP]]=2148),"SI","NO"),"NO")</f>
        <v>NO</v>
      </c>
      <c r="AM1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5" s="6" t="str" cm="1">
        <f t="array" ref="AN1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5" s="6" t="b">
        <f>TablaEmpleados[[#This Row],[EVALUACIÓN DE DESEMPEÑO CON SI]]=TablaEmpleados[[#This Row],[EVALUACIÓN DE DESEMPEÑO CON SI.CONJUNTO]]</f>
        <v>1</v>
      </c>
      <c r="AP19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195" s="6" t="str" cm="1">
        <f t="array" ref="AQ1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95" s="6" t="b">
        <f>TablaEmpleados[[#This Row],[BONOS DE VIAJE POR EL MUNDO (Con SI)]]=TablaEmpleados[[#This Row],[BONOS DE VIAJE POR EL MUNDO (Con SI.CONJUNTO)]]</f>
        <v>1</v>
      </c>
      <c r="AS195" s="22" cm="1">
        <f t="array" ref="AS195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95" s="6" t="str" cm="1">
        <f t="array" ref="AT19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5" s="59">
        <f ca="1">DATEDIF(TablaEmpleados[[#This Row],[FECHA CONTRATO]],TODAY(),"Y")</f>
        <v>12</v>
      </c>
    </row>
    <row r="196" spans="1:48" x14ac:dyDescent="0.25">
      <c r="A196" t="s">
        <v>330</v>
      </c>
      <c r="B196" t="str">
        <f>LOWER(LEFT(RIGHT(A196,LEN(A196)-FIND(",",A196)),1)&amp;LEFT(A196,FIND(",",A196)-1)&amp;"@pade.com")</f>
        <v>emonkfish@pade.com</v>
      </c>
      <c r="C196" s="5">
        <v>58207</v>
      </c>
      <c r="D196" t="s">
        <v>45</v>
      </c>
      <c r="E196" t="s">
        <v>24</v>
      </c>
      <c r="F196">
        <v>1450</v>
      </c>
      <c r="G196" s="1">
        <v>33833</v>
      </c>
      <c r="H196" t="s">
        <v>25</v>
      </c>
      <c r="I196" t="s">
        <v>37</v>
      </c>
      <c r="J196" t="s">
        <v>27</v>
      </c>
      <c r="K196" t="s">
        <v>28</v>
      </c>
      <c r="L196" t="s">
        <v>29</v>
      </c>
      <c r="M196" s="1">
        <v>40854</v>
      </c>
      <c r="N196" s="1"/>
      <c r="O196" t="s">
        <v>30</v>
      </c>
      <c r="P196" t="s">
        <v>31</v>
      </c>
      <c r="Q196" t="s">
        <v>32</v>
      </c>
      <c r="R196" t="s">
        <v>76</v>
      </c>
      <c r="S196" t="s">
        <v>34</v>
      </c>
      <c r="T196" t="s">
        <v>43</v>
      </c>
      <c r="U196">
        <v>3.7</v>
      </c>
      <c r="V196">
        <v>3</v>
      </c>
      <c r="W196">
        <v>0</v>
      </c>
      <c r="X196">
        <v>14</v>
      </c>
      <c r="Y196" s="1" t="str">
        <f>IF(TRIM(TablaEmpleados[[#This Row],[NOMBRE]])="","Solicitar nombre","Completo")</f>
        <v>Completo</v>
      </c>
      <c r="Z196" s="1" t="str">
        <f>IF(TRIM(TablaEmpleados[[#This Row],[EMAILS]])="","Solicitar email","")</f>
        <v/>
      </c>
      <c r="AA196" s="12">
        <f>IF(TablaEmpleados[[#This Row],[SALARIO]]&lt;60000,TablaEmpleados[[#This Row],[SALARIO]]*7%,0)</f>
        <v>4074.4900000000002</v>
      </c>
      <c r="AB196" s="15">
        <f>IF(RIGHT(TablaEmpleados[[#This Row],[EMAILS]],8)="pade.com",TablaEmpleados[[#This Row],[SALARIO]]*12%,0)</f>
        <v>6984.84</v>
      </c>
      <c r="AC196" s="15">
        <f>IF(LEFT(TablaEmpleados[[#This Row],[EMAILS]],8)="pade.com",TablaEmpleados[[#This Row],[SALARIO]]*12%,0)</f>
        <v>0</v>
      </c>
      <c r="AD196" s="15">
        <f>IF(COUNTIF(TablaEmpleados[[#This Row],[CARGO]],"*Production*")&gt;0,TablaEmpleados[[#This Row],[SALARIO]]*7%,0)</f>
        <v>4074.4900000000002</v>
      </c>
      <c r="AE196" s="59">
        <f>IF(TablaEmpleados[[#This Row],[ESTADO CIVIL]]="Married",2,0)</f>
        <v>2</v>
      </c>
      <c r="AF196" s="59">
        <f ca="1">IF(DATEDIF(TablaEmpleados[[#This Row],[FECHA CONTRATO]],TODAY(),"Y")&gt;=10,2,0)</f>
        <v>2</v>
      </c>
      <c r="AG196" s="6">
        <f>IF(AND(TablaEmpleados[[#This Row],[NACIONALIDAD]]&lt;&gt;"US Citizen",TablaEmpleados[[#This Row],[Bono anual 2]]=0),TablaEmpleados[[#This Row],[SALARIO]]*3%,0)</f>
        <v>0</v>
      </c>
      <c r="AH196" s="6" t="str">
        <f>IF(AND(TablaEmpleados[[#This Row],[NACIONALIDAD]]="US Citizen",TablaEmpleados[[#This Row],[LATINO]]="Yes"),"SI","NO")</f>
        <v>NO</v>
      </c>
      <c r="AI196" s="19">
        <v>1</v>
      </c>
      <c r="AJ196" s="19" t="str">
        <f>IF(AND(TablaEmpleados[[#This Row],[SALARIO]]&gt;=40000,TablaEmpleados[[#This Row],[SALARIO]]&lt;=50000),"SI","NO")</f>
        <v>NO</v>
      </c>
      <c r="AK196" s="6" t="str">
        <f>IF(OR(TablaEmpleados[[#This Row],[SALARIO]]&lt;55000,TablaEmpleados[[#This Row],[ESTADO CIVIL]]="Married"),"SI","NO")</f>
        <v>SI</v>
      </c>
      <c r="AL196" s="6" t="str">
        <f>IF(TablaEmpleados[[#This Row],[ESTADO]]="MA",
              IF(OR(TablaEmpleados[[#This Row],[CP]]=2145,TablaEmpleados[[#This Row],[CP]]=2148),"SI","NO"),"NO")</f>
        <v>NO</v>
      </c>
      <c r="AM1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6" s="6" t="str" cm="1">
        <f t="array" ref="AN1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6" s="6" t="b">
        <f>TablaEmpleados[[#This Row],[EVALUACIÓN DE DESEMPEÑO CON SI]]=TablaEmpleados[[#This Row],[EVALUACIÓN DE DESEMPEÑO CON SI.CONJUNTO]]</f>
        <v>1</v>
      </c>
      <c r="AP19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96" s="6" t="str" cm="1">
        <f t="array" ref="AQ1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6" s="6" t="b">
        <f>TablaEmpleados[[#This Row],[BONOS DE VIAJE POR EL MUNDO (Con SI)]]=TablaEmpleados[[#This Row],[BONOS DE VIAJE POR EL MUNDO (Con SI.CONJUNTO)]]</f>
        <v>1</v>
      </c>
      <c r="AS196" s="22" cm="1">
        <f t="array" ref="AS19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6" s="6" t="str" cm="1">
        <f t="array" ref="AT19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1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6" s="59">
        <f ca="1">DATEDIF(TablaEmpleados[[#This Row],[FECHA CONTRATO]],TODAY(),"Y")</f>
        <v>12</v>
      </c>
    </row>
    <row r="197" spans="1:48" x14ac:dyDescent="0.25">
      <c r="A197" t="s">
        <v>331</v>
      </c>
      <c r="B197" t="str">
        <f t="shared" si="2"/>
        <v>pmonroe@dominio.com</v>
      </c>
      <c r="C197" s="4">
        <v>157000</v>
      </c>
      <c r="D197" t="s">
        <v>332</v>
      </c>
      <c r="E197" t="s">
        <v>24</v>
      </c>
      <c r="F197">
        <v>2134</v>
      </c>
      <c r="G197" s="1">
        <v>31690</v>
      </c>
      <c r="H197" t="s">
        <v>25</v>
      </c>
      <c r="I197" t="s">
        <v>37</v>
      </c>
      <c r="J197" t="s">
        <v>91</v>
      </c>
      <c r="K197" t="s">
        <v>74</v>
      </c>
      <c r="L197" t="s">
        <v>67</v>
      </c>
      <c r="M197" s="1">
        <v>40954</v>
      </c>
      <c r="N197" s="1"/>
      <c r="O197" t="s">
        <v>30</v>
      </c>
      <c r="P197" t="s">
        <v>31</v>
      </c>
      <c r="Q197" t="s">
        <v>40</v>
      </c>
      <c r="R197" t="s">
        <v>131</v>
      </c>
      <c r="S197" t="s">
        <v>69</v>
      </c>
      <c r="T197" t="s">
        <v>102</v>
      </c>
      <c r="U197">
        <v>2.39</v>
      </c>
      <c r="V197">
        <v>3</v>
      </c>
      <c r="W197">
        <v>6</v>
      </c>
      <c r="X197">
        <v>13</v>
      </c>
      <c r="Y197" s="1" t="str">
        <f>IF(TRIM(TablaEmpleados[[#This Row],[NOMBRE]])="","Solicitar nombre","Completo")</f>
        <v>Completo</v>
      </c>
      <c r="Z197" s="1" t="str">
        <f>IF(TRIM(TablaEmpleados[[#This Row],[EMAILS]])="","Solicitar email","")</f>
        <v/>
      </c>
      <c r="AA197" s="12">
        <f>IF(TablaEmpleados[[#This Row],[SALARIO]]&lt;60000,TablaEmpleados[[#This Row],[SALARIO]]*7%,0)</f>
        <v>0</v>
      </c>
      <c r="AB197" s="16">
        <f>IF(RIGHT(TablaEmpleados[[#This Row],[EMAILS]],8)="pade.com",TablaEmpleados[[#This Row],[SALARIO]]*12%,0)</f>
        <v>0</v>
      </c>
      <c r="AC197" s="16">
        <f>IF(LEFT(TablaEmpleados[[#This Row],[EMAILS]],8)="pade.com",TablaEmpleados[[#This Row],[SALARIO]]*12%,0)</f>
        <v>0</v>
      </c>
      <c r="AD197" s="16">
        <f>IF(COUNTIF(TablaEmpleados[[#This Row],[CARGO]],"*Production*")&gt;0,TablaEmpleados[[#This Row],[SALARIO]]*7%,0)</f>
        <v>0</v>
      </c>
      <c r="AE197" s="59">
        <f>IF(TablaEmpleados[[#This Row],[ESTADO CIVIL]]="Married",2,0)</f>
        <v>2</v>
      </c>
      <c r="AF197" s="59">
        <f ca="1">IF(DATEDIF(TablaEmpleados[[#This Row],[FECHA CONTRATO]],TODAY(),"Y")&gt;=10,2,0)</f>
        <v>2</v>
      </c>
      <c r="AG197" s="6">
        <f>IF(AND(TablaEmpleados[[#This Row],[NACIONALIDAD]]&lt;&gt;"US Citizen",TablaEmpleados[[#This Row],[Bono anual 2]]=0),TablaEmpleados[[#This Row],[SALARIO]]*3%,0)</f>
        <v>4710</v>
      </c>
      <c r="AH197" s="6" t="str">
        <f>IF(AND(TablaEmpleados[[#This Row],[NACIONALIDAD]]="US Citizen",TablaEmpleados[[#This Row],[LATINO]]="Yes"),"SI","NO")</f>
        <v>NO</v>
      </c>
      <c r="AI197" s="19">
        <v>1</v>
      </c>
      <c r="AJ197" s="20" t="str">
        <f>IF(AND(TablaEmpleados[[#This Row],[SALARIO]]&gt;=40000,TablaEmpleados[[#This Row],[SALARIO]]&lt;=50000),"SI","NO")</f>
        <v>NO</v>
      </c>
      <c r="AK197" s="6" t="str">
        <f>IF(OR(TablaEmpleados[[#This Row],[SALARIO]]&lt;55000,TablaEmpleados[[#This Row],[ESTADO CIVIL]]="Married"),"SI","NO")</f>
        <v>SI</v>
      </c>
      <c r="AL197" s="6" t="str">
        <f>IF(TablaEmpleados[[#This Row],[ESTADO]]="MA",
              IF(OR(TablaEmpleados[[#This Row],[CP]]=2145,TablaEmpleados[[#This Row],[CP]]=2148),"SI","NO"),"NO")</f>
        <v>NO</v>
      </c>
      <c r="AM1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97" s="6" t="str" cm="1">
        <f t="array" ref="AN1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97" s="6" t="b">
        <f>TablaEmpleados[[#This Row],[EVALUACIÓN DE DESEMPEÑO CON SI]]=TablaEmpleados[[#This Row],[EVALUACIÓN DE DESEMPEÑO CON SI.CONJUNTO]]</f>
        <v>1</v>
      </c>
      <c r="AP19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197" s="6" t="str" cm="1">
        <f t="array" ref="AQ1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97" s="6" t="b">
        <f>TablaEmpleados[[#This Row],[BONOS DE VIAJE POR EL MUNDO (Con SI)]]=TablaEmpleados[[#This Row],[BONOS DE VIAJE POR EL MUNDO (Con SI.CONJUNTO)]]</f>
        <v>1</v>
      </c>
      <c r="AS197" s="22" cm="1">
        <f t="array" ref="AS197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97" s="6" t="str" cm="1">
        <f t="array" ref="AT19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7" s="59">
        <f ca="1">DATEDIF(TablaEmpleados[[#This Row],[FECHA CONTRATO]],TODAY(),"Y")</f>
        <v>12</v>
      </c>
    </row>
    <row r="198" spans="1:48" x14ac:dyDescent="0.25">
      <c r="A198" t="s">
        <v>333</v>
      </c>
      <c r="B198" t="str">
        <f t="shared" si="2"/>
        <v>lmonterro@dominio.com</v>
      </c>
      <c r="C198" s="5">
        <v>72460</v>
      </c>
      <c r="D198" t="s">
        <v>45</v>
      </c>
      <c r="E198" t="s">
        <v>24</v>
      </c>
      <c r="F198">
        <v>2126</v>
      </c>
      <c r="G198" s="1">
        <v>25682</v>
      </c>
      <c r="H198" t="s">
        <v>46</v>
      </c>
      <c r="I198" t="s">
        <v>26</v>
      </c>
      <c r="J198" t="s">
        <v>27</v>
      </c>
      <c r="K198" t="s">
        <v>28</v>
      </c>
      <c r="L198" t="s">
        <v>67</v>
      </c>
      <c r="M198" s="1">
        <v>41407</v>
      </c>
      <c r="N198" s="1"/>
      <c r="O198" t="s">
        <v>30</v>
      </c>
      <c r="P198" t="s">
        <v>31</v>
      </c>
      <c r="Q198" t="s">
        <v>32</v>
      </c>
      <c r="R198" t="s">
        <v>48</v>
      </c>
      <c r="S198" t="s">
        <v>42</v>
      </c>
      <c r="T198" t="s">
        <v>35</v>
      </c>
      <c r="U198">
        <v>4.7</v>
      </c>
      <c r="V198">
        <v>3</v>
      </c>
      <c r="W198">
        <v>0</v>
      </c>
      <c r="X198">
        <v>1</v>
      </c>
      <c r="Y198" s="1" t="str">
        <f>IF(TRIM(TablaEmpleados[[#This Row],[NOMBRE]])="","Solicitar nombre","Completo")</f>
        <v>Completo</v>
      </c>
      <c r="Z198" s="1" t="str">
        <f>IF(TRIM(TablaEmpleados[[#This Row],[EMAILS]])="","Solicitar email","")</f>
        <v/>
      </c>
      <c r="AA198" s="12">
        <f>IF(TablaEmpleados[[#This Row],[SALARIO]]&lt;60000,TablaEmpleados[[#This Row],[SALARIO]]*7%,0)</f>
        <v>0</v>
      </c>
      <c r="AB198" s="15">
        <f>IF(RIGHT(TablaEmpleados[[#This Row],[EMAILS]],8)="pade.com",TablaEmpleados[[#This Row],[SALARIO]]*12%,0)</f>
        <v>0</v>
      </c>
      <c r="AC198" s="15">
        <f>IF(LEFT(TablaEmpleados[[#This Row],[EMAILS]],8)="pade.com",TablaEmpleados[[#This Row],[SALARIO]]*12%,0)</f>
        <v>0</v>
      </c>
      <c r="AD198" s="15">
        <f>IF(COUNTIF(TablaEmpleados[[#This Row],[CARGO]],"*Production*")&gt;0,TablaEmpleados[[#This Row],[SALARIO]]*7%,0)</f>
        <v>5072.2000000000007</v>
      </c>
      <c r="AE198" s="59">
        <f>IF(TablaEmpleados[[#This Row],[ESTADO CIVIL]]="Married",2,0)</f>
        <v>0</v>
      </c>
      <c r="AF198" s="59">
        <f ca="1">IF(DATEDIF(TablaEmpleados[[#This Row],[FECHA CONTRATO]],TODAY(),"Y")&gt;=10,2,0)</f>
        <v>2</v>
      </c>
      <c r="AG198" s="6">
        <f>IF(AND(TablaEmpleados[[#This Row],[NACIONALIDAD]]&lt;&gt;"US Citizen",TablaEmpleados[[#This Row],[Bono anual 2]]=0),TablaEmpleados[[#This Row],[SALARIO]]*3%,0)</f>
        <v>0</v>
      </c>
      <c r="AH198" s="6" t="str">
        <f>IF(AND(TablaEmpleados[[#This Row],[NACIONALIDAD]]="US Citizen",TablaEmpleados[[#This Row],[LATINO]]="Yes"),"SI","NO")</f>
        <v>NO</v>
      </c>
      <c r="AI198" s="19">
        <v>1</v>
      </c>
      <c r="AJ198" s="19" t="str">
        <f>IF(AND(TablaEmpleados[[#This Row],[SALARIO]]&gt;=40000,TablaEmpleados[[#This Row],[SALARIO]]&lt;=50000),"SI","NO")</f>
        <v>NO</v>
      </c>
      <c r="AK198" s="6" t="str">
        <f>IF(OR(TablaEmpleados[[#This Row],[SALARIO]]&lt;55000,TablaEmpleados[[#This Row],[ESTADO CIVIL]]="Married"),"SI","NO")</f>
        <v>NO</v>
      </c>
      <c r="AL198" s="6" t="str">
        <f>IF(TablaEmpleados[[#This Row],[ESTADO]]="MA",
              IF(OR(TablaEmpleados[[#This Row],[CP]]=2145,TablaEmpleados[[#This Row],[CP]]=2148),"SI","NO"),"NO")</f>
        <v>NO</v>
      </c>
      <c r="AM1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8" s="6" t="str" cm="1">
        <f t="array" ref="AN1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8" s="6" t="b">
        <f>TablaEmpleados[[#This Row],[EVALUACIÓN DE DESEMPEÑO CON SI]]=TablaEmpleados[[#This Row],[EVALUACIÓN DE DESEMPEÑO CON SI.CONJUNTO]]</f>
        <v>1</v>
      </c>
      <c r="AP19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198" s="6" t="str" cm="1">
        <f t="array" ref="AQ1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98" s="6" t="b">
        <f>TablaEmpleados[[#This Row],[BONOS DE VIAJE POR EL MUNDO (Con SI)]]=TablaEmpleados[[#This Row],[BONOS DE VIAJE POR EL MUNDO (Con SI.CONJUNTO)]]</f>
        <v>1</v>
      </c>
      <c r="AS198" s="22" cm="1">
        <f t="array" ref="AS19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98" s="6" t="str" cm="1">
        <f t="array" ref="AT19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1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8" s="59">
        <f ca="1">DATEDIF(TablaEmpleados[[#This Row],[FECHA CONTRATO]],TODAY(),"Y")</f>
        <v>11</v>
      </c>
    </row>
    <row r="199" spans="1:48" x14ac:dyDescent="0.25">
      <c r="A199" t="s">
        <v>334</v>
      </c>
      <c r="C199" s="5">
        <v>72106</v>
      </c>
      <c r="D199" t="s">
        <v>45</v>
      </c>
      <c r="E199" t="s">
        <v>24</v>
      </c>
      <c r="F199">
        <v>2127</v>
      </c>
      <c r="G199" s="1">
        <v>28097</v>
      </c>
      <c r="H199" t="s">
        <v>25</v>
      </c>
      <c r="I199" t="s">
        <v>26</v>
      </c>
      <c r="J199" t="s">
        <v>27</v>
      </c>
      <c r="K199" t="s">
        <v>28</v>
      </c>
      <c r="L199" t="s">
        <v>67</v>
      </c>
      <c r="M199" s="1">
        <v>40917</v>
      </c>
      <c r="N199" s="1"/>
      <c r="O199" t="s">
        <v>30</v>
      </c>
      <c r="P199" t="s">
        <v>31</v>
      </c>
      <c r="Q199" t="s">
        <v>32</v>
      </c>
      <c r="R199" t="s">
        <v>84</v>
      </c>
      <c r="S199" t="s">
        <v>69</v>
      </c>
      <c r="T199" t="s">
        <v>43</v>
      </c>
      <c r="U199">
        <v>4.0999999999999996</v>
      </c>
      <c r="V199">
        <v>4</v>
      </c>
      <c r="W199">
        <v>0</v>
      </c>
      <c r="X199">
        <v>12</v>
      </c>
      <c r="Y199" s="1" t="str">
        <f>IF(TRIM(TablaEmpleados[[#This Row],[NOMBRE]])="","Solicitar nombre","Completo")</f>
        <v>Completo</v>
      </c>
      <c r="Z199" s="1" t="str">
        <f>IF(TRIM(TablaEmpleados[[#This Row],[EMAILS]])="","Solicitar email","")</f>
        <v>Solicitar email</v>
      </c>
      <c r="AA199" s="12">
        <f>IF(TablaEmpleados[[#This Row],[SALARIO]]&lt;60000,TablaEmpleados[[#This Row],[SALARIO]]*7%,0)</f>
        <v>0</v>
      </c>
      <c r="AB199" s="15">
        <f>IF(RIGHT(TablaEmpleados[[#This Row],[EMAILS]],8)="pade.com",TablaEmpleados[[#This Row],[SALARIO]]*12%,0)</f>
        <v>0</v>
      </c>
      <c r="AC199" s="15">
        <f>IF(LEFT(TablaEmpleados[[#This Row],[EMAILS]],8)="pade.com",TablaEmpleados[[#This Row],[SALARIO]]*12%,0)</f>
        <v>0</v>
      </c>
      <c r="AD199" s="15">
        <f>IF(COUNTIF(TablaEmpleados[[#This Row],[CARGO]],"*Production*")&gt;0,TablaEmpleados[[#This Row],[SALARIO]]*7%,0)</f>
        <v>5047.42</v>
      </c>
      <c r="AE199" s="59">
        <f>IF(TablaEmpleados[[#This Row],[ESTADO CIVIL]]="Married",2,0)</f>
        <v>0</v>
      </c>
      <c r="AF199" s="59">
        <f ca="1">IF(DATEDIF(TablaEmpleados[[#This Row],[FECHA CONTRATO]],TODAY(),"Y")&gt;=10,2,0)</f>
        <v>2</v>
      </c>
      <c r="AG199" s="6">
        <f>IF(AND(TablaEmpleados[[#This Row],[NACIONALIDAD]]&lt;&gt;"US Citizen",TablaEmpleados[[#This Row],[Bono anual 2]]=0),TablaEmpleados[[#This Row],[SALARIO]]*3%,0)</f>
        <v>0</v>
      </c>
      <c r="AH199" s="6" t="str">
        <f>IF(AND(TablaEmpleados[[#This Row],[NACIONALIDAD]]="US Citizen",TablaEmpleados[[#This Row],[LATINO]]="Yes"),"SI","NO")</f>
        <v>NO</v>
      </c>
      <c r="AI199" s="19">
        <v>1</v>
      </c>
      <c r="AJ199" s="19" t="str">
        <f>IF(AND(TablaEmpleados[[#This Row],[SALARIO]]&gt;=40000,TablaEmpleados[[#This Row],[SALARIO]]&lt;=50000),"SI","NO")</f>
        <v>NO</v>
      </c>
      <c r="AK199" s="6" t="str">
        <f>IF(OR(TablaEmpleados[[#This Row],[SALARIO]]&lt;55000,TablaEmpleados[[#This Row],[ESTADO CIVIL]]="Married"),"SI","NO")</f>
        <v>NO</v>
      </c>
      <c r="AL199" s="6" t="str">
        <f>IF(TablaEmpleados[[#This Row],[ESTADO]]="MA",
              IF(OR(TablaEmpleados[[#This Row],[CP]]=2145,TablaEmpleados[[#This Row],[CP]]=2148),"SI","NO"),"NO")</f>
        <v>NO</v>
      </c>
      <c r="AM1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9" s="6" t="str" cm="1">
        <f t="array" ref="AN1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9" s="6" t="b">
        <f>TablaEmpleados[[#This Row],[EVALUACIÓN DE DESEMPEÑO CON SI]]=TablaEmpleados[[#This Row],[EVALUACIÓN DE DESEMPEÑO CON SI.CONJUNTO]]</f>
        <v>1</v>
      </c>
      <c r="AP19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199" s="6" t="str" cm="1">
        <f t="array" ref="AQ1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9" s="6" t="b">
        <f>TablaEmpleados[[#This Row],[BONOS DE VIAJE POR EL MUNDO (Con SI)]]=TablaEmpleados[[#This Row],[BONOS DE VIAJE POR EL MUNDO (Con SI.CONJUNTO)]]</f>
        <v>1</v>
      </c>
      <c r="AS199" s="22" cm="1">
        <f t="array" ref="AS1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9" s="6" t="str" cm="1">
        <f t="array" ref="AT19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1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9" s="59">
        <f ca="1">DATEDIF(TablaEmpleados[[#This Row],[FECHA CONTRATO]],TODAY(),"Y")</f>
        <v>12</v>
      </c>
    </row>
    <row r="200" spans="1:48" x14ac:dyDescent="0.25">
      <c r="A200" t="s">
        <v>335</v>
      </c>
      <c r="B200" t="str">
        <f t="shared" ref="B200:B262" si="3">LOWER(LEFT(RIGHT(A200,LEN(A200)-FIND(",",A200)),1)&amp;LEFT(A200,FIND(",",A200)-1)&amp;"@dominio.com")</f>
        <v>tmorway@dominio.com</v>
      </c>
      <c r="C200" s="5">
        <v>52599</v>
      </c>
      <c r="D200" t="s">
        <v>208</v>
      </c>
      <c r="E200" t="s">
        <v>24</v>
      </c>
      <c r="F200">
        <v>2048</v>
      </c>
      <c r="G200" s="1">
        <v>28949</v>
      </c>
      <c r="H200" t="s">
        <v>46</v>
      </c>
      <c r="I200" t="s">
        <v>37</v>
      </c>
      <c r="J200" t="s">
        <v>27</v>
      </c>
      <c r="K200" t="s">
        <v>28</v>
      </c>
      <c r="L200" t="s">
        <v>29</v>
      </c>
      <c r="M200" s="1">
        <v>42051</v>
      </c>
      <c r="N200" s="1"/>
      <c r="O200" t="s">
        <v>30</v>
      </c>
      <c r="P200" t="s">
        <v>31</v>
      </c>
      <c r="Q200" t="s">
        <v>40</v>
      </c>
      <c r="R200" t="s">
        <v>72</v>
      </c>
      <c r="S200" t="s">
        <v>101</v>
      </c>
      <c r="T200" t="s">
        <v>43</v>
      </c>
      <c r="U200">
        <v>3.81</v>
      </c>
      <c r="V200">
        <v>3</v>
      </c>
      <c r="W200">
        <v>6</v>
      </c>
      <c r="X200">
        <v>6</v>
      </c>
      <c r="Y200" s="1" t="str">
        <f>IF(TRIM(TablaEmpleados[[#This Row],[NOMBRE]])="","Solicitar nombre","Completo")</f>
        <v>Completo</v>
      </c>
      <c r="Z200" s="1" t="str">
        <f>IF(TRIM(TablaEmpleados[[#This Row],[EMAILS]])="","Solicitar email","")</f>
        <v/>
      </c>
      <c r="AA200" s="12">
        <f>IF(TablaEmpleados[[#This Row],[SALARIO]]&lt;60000,TablaEmpleados[[#This Row],[SALARIO]]*7%,0)</f>
        <v>3681.9300000000003</v>
      </c>
      <c r="AB200" s="15">
        <f>IF(RIGHT(TablaEmpleados[[#This Row],[EMAILS]],8)="pade.com",TablaEmpleados[[#This Row],[SALARIO]]*12%,0)</f>
        <v>0</v>
      </c>
      <c r="AC200" s="15">
        <f>IF(LEFT(TablaEmpleados[[#This Row],[EMAILS]],8)="pade.com",TablaEmpleados[[#This Row],[SALARIO]]*12%,0)</f>
        <v>0</v>
      </c>
      <c r="AD200" s="15">
        <f>IF(COUNTIF(TablaEmpleados[[#This Row],[CARGO]],"*Production*")&gt;0,TablaEmpleados[[#This Row],[SALARIO]]*7%,0)</f>
        <v>0</v>
      </c>
      <c r="AE200" s="59">
        <f>IF(TablaEmpleados[[#This Row],[ESTADO CIVIL]]="Married",2,0)</f>
        <v>2</v>
      </c>
      <c r="AF200" s="59">
        <f ca="1">IF(DATEDIF(TablaEmpleados[[#This Row],[FECHA CONTRATO]],TODAY(),"Y")&gt;=10,2,0)</f>
        <v>0</v>
      </c>
      <c r="AG200" s="6">
        <f>IF(AND(TablaEmpleados[[#This Row],[NACIONALIDAD]]&lt;&gt;"US Citizen",TablaEmpleados[[#This Row],[Bono anual 2]]=0),TablaEmpleados[[#This Row],[SALARIO]]*3%,0)</f>
        <v>0</v>
      </c>
      <c r="AH200" s="6" t="str">
        <f>IF(AND(TablaEmpleados[[#This Row],[NACIONALIDAD]]="US Citizen",TablaEmpleados[[#This Row],[LATINO]]="Yes"),"SI","NO")</f>
        <v>NO</v>
      </c>
      <c r="AI200" s="19">
        <v>1</v>
      </c>
      <c r="AJ200" s="19" t="str">
        <f>IF(AND(TablaEmpleados[[#This Row],[SALARIO]]&gt;=40000,TablaEmpleados[[#This Row],[SALARIO]]&lt;=50000),"SI","NO")</f>
        <v>NO</v>
      </c>
      <c r="AK200" s="6" t="str">
        <f>IF(OR(TablaEmpleados[[#This Row],[SALARIO]]&lt;55000,TablaEmpleados[[#This Row],[ESTADO CIVIL]]="Married"),"SI","NO")</f>
        <v>SI</v>
      </c>
      <c r="AL200" s="6" t="str">
        <f>IF(TablaEmpleados[[#This Row],[ESTADO]]="MA",
              IF(OR(TablaEmpleados[[#This Row],[CP]]=2145,TablaEmpleados[[#This Row],[CP]]=2148),"SI","NO"),"NO")</f>
        <v>NO</v>
      </c>
      <c r="AM2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00" s="6" t="str" cm="1">
        <f t="array" ref="AN2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00" s="6" t="b">
        <f>TablaEmpleados[[#This Row],[EVALUACIÓN DE DESEMPEÑO CON SI]]=TablaEmpleados[[#This Row],[EVALUACIÓN DE DESEMPEÑO CON SI.CONJUNTO]]</f>
        <v>1</v>
      </c>
      <c r="AP20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0" s="6" t="str" cm="1">
        <f t="array" ref="AQ2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0" s="6" t="b">
        <f>TablaEmpleados[[#This Row],[BONOS DE VIAJE POR EL MUNDO (Con SI)]]=TablaEmpleados[[#This Row],[BONOS DE VIAJE POR EL MUNDO (Con SI.CONJUNTO)]]</f>
        <v>1</v>
      </c>
      <c r="AS200" s="22" cm="1">
        <f t="array" ref="AS20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0" s="6" t="str" cm="1">
        <f t="array" ref="AT20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0" s="59">
        <f ca="1">DATEDIF(TablaEmpleados[[#This Row],[FECHA CONTRATO]],TODAY(),"Y")</f>
        <v>9</v>
      </c>
    </row>
    <row r="201" spans="1:48" x14ac:dyDescent="0.25">
      <c r="A201" t="s">
        <v>336</v>
      </c>
      <c r="B201" t="str">
        <f t="shared" si="3"/>
        <v xml:space="preserve"> motlagh@dominio.com</v>
      </c>
      <c r="C201" s="5">
        <v>63430</v>
      </c>
      <c r="D201" t="s">
        <v>23</v>
      </c>
      <c r="E201" t="s">
        <v>24</v>
      </c>
      <c r="F201">
        <v>2453</v>
      </c>
      <c r="G201" s="1">
        <v>30870</v>
      </c>
      <c r="H201" t="s">
        <v>46</v>
      </c>
      <c r="I201" t="s">
        <v>52</v>
      </c>
      <c r="J201" t="s">
        <v>27</v>
      </c>
      <c r="K201" t="s">
        <v>28</v>
      </c>
      <c r="L201" t="s">
        <v>29</v>
      </c>
      <c r="M201" s="1">
        <v>41365</v>
      </c>
      <c r="N201" s="1"/>
      <c r="O201" t="s">
        <v>30</v>
      </c>
      <c r="P201" t="s">
        <v>31</v>
      </c>
      <c r="Q201" t="s">
        <v>32</v>
      </c>
      <c r="R201" t="s">
        <v>50</v>
      </c>
      <c r="S201" t="s">
        <v>34</v>
      </c>
      <c r="T201" t="s">
        <v>43</v>
      </c>
      <c r="U201">
        <v>4.4000000000000004</v>
      </c>
      <c r="V201">
        <v>4</v>
      </c>
      <c r="W201">
        <v>0</v>
      </c>
      <c r="X201">
        <v>18</v>
      </c>
      <c r="Y201" s="1" t="str">
        <f>IF(TRIM(TablaEmpleados[[#This Row],[NOMBRE]])="","Solicitar nombre","Completo")</f>
        <v>Completo</v>
      </c>
      <c r="Z201" s="1" t="str">
        <f>IF(TRIM(TablaEmpleados[[#This Row],[EMAILS]])="","Solicitar email","")</f>
        <v/>
      </c>
      <c r="AA201" s="12">
        <f>IF(TablaEmpleados[[#This Row],[SALARIO]]&lt;60000,TablaEmpleados[[#This Row],[SALARIO]]*7%,0)</f>
        <v>0</v>
      </c>
      <c r="AB201" s="15">
        <f>IF(RIGHT(TablaEmpleados[[#This Row],[EMAILS]],8)="pade.com",TablaEmpleados[[#This Row],[SALARIO]]*12%,0)</f>
        <v>0</v>
      </c>
      <c r="AC201" s="15">
        <f>IF(LEFT(TablaEmpleados[[#This Row],[EMAILS]],8)="pade.com",TablaEmpleados[[#This Row],[SALARIO]]*12%,0)</f>
        <v>0</v>
      </c>
      <c r="AD201" s="15">
        <f>IF(COUNTIF(TablaEmpleados[[#This Row],[CARGO]],"*Production*")&gt;0,TablaEmpleados[[#This Row],[SALARIO]]*7%,0)</f>
        <v>4440.1000000000004</v>
      </c>
      <c r="AE201" s="59">
        <f>IF(TablaEmpleados[[#This Row],[ESTADO CIVIL]]="Married",2,0)</f>
        <v>0</v>
      </c>
      <c r="AF201" s="59">
        <f ca="1">IF(DATEDIF(TablaEmpleados[[#This Row],[FECHA CONTRATO]],TODAY(),"Y")&gt;=10,2,0)</f>
        <v>2</v>
      </c>
      <c r="AG201" s="6">
        <f>IF(AND(TablaEmpleados[[#This Row],[NACIONALIDAD]]&lt;&gt;"US Citizen",TablaEmpleados[[#This Row],[Bono anual 2]]=0),TablaEmpleados[[#This Row],[SALARIO]]*3%,0)</f>
        <v>0</v>
      </c>
      <c r="AH201" s="6" t="str">
        <f>IF(AND(TablaEmpleados[[#This Row],[NACIONALIDAD]]="US Citizen",TablaEmpleados[[#This Row],[LATINO]]="Yes"),"SI","NO")</f>
        <v>NO</v>
      </c>
      <c r="AI201" s="19">
        <v>1</v>
      </c>
      <c r="AJ201" s="19" t="str">
        <f>IF(AND(TablaEmpleados[[#This Row],[SALARIO]]&gt;=40000,TablaEmpleados[[#This Row],[SALARIO]]&lt;=50000),"SI","NO")</f>
        <v>NO</v>
      </c>
      <c r="AK201" s="6" t="str">
        <f>IF(OR(TablaEmpleados[[#This Row],[SALARIO]]&lt;55000,TablaEmpleados[[#This Row],[ESTADO CIVIL]]="Married"),"SI","NO")</f>
        <v>NO</v>
      </c>
      <c r="AL201" s="6" t="str">
        <f>IF(TablaEmpleados[[#This Row],[ESTADO]]="MA",
              IF(OR(TablaEmpleados[[#This Row],[CP]]=2145,TablaEmpleados[[#This Row],[CP]]=2148),"SI","NO"),"NO")</f>
        <v>NO</v>
      </c>
      <c r="AM2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1" s="6" t="str" cm="1">
        <f t="array" ref="AN2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1" s="6" t="b">
        <f>TablaEmpleados[[#This Row],[EVALUACIÓN DE DESEMPEÑO CON SI]]=TablaEmpleados[[#This Row],[EVALUACIÓN DE DESEMPEÑO CON SI.CONJUNTO]]</f>
        <v>1</v>
      </c>
      <c r="AP20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1" s="6" t="str" cm="1">
        <f t="array" ref="AQ2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1" s="6" t="b">
        <f>TablaEmpleados[[#This Row],[BONOS DE VIAJE POR EL MUNDO (Con SI)]]=TablaEmpleados[[#This Row],[BONOS DE VIAJE POR EL MUNDO (Con SI.CONJUNTO)]]</f>
        <v>1</v>
      </c>
      <c r="AS201" s="22" cm="1">
        <f t="array" ref="AS2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1" s="6" t="str" cm="1">
        <f t="array" ref="AT20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1" s="59">
        <f ca="1">DATEDIF(TablaEmpleados[[#This Row],[FECHA CONTRATO]],TODAY(),"Y")</f>
        <v>11</v>
      </c>
    </row>
    <row r="202" spans="1:48" x14ac:dyDescent="0.25">
      <c r="A202" t="s">
        <v>337</v>
      </c>
      <c r="B202" t="str">
        <f t="shared" si="3"/>
        <v>mmoumanil@dominio.com</v>
      </c>
      <c r="C202" s="5">
        <v>74417</v>
      </c>
      <c r="D202" t="s">
        <v>45</v>
      </c>
      <c r="E202" t="s">
        <v>24</v>
      </c>
      <c r="F202">
        <v>1460</v>
      </c>
      <c r="G202" s="1">
        <v>27364</v>
      </c>
      <c r="H202" t="s">
        <v>25</v>
      </c>
      <c r="I202" t="s">
        <v>121</v>
      </c>
      <c r="J202" t="s">
        <v>27</v>
      </c>
      <c r="K202" t="s">
        <v>28</v>
      </c>
      <c r="L202" t="s">
        <v>67</v>
      </c>
      <c r="M202" s="1">
        <v>41407</v>
      </c>
      <c r="N202" s="1"/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43</v>
      </c>
      <c r="U202">
        <v>4.29</v>
      </c>
      <c r="V202">
        <v>5</v>
      </c>
      <c r="W202">
        <v>0</v>
      </c>
      <c r="X202">
        <v>11</v>
      </c>
      <c r="Y202" s="1" t="str">
        <f>IF(TRIM(TablaEmpleados[[#This Row],[NOMBRE]])="","Solicitar nombre","Completo")</f>
        <v>Completo</v>
      </c>
      <c r="Z202" s="1" t="str">
        <f>IF(TRIM(TablaEmpleados[[#This Row],[EMAILS]])="","Solicitar email","")</f>
        <v/>
      </c>
      <c r="AA202" s="12">
        <f>IF(TablaEmpleados[[#This Row],[SALARIO]]&lt;60000,TablaEmpleados[[#This Row],[SALARIO]]*7%,0)</f>
        <v>0</v>
      </c>
      <c r="AB202" s="15">
        <f>IF(RIGHT(TablaEmpleados[[#This Row],[EMAILS]],8)="pade.com",TablaEmpleados[[#This Row],[SALARIO]]*12%,0)</f>
        <v>0</v>
      </c>
      <c r="AC202" s="15">
        <f>IF(LEFT(TablaEmpleados[[#This Row],[EMAILS]],8)="pade.com",TablaEmpleados[[#This Row],[SALARIO]]*12%,0)</f>
        <v>0</v>
      </c>
      <c r="AD202" s="15">
        <f>IF(COUNTIF(TablaEmpleados[[#This Row],[CARGO]],"*Production*")&gt;0,TablaEmpleados[[#This Row],[SALARIO]]*7%,0)</f>
        <v>5209.1900000000005</v>
      </c>
      <c r="AE202" s="59">
        <f>IF(TablaEmpleados[[#This Row],[ESTADO CIVIL]]="Married",2,0)</f>
        <v>0</v>
      </c>
      <c r="AF202" s="59">
        <f ca="1">IF(DATEDIF(TablaEmpleados[[#This Row],[FECHA CONTRATO]],TODAY(),"Y")&gt;=10,2,0)</f>
        <v>2</v>
      </c>
      <c r="AG202" s="6">
        <f>IF(AND(TablaEmpleados[[#This Row],[NACIONALIDAD]]&lt;&gt;"US Citizen",TablaEmpleados[[#This Row],[Bono anual 2]]=0),TablaEmpleados[[#This Row],[SALARIO]]*3%,0)</f>
        <v>0</v>
      </c>
      <c r="AH202" s="6" t="str">
        <f>IF(AND(TablaEmpleados[[#This Row],[NACIONALIDAD]]="US Citizen",TablaEmpleados[[#This Row],[LATINO]]="Yes"),"SI","NO")</f>
        <v>NO</v>
      </c>
      <c r="AI202" s="19">
        <v>1</v>
      </c>
      <c r="AJ202" s="19" t="str">
        <f>IF(AND(TablaEmpleados[[#This Row],[SALARIO]]&gt;=40000,TablaEmpleados[[#This Row],[SALARIO]]&lt;=50000),"SI","NO")</f>
        <v>NO</v>
      </c>
      <c r="AK202" s="6" t="str">
        <f>IF(OR(TablaEmpleados[[#This Row],[SALARIO]]&lt;55000,TablaEmpleados[[#This Row],[ESTADO CIVIL]]="Married"),"SI","NO")</f>
        <v>NO</v>
      </c>
      <c r="AL202" s="6" t="str">
        <f>IF(TablaEmpleados[[#This Row],[ESTADO]]="MA",
              IF(OR(TablaEmpleados[[#This Row],[CP]]=2145,TablaEmpleados[[#This Row],[CP]]=2148),"SI","NO"),"NO")</f>
        <v>NO</v>
      </c>
      <c r="AM2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2" s="6" t="str" cm="1">
        <f t="array" ref="AN2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2" s="6" t="b">
        <f>TablaEmpleados[[#This Row],[EVALUACIÓN DE DESEMPEÑO CON SI]]=TablaEmpleados[[#This Row],[EVALUACIÓN DE DESEMPEÑO CON SI.CONJUNTO]]</f>
        <v>1</v>
      </c>
      <c r="AP20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2" s="6" t="str" cm="1">
        <f t="array" ref="AQ2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2" s="6" t="b">
        <f>TablaEmpleados[[#This Row],[BONOS DE VIAJE POR EL MUNDO (Con SI)]]=TablaEmpleados[[#This Row],[BONOS DE VIAJE POR EL MUNDO (Con SI.CONJUNTO)]]</f>
        <v>1</v>
      </c>
      <c r="AS202" s="22" cm="1">
        <f t="array" ref="AS20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2" s="6" t="str" cm="1">
        <f t="array" ref="AT20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2" s="59">
        <f ca="1">DATEDIF(TablaEmpleados[[#This Row],[FECHA CONTRATO]],TODAY(),"Y")</f>
        <v>11</v>
      </c>
    </row>
    <row r="203" spans="1:48" x14ac:dyDescent="0.25">
      <c r="A203" t="s">
        <v>338</v>
      </c>
      <c r="B203" t="str">
        <f t="shared" si="3"/>
        <v>mmyers@dominio.com</v>
      </c>
      <c r="C203" s="5">
        <v>57575</v>
      </c>
      <c r="D203" t="s">
        <v>23</v>
      </c>
      <c r="E203" t="s">
        <v>24</v>
      </c>
      <c r="F203">
        <v>1550</v>
      </c>
      <c r="G203" s="1">
        <v>29329</v>
      </c>
      <c r="H203" t="s">
        <v>25</v>
      </c>
      <c r="I203" t="s">
        <v>26</v>
      </c>
      <c r="J203" t="s">
        <v>27</v>
      </c>
      <c r="K203" t="s">
        <v>28</v>
      </c>
      <c r="L203" t="s">
        <v>96</v>
      </c>
      <c r="M203" s="1">
        <v>1</v>
      </c>
      <c r="N203" s="1"/>
      <c r="O203" t="s">
        <v>30</v>
      </c>
      <c r="P203" t="s">
        <v>31</v>
      </c>
      <c r="Q203" t="s">
        <v>32</v>
      </c>
      <c r="R203" t="s">
        <v>48</v>
      </c>
      <c r="S203" t="s">
        <v>34</v>
      </c>
      <c r="T203" t="s">
        <v>43</v>
      </c>
      <c r="U203">
        <v>4.0999999999999996</v>
      </c>
      <c r="V203">
        <v>4</v>
      </c>
      <c r="W203">
        <v>0</v>
      </c>
      <c r="X203">
        <v>13</v>
      </c>
      <c r="Y203" s="1" t="str">
        <f>IF(TRIM(TablaEmpleados[[#This Row],[NOMBRE]])="","Solicitar nombre","Completo")</f>
        <v>Completo</v>
      </c>
      <c r="Z203" s="1" t="str">
        <f>IF(TRIM(TablaEmpleados[[#This Row],[EMAILS]])="","Solicitar email","")</f>
        <v/>
      </c>
      <c r="AA203" s="12">
        <f>IF(TablaEmpleados[[#This Row],[SALARIO]]&lt;60000,TablaEmpleados[[#This Row],[SALARIO]]*7%,0)</f>
        <v>4030.2500000000005</v>
      </c>
      <c r="AB203" s="15">
        <f>IF(RIGHT(TablaEmpleados[[#This Row],[EMAILS]],8)="pade.com",TablaEmpleados[[#This Row],[SALARIO]]*12%,0)</f>
        <v>0</v>
      </c>
      <c r="AC203" s="15">
        <f>IF(LEFT(TablaEmpleados[[#This Row],[EMAILS]],8)="pade.com",TablaEmpleados[[#This Row],[SALARIO]]*12%,0)</f>
        <v>0</v>
      </c>
      <c r="AD203" s="15">
        <f>IF(COUNTIF(TablaEmpleados[[#This Row],[CARGO]],"*Production*")&gt;0,TablaEmpleados[[#This Row],[SALARIO]]*7%,0)</f>
        <v>4030.2500000000005</v>
      </c>
      <c r="AE203" s="59">
        <f>IF(TablaEmpleados[[#This Row],[ESTADO CIVIL]]="Married",2,0)</f>
        <v>0</v>
      </c>
      <c r="AF203" s="59">
        <f ca="1">IF(DATEDIF(TablaEmpleados[[#This Row],[FECHA CONTRATO]],TODAY(),"Y")&gt;=10,2,0)</f>
        <v>2</v>
      </c>
      <c r="AG203" s="6">
        <f>IF(AND(TablaEmpleados[[#This Row],[NACIONALIDAD]]&lt;&gt;"US Citizen",TablaEmpleados[[#This Row],[Bono anual 2]]=0),TablaEmpleados[[#This Row],[SALARIO]]*3%,0)</f>
        <v>0</v>
      </c>
      <c r="AH203" s="6" t="str">
        <f>IF(AND(TablaEmpleados[[#This Row],[NACIONALIDAD]]="US Citizen",TablaEmpleados[[#This Row],[LATINO]]="Yes"),"SI","NO")</f>
        <v>NO</v>
      </c>
      <c r="AI203" s="19">
        <v>1</v>
      </c>
      <c r="AJ203" s="19" t="str">
        <f>IF(AND(TablaEmpleados[[#This Row],[SALARIO]]&gt;=40000,TablaEmpleados[[#This Row],[SALARIO]]&lt;=50000),"SI","NO")</f>
        <v>NO</v>
      </c>
      <c r="AK203" s="6" t="str">
        <f>IF(OR(TablaEmpleados[[#This Row],[SALARIO]]&lt;55000,TablaEmpleados[[#This Row],[ESTADO CIVIL]]="Married"),"SI","NO")</f>
        <v>NO</v>
      </c>
      <c r="AL203" s="6" t="str">
        <f>IF(TablaEmpleados[[#This Row],[ESTADO]]="MA",
              IF(OR(TablaEmpleados[[#This Row],[CP]]=2145,TablaEmpleados[[#This Row],[CP]]=2148),"SI","NO"),"NO")</f>
        <v>NO</v>
      </c>
      <c r="AM2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3" s="6" t="str" cm="1">
        <f t="array" ref="AN2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3" s="6" t="b">
        <f>TablaEmpleados[[#This Row],[EVALUACIÓN DE DESEMPEÑO CON SI]]=TablaEmpleados[[#This Row],[EVALUACIÓN DE DESEMPEÑO CON SI.CONJUNTO]]</f>
        <v>1</v>
      </c>
      <c r="AP20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3" s="6" t="str" cm="1">
        <f t="array" ref="AQ2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3" s="6" t="b">
        <f>TablaEmpleados[[#This Row],[BONOS DE VIAJE POR EL MUNDO (Con SI)]]=TablaEmpleados[[#This Row],[BONOS DE VIAJE POR EL MUNDO (Con SI.CONJUNTO)]]</f>
        <v>1</v>
      </c>
      <c r="AS203" s="22" cm="1">
        <f t="array" ref="AS20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3" s="6" t="str" cm="1">
        <f t="array" ref="AT20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3" s="59">
        <f ca="1">DATEDIF(TablaEmpleados[[#This Row],[FECHA CONTRATO]],TODAY(),"Y")</f>
        <v>124</v>
      </c>
    </row>
    <row r="204" spans="1:48" x14ac:dyDescent="0.25">
      <c r="A204" t="s">
        <v>339</v>
      </c>
      <c r="B204" t="str">
        <f t="shared" si="3"/>
        <v>knavathe@dominio.com</v>
      </c>
      <c r="C204" s="5">
        <v>87921</v>
      </c>
      <c r="D204" t="s">
        <v>299</v>
      </c>
      <c r="E204" t="s">
        <v>24</v>
      </c>
      <c r="F204">
        <v>2056</v>
      </c>
      <c r="G204" s="1">
        <v>25683</v>
      </c>
      <c r="H204" t="s">
        <v>25</v>
      </c>
      <c r="I204" t="s">
        <v>26</v>
      </c>
      <c r="J204" t="s">
        <v>27</v>
      </c>
      <c r="K204" t="s">
        <v>28</v>
      </c>
      <c r="L204" t="s">
        <v>96</v>
      </c>
      <c r="M204" s="1">
        <v>42776</v>
      </c>
      <c r="N204" s="1"/>
      <c r="O204" t="s">
        <v>30</v>
      </c>
      <c r="P204" t="s">
        <v>31</v>
      </c>
      <c r="Q204" t="s">
        <v>40</v>
      </c>
      <c r="R204" t="s">
        <v>180</v>
      </c>
      <c r="S204" t="s">
        <v>42</v>
      </c>
      <c r="T204" t="s">
        <v>43</v>
      </c>
      <c r="U204">
        <v>5</v>
      </c>
      <c r="V204">
        <v>3</v>
      </c>
      <c r="W204">
        <v>6</v>
      </c>
      <c r="X204">
        <v>17</v>
      </c>
      <c r="Y204" s="1" t="str">
        <f>IF(TRIM(TablaEmpleados[[#This Row],[NOMBRE]])="","Solicitar nombre","Completo")</f>
        <v>Completo</v>
      </c>
      <c r="Z204" s="1" t="str">
        <f>IF(TRIM(TablaEmpleados[[#This Row],[EMAILS]])="","Solicitar email","")</f>
        <v/>
      </c>
      <c r="AA204" s="12">
        <f>IF(TablaEmpleados[[#This Row],[SALARIO]]&lt;60000,TablaEmpleados[[#This Row],[SALARIO]]*7%,0)</f>
        <v>0</v>
      </c>
      <c r="AB204" s="15">
        <f>IF(RIGHT(TablaEmpleados[[#This Row],[EMAILS]],8)="pade.com",TablaEmpleados[[#This Row],[SALARIO]]*12%,0)</f>
        <v>0</v>
      </c>
      <c r="AC204" s="15">
        <f>IF(LEFT(TablaEmpleados[[#This Row],[EMAILS]],8)="pade.com",TablaEmpleados[[#This Row],[SALARIO]]*12%,0)</f>
        <v>0</v>
      </c>
      <c r="AD204" s="15">
        <f>IF(COUNTIF(TablaEmpleados[[#This Row],[CARGO]],"*Production*")&gt;0,TablaEmpleados[[#This Row],[SALARIO]]*7%,0)</f>
        <v>0</v>
      </c>
      <c r="AE204" s="59">
        <f>IF(TablaEmpleados[[#This Row],[ESTADO CIVIL]]="Married",2,0)</f>
        <v>0</v>
      </c>
      <c r="AF204" s="59">
        <f ca="1">IF(DATEDIF(TablaEmpleados[[#This Row],[FECHA CONTRATO]],TODAY(),"Y")&gt;=10,2,0)</f>
        <v>0</v>
      </c>
      <c r="AG204" s="6">
        <f>IF(AND(TablaEmpleados[[#This Row],[NACIONALIDAD]]&lt;&gt;"US Citizen",TablaEmpleados[[#This Row],[Bono anual 2]]=0),TablaEmpleados[[#This Row],[SALARIO]]*3%,0)</f>
        <v>0</v>
      </c>
      <c r="AH204" s="6" t="str">
        <f>IF(AND(TablaEmpleados[[#This Row],[NACIONALIDAD]]="US Citizen",TablaEmpleados[[#This Row],[LATINO]]="Yes"),"SI","NO")</f>
        <v>NO</v>
      </c>
      <c r="AI204" s="19">
        <v>1</v>
      </c>
      <c r="AJ204" s="19" t="str">
        <f>IF(AND(TablaEmpleados[[#This Row],[SALARIO]]&gt;=40000,TablaEmpleados[[#This Row],[SALARIO]]&lt;=50000),"SI","NO")</f>
        <v>NO</v>
      </c>
      <c r="AK204" s="6" t="str">
        <f>IF(OR(TablaEmpleados[[#This Row],[SALARIO]]&lt;55000,TablaEmpleados[[#This Row],[ESTADO CIVIL]]="Married"),"SI","NO")</f>
        <v>NO</v>
      </c>
      <c r="AL204" s="6" t="str">
        <f>IF(TablaEmpleados[[#This Row],[ESTADO]]="MA",
              IF(OR(TablaEmpleados[[#This Row],[CP]]=2145,TablaEmpleados[[#This Row],[CP]]=2148),"SI","NO"),"NO")</f>
        <v>NO</v>
      </c>
      <c r="AM2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04" s="6" t="str" cm="1">
        <f t="array" ref="AN2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04" s="6" t="b">
        <f>TablaEmpleados[[#This Row],[EVALUACIÓN DE DESEMPEÑO CON SI]]=TablaEmpleados[[#This Row],[EVALUACIÓN DE DESEMPEÑO CON SI.CONJUNTO]]</f>
        <v>1</v>
      </c>
      <c r="AP20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4" s="6" t="str" cm="1">
        <f t="array" ref="AQ2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4" s="6" t="b">
        <f>TablaEmpleados[[#This Row],[BONOS DE VIAJE POR EL MUNDO (Con SI)]]=TablaEmpleados[[#This Row],[BONOS DE VIAJE POR EL MUNDO (Con SI.CONJUNTO)]]</f>
        <v>1</v>
      </c>
      <c r="AS204" s="22" cm="1">
        <f t="array" ref="AS20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4" s="6" t="str" cm="1">
        <f t="array" ref="AT20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4" s="59">
        <f ca="1">DATEDIF(TablaEmpleados[[#This Row],[FECHA CONTRATO]],TODAY(),"Y")</f>
        <v>7</v>
      </c>
    </row>
    <row r="205" spans="1:48" x14ac:dyDescent="0.25">
      <c r="A205" t="s">
        <v>340</v>
      </c>
      <c r="B205" t="str">
        <f t="shared" si="3"/>
        <v>cndzi@dominio.com</v>
      </c>
      <c r="C205" s="5">
        <v>50470</v>
      </c>
      <c r="D205" t="s">
        <v>23</v>
      </c>
      <c r="E205" t="s">
        <v>24</v>
      </c>
      <c r="F205">
        <v>2110</v>
      </c>
      <c r="G205" s="1">
        <v>32630</v>
      </c>
      <c r="H205" t="s">
        <v>25</v>
      </c>
      <c r="I205" t="s">
        <v>26</v>
      </c>
      <c r="J205" t="s">
        <v>27</v>
      </c>
      <c r="K205" t="s">
        <v>28</v>
      </c>
      <c r="L205" t="s">
        <v>67</v>
      </c>
      <c r="M205" s="1">
        <v>40812</v>
      </c>
      <c r="N205" s="1">
        <v>41733</v>
      </c>
      <c r="O205" t="s">
        <v>53</v>
      </c>
      <c r="P205" t="s">
        <v>39</v>
      </c>
      <c r="Q205" t="s">
        <v>32</v>
      </c>
      <c r="R205" t="s">
        <v>54</v>
      </c>
      <c r="S205" t="s">
        <v>69</v>
      </c>
      <c r="T205" t="s">
        <v>43</v>
      </c>
      <c r="U205">
        <v>4.3</v>
      </c>
      <c r="V205">
        <v>3</v>
      </c>
      <c r="W205">
        <v>0</v>
      </c>
      <c r="X205">
        <v>19</v>
      </c>
      <c r="Y205" s="1" t="str">
        <f>IF(TRIM(TablaEmpleados[[#This Row],[NOMBRE]])="","Solicitar nombre","Completo")</f>
        <v>Completo</v>
      </c>
      <c r="Z205" s="1" t="str">
        <f>IF(TRIM(TablaEmpleados[[#This Row],[EMAILS]])="","Solicitar email","")</f>
        <v/>
      </c>
      <c r="AA205" s="12">
        <f>IF(TablaEmpleados[[#This Row],[SALARIO]]&lt;60000,TablaEmpleados[[#This Row],[SALARIO]]*7%,0)</f>
        <v>3532.9000000000005</v>
      </c>
      <c r="AB205" s="15">
        <f>IF(RIGHT(TablaEmpleados[[#This Row],[EMAILS]],8)="pade.com",TablaEmpleados[[#This Row],[SALARIO]]*12%,0)</f>
        <v>0</v>
      </c>
      <c r="AC205" s="15">
        <f>IF(LEFT(TablaEmpleados[[#This Row],[EMAILS]],8)="pade.com",TablaEmpleados[[#This Row],[SALARIO]]*12%,0)</f>
        <v>0</v>
      </c>
      <c r="AD205" s="15">
        <f>IF(COUNTIF(TablaEmpleados[[#This Row],[CARGO]],"*Production*")&gt;0,TablaEmpleados[[#This Row],[SALARIO]]*7%,0)</f>
        <v>3532.9000000000005</v>
      </c>
      <c r="AE205" s="59">
        <f>IF(TablaEmpleados[[#This Row],[ESTADO CIVIL]]="Married",2,0)</f>
        <v>0</v>
      </c>
      <c r="AF205" s="59">
        <f ca="1">IF(DATEDIF(TablaEmpleados[[#This Row],[FECHA CONTRATO]],TODAY(),"Y")&gt;=10,2,0)</f>
        <v>2</v>
      </c>
      <c r="AG205" s="6">
        <f>IF(AND(TablaEmpleados[[#This Row],[NACIONALIDAD]]&lt;&gt;"US Citizen",TablaEmpleados[[#This Row],[Bono anual 2]]=0),TablaEmpleados[[#This Row],[SALARIO]]*3%,0)</f>
        <v>0</v>
      </c>
      <c r="AH205" s="6" t="str">
        <f>IF(AND(TablaEmpleados[[#This Row],[NACIONALIDAD]]="US Citizen",TablaEmpleados[[#This Row],[LATINO]]="Yes"),"SI","NO")</f>
        <v>NO</v>
      </c>
      <c r="AI205" s="19">
        <v>1</v>
      </c>
      <c r="AJ205" s="19" t="str">
        <f>IF(AND(TablaEmpleados[[#This Row],[SALARIO]]&gt;=40000,TablaEmpleados[[#This Row],[SALARIO]]&lt;=50000),"SI","NO")</f>
        <v>NO</v>
      </c>
      <c r="AK205" s="6" t="str">
        <f>IF(OR(TablaEmpleados[[#This Row],[SALARIO]]&lt;55000,TablaEmpleados[[#This Row],[ESTADO CIVIL]]="Married"),"SI","NO")</f>
        <v>SI</v>
      </c>
      <c r="AL205" s="6" t="str">
        <f>IF(TablaEmpleados[[#This Row],[ESTADO]]="MA",
              IF(OR(TablaEmpleados[[#This Row],[CP]]=2145,TablaEmpleados[[#This Row],[CP]]=2148),"SI","NO"),"NO")</f>
        <v>NO</v>
      </c>
      <c r="AM2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5" s="6" t="str" cm="1">
        <f t="array" ref="AN2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5" s="6" t="b">
        <f>TablaEmpleados[[#This Row],[EVALUACIÓN DE DESEMPEÑO CON SI]]=TablaEmpleados[[#This Row],[EVALUACIÓN DE DESEMPEÑO CON SI.CONJUNTO]]</f>
        <v>1</v>
      </c>
      <c r="AP20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5" s="6" t="str" cm="1">
        <f t="array" ref="AQ2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5" s="6" t="b">
        <f>TablaEmpleados[[#This Row],[BONOS DE VIAJE POR EL MUNDO (Con SI)]]=TablaEmpleados[[#This Row],[BONOS DE VIAJE POR EL MUNDO (Con SI.CONJUNTO)]]</f>
        <v>1</v>
      </c>
      <c r="AS205" s="22" cm="1">
        <f t="array" ref="AS2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5" s="6" t="str" cm="1">
        <f t="array" ref="AT20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5" s="59">
        <f ca="1">DATEDIF(TablaEmpleados[[#This Row],[FECHA CONTRATO]],TODAY(),"Y")</f>
        <v>12</v>
      </c>
    </row>
    <row r="206" spans="1:48" x14ac:dyDescent="0.25">
      <c r="A206" t="s">
        <v>341</v>
      </c>
      <c r="B206" t="str">
        <f t="shared" si="3"/>
        <v>hndzi@dominio.com</v>
      </c>
      <c r="C206" s="5">
        <v>46664</v>
      </c>
      <c r="D206" t="s">
        <v>23</v>
      </c>
      <c r="E206" t="s">
        <v>24</v>
      </c>
      <c r="F206">
        <v>2421</v>
      </c>
      <c r="G206" s="1">
        <v>30403</v>
      </c>
      <c r="H206" t="s">
        <v>25</v>
      </c>
      <c r="I206" t="s">
        <v>37</v>
      </c>
      <c r="J206" t="s">
        <v>27</v>
      </c>
      <c r="K206" t="s">
        <v>28</v>
      </c>
      <c r="L206" t="s">
        <v>29</v>
      </c>
      <c r="M206" s="1">
        <v>41365</v>
      </c>
      <c r="N206" s="1">
        <v>42515</v>
      </c>
      <c r="O206" t="s">
        <v>176</v>
      </c>
      <c r="P206" t="s">
        <v>39</v>
      </c>
      <c r="Q206" t="s">
        <v>32</v>
      </c>
      <c r="R206" t="s">
        <v>57</v>
      </c>
      <c r="S206" t="s">
        <v>65</v>
      </c>
      <c r="T206" t="s">
        <v>43</v>
      </c>
      <c r="U206">
        <v>3.18</v>
      </c>
      <c r="V206">
        <v>3</v>
      </c>
      <c r="W206">
        <v>0</v>
      </c>
      <c r="X206">
        <v>10</v>
      </c>
      <c r="Y206" s="1" t="str">
        <f>IF(TRIM(TablaEmpleados[[#This Row],[NOMBRE]])="","Solicitar nombre","Completo")</f>
        <v>Completo</v>
      </c>
      <c r="Z206" s="1" t="str">
        <f>IF(TRIM(TablaEmpleados[[#This Row],[EMAILS]])="","Solicitar email","")</f>
        <v/>
      </c>
      <c r="AA206" s="12">
        <f>IF(TablaEmpleados[[#This Row],[SALARIO]]&lt;60000,TablaEmpleados[[#This Row],[SALARIO]]*7%,0)</f>
        <v>3266.4800000000005</v>
      </c>
      <c r="AB206" s="15">
        <f>IF(RIGHT(TablaEmpleados[[#This Row],[EMAILS]],8)="pade.com",TablaEmpleados[[#This Row],[SALARIO]]*12%,0)</f>
        <v>0</v>
      </c>
      <c r="AC206" s="15">
        <f>IF(LEFT(TablaEmpleados[[#This Row],[EMAILS]],8)="pade.com",TablaEmpleados[[#This Row],[SALARIO]]*12%,0)</f>
        <v>0</v>
      </c>
      <c r="AD206" s="15">
        <f>IF(COUNTIF(TablaEmpleados[[#This Row],[CARGO]],"*Production*")&gt;0,TablaEmpleados[[#This Row],[SALARIO]]*7%,0)</f>
        <v>3266.4800000000005</v>
      </c>
      <c r="AE206" s="59">
        <f>IF(TablaEmpleados[[#This Row],[ESTADO CIVIL]]="Married",2,0)</f>
        <v>2</v>
      </c>
      <c r="AF206" s="59">
        <f ca="1">IF(DATEDIF(TablaEmpleados[[#This Row],[FECHA CONTRATO]],TODAY(),"Y")&gt;=10,2,0)</f>
        <v>2</v>
      </c>
      <c r="AG206" s="6">
        <f>IF(AND(TablaEmpleados[[#This Row],[NACIONALIDAD]]&lt;&gt;"US Citizen",TablaEmpleados[[#This Row],[Bono anual 2]]=0),TablaEmpleados[[#This Row],[SALARIO]]*3%,0)</f>
        <v>0</v>
      </c>
      <c r="AH206" s="6" t="str">
        <f>IF(AND(TablaEmpleados[[#This Row],[NACIONALIDAD]]="US Citizen",TablaEmpleados[[#This Row],[LATINO]]="Yes"),"SI","NO")</f>
        <v>NO</v>
      </c>
      <c r="AI206" s="19">
        <v>1</v>
      </c>
      <c r="AJ206" s="19" t="str">
        <f>IF(AND(TablaEmpleados[[#This Row],[SALARIO]]&gt;=40000,TablaEmpleados[[#This Row],[SALARIO]]&lt;=50000),"SI","NO")</f>
        <v>SI</v>
      </c>
      <c r="AK206" s="6" t="str">
        <f>IF(OR(TablaEmpleados[[#This Row],[SALARIO]]&lt;55000,TablaEmpleados[[#This Row],[ESTADO CIVIL]]="Married"),"SI","NO")</f>
        <v>SI</v>
      </c>
      <c r="AL206" s="6" t="str">
        <f>IF(TablaEmpleados[[#This Row],[ESTADO]]="MA",
              IF(OR(TablaEmpleados[[#This Row],[CP]]=2145,TablaEmpleados[[#This Row],[CP]]=2148),"SI","NO"),"NO")</f>
        <v>NO</v>
      </c>
      <c r="AM2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6" s="6" t="str" cm="1">
        <f t="array" ref="AN2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6" s="6" t="b">
        <f>TablaEmpleados[[#This Row],[EVALUACIÓN DE DESEMPEÑO CON SI]]=TablaEmpleados[[#This Row],[EVALUACIÓN DE DESEMPEÑO CON SI.CONJUNTO]]</f>
        <v>1</v>
      </c>
      <c r="AP20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6" s="6" t="str" cm="1">
        <f t="array" ref="AQ2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6" s="6" t="b">
        <f>TablaEmpleados[[#This Row],[BONOS DE VIAJE POR EL MUNDO (Con SI)]]=TablaEmpleados[[#This Row],[BONOS DE VIAJE POR EL MUNDO (Con SI.CONJUNTO)]]</f>
        <v>1</v>
      </c>
      <c r="AS206" s="22" cm="1">
        <f t="array" ref="AS2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6" s="6" t="str" cm="1">
        <f t="array" ref="AT20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6" s="59">
        <f ca="1">DATEDIF(TablaEmpleados[[#This Row],[FECHA CONTRATO]],TODAY(),"Y")</f>
        <v>11</v>
      </c>
    </row>
    <row r="207" spans="1:48" x14ac:dyDescent="0.25">
      <c r="A207" t="s">
        <v>342</v>
      </c>
      <c r="B207" t="str">
        <f t="shared" si="3"/>
        <v>rnewman@dominio.com</v>
      </c>
      <c r="C207" s="5">
        <v>48495</v>
      </c>
      <c r="D207" t="s">
        <v>23</v>
      </c>
      <c r="E207" t="s">
        <v>24</v>
      </c>
      <c r="F207">
        <v>2136</v>
      </c>
      <c r="G207" s="1">
        <v>28223</v>
      </c>
      <c r="H207" t="s">
        <v>25</v>
      </c>
      <c r="I207" t="s">
        <v>37</v>
      </c>
      <c r="J207" t="s">
        <v>27</v>
      </c>
      <c r="K207" t="s">
        <v>28</v>
      </c>
      <c r="L207" t="s">
        <v>29</v>
      </c>
      <c r="M207" s="1">
        <v>41771</v>
      </c>
      <c r="N207" s="1"/>
      <c r="O207" t="s">
        <v>30</v>
      </c>
      <c r="P207" t="s">
        <v>31</v>
      </c>
      <c r="Q207" t="s">
        <v>32</v>
      </c>
      <c r="R207" t="s">
        <v>64</v>
      </c>
      <c r="S207" t="s">
        <v>34</v>
      </c>
      <c r="T207" t="s">
        <v>43</v>
      </c>
      <c r="U207">
        <v>5</v>
      </c>
      <c r="V207">
        <v>5</v>
      </c>
      <c r="W207">
        <v>0</v>
      </c>
      <c r="X207">
        <v>11</v>
      </c>
      <c r="Y207" s="1" t="str">
        <f>IF(TRIM(TablaEmpleados[[#This Row],[NOMBRE]])="","Solicitar nombre","Completo")</f>
        <v>Completo</v>
      </c>
      <c r="Z207" s="1" t="str">
        <f>IF(TRIM(TablaEmpleados[[#This Row],[EMAILS]])="","Solicitar email","")</f>
        <v/>
      </c>
      <c r="AA207" s="12">
        <f>IF(TablaEmpleados[[#This Row],[SALARIO]]&lt;60000,TablaEmpleados[[#This Row],[SALARIO]]*7%,0)</f>
        <v>3394.6500000000005</v>
      </c>
      <c r="AB207" s="15">
        <f>IF(RIGHT(TablaEmpleados[[#This Row],[EMAILS]],8)="pade.com",TablaEmpleados[[#This Row],[SALARIO]]*12%,0)</f>
        <v>0</v>
      </c>
      <c r="AC207" s="15">
        <f>IF(LEFT(TablaEmpleados[[#This Row],[EMAILS]],8)="pade.com",TablaEmpleados[[#This Row],[SALARIO]]*12%,0)</f>
        <v>0</v>
      </c>
      <c r="AD207" s="15">
        <f>IF(COUNTIF(TablaEmpleados[[#This Row],[CARGO]],"*Production*")&gt;0,TablaEmpleados[[#This Row],[SALARIO]]*7%,0)</f>
        <v>3394.6500000000005</v>
      </c>
      <c r="AE207" s="59">
        <f>IF(TablaEmpleados[[#This Row],[ESTADO CIVIL]]="Married",2,0)</f>
        <v>2</v>
      </c>
      <c r="AF207" s="59">
        <f ca="1">IF(DATEDIF(TablaEmpleados[[#This Row],[FECHA CONTRATO]],TODAY(),"Y")&gt;=10,2,0)</f>
        <v>2</v>
      </c>
      <c r="AG207" s="6">
        <f>IF(AND(TablaEmpleados[[#This Row],[NACIONALIDAD]]&lt;&gt;"US Citizen",TablaEmpleados[[#This Row],[Bono anual 2]]=0),TablaEmpleados[[#This Row],[SALARIO]]*3%,0)</f>
        <v>0</v>
      </c>
      <c r="AH207" s="6" t="str">
        <f>IF(AND(TablaEmpleados[[#This Row],[NACIONALIDAD]]="US Citizen",TablaEmpleados[[#This Row],[LATINO]]="Yes"),"SI","NO")</f>
        <v>NO</v>
      </c>
      <c r="AI207" s="19">
        <v>1</v>
      </c>
      <c r="AJ207" s="19" t="str">
        <f>IF(AND(TablaEmpleados[[#This Row],[SALARIO]]&gt;=40000,TablaEmpleados[[#This Row],[SALARIO]]&lt;=50000),"SI","NO")</f>
        <v>SI</v>
      </c>
      <c r="AK207" s="6" t="str">
        <f>IF(OR(TablaEmpleados[[#This Row],[SALARIO]]&lt;55000,TablaEmpleados[[#This Row],[ESTADO CIVIL]]="Married"),"SI","NO")</f>
        <v>SI</v>
      </c>
      <c r="AL207" s="6" t="str">
        <f>IF(TablaEmpleados[[#This Row],[ESTADO]]="MA",
              IF(OR(TablaEmpleados[[#This Row],[CP]]=2145,TablaEmpleados[[#This Row],[CP]]=2148),"SI","NO"),"NO")</f>
        <v>NO</v>
      </c>
      <c r="AM2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7" s="6" t="str" cm="1">
        <f t="array" ref="AN2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7" s="6" t="b">
        <f>TablaEmpleados[[#This Row],[EVALUACIÓN DE DESEMPEÑO CON SI]]=TablaEmpleados[[#This Row],[EVALUACIÓN DE DESEMPEÑO CON SI.CONJUNTO]]</f>
        <v>1</v>
      </c>
      <c r="AP20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7" s="6" t="str" cm="1">
        <f t="array" ref="AQ2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7" s="6" t="b">
        <f>TablaEmpleados[[#This Row],[BONOS DE VIAJE POR EL MUNDO (Con SI)]]=TablaEmpleados[[#This Row],[BONOS DE VIAJE POR EL MUNDO (Con SI.CONJUNTO)]]</f>
        <v>1</v>
      </c>
      <c r="AS207" s="22" cm="1">
        <f t="array" ref="AS2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7" s="6" t="str" cm="1">
        <f t="array" ref="AT20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7" s="59">
        <f ca="1">DATEDIF(TablaEmpleados[[#This Row],[FECHA CONTRATO]],TODAY(),"Y")</f>
        <v>10</v>
      </c>
    </row>
    <row r="208" spans="1:48" x14ac:dyDescent="0.25">
      <c r="A208" t="s">
        <v>343</v>
      </c>
      <c r="B208" t="str">
        <f t="shared" si="3"/>
        <v>sngodup@dominio.com</v>
      </c>
      <c r="C208" s="5">
        <v>52984</v>
      </c>
      <c r="D208" t="s">
        <v>23</v>
      </c>
      <c r="E208" t="s">
        <v>24</v>
      </c>
      <c r="F208">
        <v>1810</v>
      </c>
      <c r="G208" s="1">
        <v>24626</v>
      </c>
      <c r="H208" t="s">
        <v>46</v>
      </c>
      <c r="I208" t="s">
        <v>121</v>
      </c>
      <c r="J208" t="s">
        <v>27</v>
      </c>
      <c r="K208" t="s">
        <v>28</v>
      </c>
      <c r="L208" t="s">
        <v>67</v>
      </c>
      <c r="M208" s="1">
        <v>41365</v>
      </c>
      <c r="N208" s="1"/>
      <c r="O208" t="s">
        <v>30</v>
      </c>
      <c r="P208" t="s">
        <v>31</v>
      </c>
      <c r="Q208" t="s">
        <v>32</v>
      </c>
      <c r="R208" t="s">
        <v>68</v>
      </c>
      <c r="S208" t="s">
        <v>69</v>
      </c>
      <c r="T208" t="s">
        <v>35</v>
      </c>
      <c r="U208">
        <v>4</v>
      </c>
      <c r="V208">
        <v>3</v>
      </c>
      <c r="W208">
        <v>0</v>
      </c>
      <c r="X208">
        <v>12</v>
      </c>
      <c r="Y208" s="1" t="str">
        <f>IF(TRIM(TablaEmpleados[[#This Row],[NOMBRE]])="","Solicitar nombre","Completo")</f>
        <v>Completo</v>
      </c>
      <c r="Z208" s="1" t="str">
        <f>IF(TRIM(TablaEmpleados[[#This Row],[EMAILS]])="","Solicitar email","")</f>
        <v/>
      </c>
      <c r="AA208" s="12">
        <f>IF(TablaEmpleados[[#This Row],[SALARIO]]&lt;60000,TablaEmpleados[[#This Row],[SALARIO]]*7%,0)</f>
        <v>3708.8800000000006</v>
      </c>
      <c r="AB208" s="15">
        <f>IF(RIGHT(TablaEmpleados[[#This Row],[EMAILS]],8)="pade.com",TablaEmpleados[[#This Row],[SALARIO]]*12%,0)</f>
        <v>0</v>
      </c>
      <c r="AC208" s="15">
        <f>IF(LEFT(TablaEmpleados[[#This Row],[EMAILS]],8)="pade.com",TablaEmpleados[[#This Row],[SALARIO]]*12%,0)</f>
        <v>0</v>
      </c>
      <c r="AD208" s="15">
        <f>IF(COUNTIF(TablaEmpleados[[#This Row],[CARGO]],"*Production*")&gt;0,TablaEmpleados[[#This Row],[SALARIO]]*7%,0)</f>
        <v>3708.8800000000006</v>
      </c>
      <c r="AE208" s="59">
        <f>IF(TablaEmpleados[[#This Row],[ESTADO CIVIL]]="Married",2,0)</f>
        <v>0</v>
      </c>
      <c r="AF208" s="59">
        <f ca="1">IF(DATEDIF(TablaEmpleados[[#This Row],[FECHA CONTRATO]],TODAY(),"Y")&gt;=10,2,0)</f>
        <v>2</v>
      </c>
      <c r="AG208" s="6">
        <f>IF(AND(TablaEmpleados[[#This Row],[NACIONALIDAD]]&lt;&gt;"US Citizen",TablaEmpleados[[#This Row],[Bono anual 2]]=0),TablaEmpleados[[#This Row],[SALARIO]]*3%,0)</f>
        <v>0</v>
      </c>
      <c r="AH208" s="6" t="str">
        <f>IF(AND(TablaEmpleados[[#This Row],[NACIONALIDAD]]="US Citizen",TablaEmpleados[[#This Row],[LATINO]]="Yes"),"SI","NO")</f>
        <v>NO</v>
      </c>
      <c r="AI208" s="19">
        <v>1</v>
      </c>
      <c r="AJ208" s="19" t="str">
        <f>IF(AND(TablaEmpleados[[#This Row],[SALARIO]]&gt;=40000,TablaEmpleados[[#This Row],[SALARIO]]&lt;=50000),"SI","NO")</f>
        <v>NO</v>
      </c>
      <c r="AK208" s="6" t="str">
        <f>IF(OR(TablaEmpleados[[#This Row],[SALARIO]]&lt;55000,TablaEmpleados[[#This Row],[ESTADO CIVIL]]="Married"),"SI","NO")</f>
        <v>SI</v>
      </c>
      <c r="AL208" s="6" t="str">
        <f>IF(TablaEmpleados[[#This Row],[ESTADO]]="MA",
              IF(OR(TablaEmpleados[[#This Row],[CP]]=2145,TablaEmpleados[[#This Row],[CP]]=2148),"SI","NO"),"NO")</f>
        <v>NO</v>
      </c>
      <c r="AM2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8" s="6" t="str" cm="1">
        <f t="array" ref="AN2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8" s="6" t="b">
        <f>TablaEmpleados[[#This Row],[EVALUACIÓN DE DESEMPEÑO CON SI]]=TablaEmpleados[[#This Row],[EVALUACIÓN DE DESEMPEÑO CON SI.CONJUNTO]]</f>
        <v>1</v>
      </c>
      <c r="AP20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08" s="6" t="str" cm="1">
        <f t="array" ref="AQ2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08" s="6" t="b">
        <f>TablaEmpleados[[#This Row],[BONOS DE VIAJE POR EL MUNDO (Con SI)]]=TablaEmpleados[[#This Row],[BONOS DE VIAJE POR EL MUNDO (Con SI.CONJUNTO)]]</f>
        <v>1</v>
      </c>
      <c r="AS208" s="22" cm="1">
        <f t="array" ref="AS20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08" s="6" t="str" cm="1">
        <f t="array" ref="AT20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8" s="59">
        <f ca="1">DATEDIF(TablaEmpleados[[#This Row],[FECHA CONTRATO]],TODAY(),"Y")</f>
        <v>11</v>
      </c>
    </row>
    <row r="209" spans="1:48" x14ac:dyDescent="0.25">
      <c r="A209" t="s">
        <v>344</v>
      </c>
      <c r="B209" t="str">
        <f t="shared" si="3"/>
        <v>dnguyen@dominio.com</v>
      </c>
      <c r="C209" s="5">
        <v>63695</v>
      </c>
      <c r="D209" t="s">
        <v>123</v>
      </c>
      <c r="E209" t="s">
        <v>345</v>
      </c>
      <c r="F209">
        <v>30428</v>
      </c>
      <c r="G209" s="1">
        <v>32598</v>
      </c>
      <c r="H209" t="s">
        <v>46</v>
      </c>
      <c r="I209" t="s">
        <v>26</v>
      </c>
      <c r="J209" t="s">
        <v>27</v>
      </c>
      <c r="K209" t="s">
        <v>28</v>
      </c>
      <c r="L209" t="s">
        <v>83</v>
      </c>
      <c r="M209" s="1">
        <v>41463</v>
      </c>
      <c r="N209" s="1"/>
      <c r="O209" t="s">
        <v>30</v>
      </c>
      <c r="P209" t="s">
        <v>31</v>
      </c>
      <c r="Q209" t="s">
        <v>125</v>
      </c>
      <c r="R209" t="s">
        <v>144</v>
      </c>
      <c r="S209" t="s">
        <v>42</v>
      </c>
      <c r="T209" t="s">
        <v>43</v>
      </c>
      <c r="U209">
        <v>5</v>
      </c>
      <c r="V209">
        <v>5</v>
      </c>
      <c r="W209">
        <v>0</v>
      </c>
      <c r="X209">
        <v>2</v>
      </c>
      <c r="Y209" s="1" t="str">
        <f>IF(TRIM(TablaEmpleados[[#This Row],[NOMBRE]])="","Solicitar nombre","Completo")</f>
        <v>Completo</v>
      </c>
      <c r="Z209" s="1" t="str">
        <f>IF(TRIM(TablaEmpleados[[#This Row],[EMAILS]])="","Solicitar email","")</f>
        <v/>
      </c>
      <c r="AA209" s="12">
        <f>IF(TablaEmpleados[[#This Row],[SALARIO]]&lt;60000,TablaEmpleados[[#This Row],[SALARIO]]*7%,0)</f>
        <v>0</v>
      </c>
      <c r="AB209" s="15">
        <f>IF(RIGHT(TablaEmpleados[[#This Row],[EMAILS]],8)="pade.com",TablaEmpleados[[#This Row],[SALARIO]]*12%,0)</f>
        <v>0</v>
      </c>
      <c r="AC209" s="15">
        <f>IF(LEFT(TablaEmpleados[[#This Row],[EMAILS]],8)="pade.com",TablaEmpleados[[#This Row],[SALARIO]]*12%,0)</f>
        <v>0</v>
      </c>
      <c r="AD209" s="15">
        <f>IF(COUNTIF(TablaEmpleados[[#This Row],[CARGO]],"*Production*")&gt;0,TablaEmpleados[[#This Row],[SALARIO]]*7%,0)</f>
        <v>0</v>
      </c>
      <c r="AE209" s="59">
        <f>IF(TablaEmpleados[[#This Row],[ESTADO CIVIL]]="Married",2,0)</f>
        <v>0</v>
      </c>
      <c r="AF209" s="59">
        <f ca="1">IF(DATEDIF(TablaEmpleados[[#This Row],[FECHA CONTRATO]],TODAY(),"Y")&gt;=10,2,0)</f>
        <v>2</v>
      </c>
      <c r="AG209" s="6">
        <f>IF(AND(TablaEmpleados[[#This Row],[NACIONALIDAD]]&lt;&gt;"US Citizen",TablaEmpleados[[#This Row],[Bono anual 2]]=0),TablaEmpleados[[#This Row],[SALARIO]]*3%,0)</f>
        <v>0</v>
      </c>
      <c r="AH209" s="6" t="str">
        <f>IF(AND(TablaEmpleados[[#This Row],[NACIONALIDAD]]="US Citizen",TablaEmpleados[[#This Row],[LATINO]]="Yes"),"SI","NO")</f>
        <v>NO</v>
      </c>
      <c r="AI209" s="19">
        <v>1</v>
      </c>
      <c r="AJ209" s="19" t="str">
        <f>IF(AND(TablaEmpleados[[#This Row],[SALARIO]]&gt;=40000,TablaEmpleados[[#This Row],[SALARIO]]&lt;=50000),"SI","NO")</f>
        <v>NO</v>
      </c>
      <c r="AK209" s="6" t="str">
        <f>IF(OR(TablaEmpleados[[#This Row],[SALARIO]]&lt;55000,TablaEmpleados[[#This Row],[ESTADO CIVIL]]="Married"),"SI","NO")</f>
        <v>NO</v>
      </c>
      <c r="AL209" s="6" t="str">
        <f>IF(TablaEmpleados[[#This Row],[ESTADO]]="MA",
              IF(OR(TablaEmpleados[[#This Row],[CP]]=2145,TablaEmpleados[[#This Row],[CP]]=2148),"SI","NO"),"NO")</f>
        <v>NO</v>
      </c>
      <c r="AM2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09" s="6" t="str" cm="1">
        <f t="array" ref="AN2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09" s="6" t="b">
        <f>TablaEmpleados[[#This Row],[EVALUACIÓN DE DESEMPEÑO CON SI]]=TablaEmpleados[[#This Row],[EVALUACIÓN DE DESEMPEÑO CON SI.CONJUNTO]]</f>
        <v>1</v>
      </c>
      <c r="AP20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09" s="6" t="str" cm="1">
        <f t="array" ref="AQ2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9" s="6" t="b">
        <f>TablaEmpleados[[#This Row],[BONOS DE VIAJE POR EL MUNDO (Con SI)]]=TablaEmpleados[[#This Row],[BONOS DE VIAJE POR EL MUNDO (Con SI.CONJUNTO)]]</f>
        <v>1</v>
      </c>
      <c r="AS209" s="22" cm="1">
        <f t="array" ref="AS2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9" s="6" t="str" cm="1">
        <f t="array" ref="AT20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9" s="59">
        <f ca="1">DATEDIF(TablaEmpleados[[#This Row],[FECHA CONTRATO]],TODAY(),"Y")</f>
        <v>10</v>
      </c>
    </row>
    <row r="210" spans="1:48" x14ac:dyDescent="0.25">
      <c r="A210" t="s">
        <v>346</v>
      </c>
      <c r="B210" t="str">
        <f t="shared" si="3"/>
        <v>lnguyen@dominio.com</v>
      </c>
      <c r="C210" s="5">
        <v>62061</v>
      </c>
      <c r="D210" t="s">
        <v>23</v>
      </c>
      <c r="E210" t="s">
        <v>24</v>
      </c>
      <c r="F210">
        <v>2132</v>
      </c>
      <c r="G210" s="1">
        <v>30870</v>
      </c>
      <c r="H210" t="s">
        <v>46</v>
      </c>
      <c r="I210" t="s">
        <v>26</v>
      </c>
      <c r="J210" t="s">
        <v>27</v>
      </c>
      <c r="K210" t="s">
        <v>28</v>
      </c>
      <c r="L210" t="s">
        <v>29</v>
      </c>
      <c r="M210" s="1">
        <v>41463</v>
      </c>
      <c r="N210" s="1"/>
      <c r="O210" t="s">
        <v>30</v>
      </c>
      <c r="P210" t="s">
        <v>31</v>
      </c>
      <c r="Q210" t="s">
        <v>32</v>
      </c>
      <c r="R210" t="s">
        <v>76</v>
      </c>
      <c r="S210" t="s">
        <v>34</v>
      </c>
      <c r="T210" t="s">
        <v>43</v>
      </c>
      <c r="U210">
        <v>3.6</v>
      </c>
      <c r="V210">
        <v>5</v>
      </c>
      <c r="W210">
        <v>0</v>
      </c>
      <c r="X210">
        <v>4</v>
      </c>
      <c r="Y210" s="1" t="str">
        <f>IF(TRIM(TablaEmpleados[[#This Row],[NOMBRE]])="","Solicitar nombre","Completo")</f>
        <v>Completo</v>
      </c>
      <c r="Z210" s="1" t="str">
        <f>IF(TRIM(TablaEmpleados[[#This Row],[EMAILS]])="","Solicitar email","")</f>
        <v/>
      </c>
      <c r="AA210" s="12">
        <f>IF(TablaEmpleados[[#This Row],[SALARIO]]&lt;60000,TablaEmpleados[[#This Row],[SALARIO]]*7%,0)</f>
        <v>0</v>
      </c>
      <c r="AB210" s="15">
        <f>IF(RIGHT(TablaEmpleados[[#This Row],[EMAILS]],8)="pade.com",TablaEmpleados[[#This Row],[SALARIO]]*12%,0)</f>
        <v>0</v>
      </c>
      <c r="AC210" s="15">
        <f>IF(LEFT(TablaEmpleados[[#This Row],[EMAILS]],8)="pade.com",TablaEmpleados[[#This Row],[SALARIO]]*12%,0)</f>
        <v>0</v>
      </c>
      <c r="AD210" s="15">
        <f>IF(COUNTIF(TablaEmpleados[[#This Row],[CARGO]],"*Production*")&gt;0,TablaEmpleados[[#This Row],[SALARIO]]*7%,0)</f>
        <v>4344.2700000000004</v>
      </c>
      <c r="AE210" s="59">
        <f>IF(TablaEmpleados[[#This Row],[ESTADO CIVIL]]="Married",2,0)</f>
        <v>0</v>
      </c>
      <c r="AF210" s="59">
        <f ca="1">IF(DATEDIF(TablaEmpleados[[#This Row],[FECHA CONTRATO]],TODAY(),"Y")&gt;=10,2,0)</f>
        <v>2</v>
      </c>
      <c r="AG210" s="6">
        <f>IF(AND(TablaEmpleados[[#This Row],[NACIONALIDAD]]&lt;&gt;"US Citizen",TablaEmpleados[[#This Row],[Bono anual 2]]=0),TablaEmpleados[[#This Row],[SALARIO]]*3%,0)</f>
        <v>0</v>
      </c>
      <c r="AH210" s="6" t="str">
        <f>IF(AND(TablaEmpleados[[#This Row],[NACIONALIDAD]]="US Citizen",TablaEmpleados[[#This Row],[LATINO]]="Yes"),"SI","NO")</f>
        <v>NO</v>
      </c>
      <c r="AI210" s="19">
        <v>1</v>
      </c>
      <c r="AJ210" s="19" t="str">
        <f>IF(AND(TablaEmpleados[[#This Row],[SALARIO]]&gt;=40000,TablaEmpleados[[#This Row],[SALARIO]]&lt;=50000),"SI","NO")</f>
        <v>NO</v>
      </c>
      <c r="AK210" s="6" t="str">
        <f>IF(OR(TablaEmpleados[[#This Row],[SALARIO]]&lt;55000,TablaEmpleados[[#This Row],[ESTADO CIVIL]]="Married"),"SI","NO")</f>
        <v>NO</v>
      </c>
      <c r="AL210" s="6" t="str">
        <f>IF(TablaEmpleados[[#This Row],[ESTADO]]="MA",
              IF(OR(TablaEmpleados[[#This Row],[CP]]=2145,TablaEmpleados[[#This Row],[CP]]=2148),"SI","NO"),"NO")</f>
        <v>NO</v>
      </c>
      <c r="AM2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0" s="6" t="str" cm="1">
        <f t="array" ref="AN2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0" s="6" t="b">
        <f>TablaEmpleados[[#This Row],[EVALUACIÓN DE DESEMPEÑO CON SI]]=TablaEmpleados[[#This Row],[EVALUACIÓN DE DESEMPEÑO CON SI.CONJUNTO]]</f>
        <v>1</v>
      </c>
      <c r="AP21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10" s="6" t="str" cm="1">
        <f t="array" ref="AQ2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0" s="6" t="b">
        <f>TablaEmpleados[[#This Row],[BONOS DE VIAJE POR EL MUNDO (Con SI)]]=TablaEmpleados[[#This Row],[BONOS DE VIAJE POR EL MUNDO (Con SI.CONJUNTO)]]</f>
        <v>1</v>
      </c>
      <c r="AS210" s="22" cm="1">
        <f t="array" ref="AS2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0" s="6" t="str" cm="1">
        <f t="array" ref="AT21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0" s="59">
        <f ca="1">DATEDIF(TablaEmpleados[[#This Row],[FECHA CONTRATO]],TODAY(),"Y")</f>
        <v>10</v>
      </c>
    </row>
    <row r="211" spans="1:48" x14ac:dyDescent="0.25">
      <c r="A211" t="s">
        <v>347</v>
      </c>
      <c r="B211" t="str">
        <f t="shared" si="3"/>
        <v>knowlan@dominio.com</v>
      </c>
      <c r="C211" s="5">
        <v>66738</v>
      </c>
      <c r="D211" t="s">
        <v>45</v>
      </c>
      <c r="E211" t="s">
        <v>24</v>
      </c>
      <c r="F211">
        <v>1040</v>
      </c>
      <c r="G211" s="1">
        <v>31374</v>
      </c>
      <c r="H211" t="s">
        <v>46</v>
      </c>
      <c r="I211" t="s">
        <v>26</v>
      </c>
      <c r="J211" t="s">
        <v>27</v>
      </c>
      <c r="K211" t="s">
        <v>28</v>
      </c>
      <c r="L211" t="s">
        <v>29</v>
      </c>
      <c r="M211" s="1">
        <v>41953</v>
      </c>
      <c r="N211" s="1"/>
      <c r="O211" t="s">
        <v>30</v>
      </c>
      <c r="P211" t="s">
        <v>31</v>
      </c>
      <c r="Q211" t="s">
        <v>32</v>
      </c>
      <c r="R211" t="s">
        <v>50</v>
      </c>
      <c r="S211" t="s">
        <v>42</v>
      </c>
      <c r="T211" t="s">
        <v>43</v>
      </c>
      <c r="U211">
        <v>4.53</v>
      </c>
      <c r="V211">
        <v>5</v>
      </c>
      <c r="W211">
        <v>0</v>
      </c>
      <c r="X211">
        <v>5</v>
      </c>
      <c r="Y211" s="1" t="str">
        <f>IF(TRIM(TablaEmpleados[[#This Row],[NOMBRE]])="","Solicitar nombre","Completo")</f>
        <v>Completo</v>
      </c>
      <c r="Z211" s="1" t="str">
        <f>IF(TRIM(TablaEmpleados[[#This Row],[EMAILS]])="","Solicitar email","")</f>
        <v/>
      </c>
      <c r="AA211" s="12">
        <f>IF(TablaEmpleados[[#This Row],[SALARIO]]&lt;60000,TablaEmpleados[[#This Row],[SALARIO]]*7%,0)</f>
        <v>0</v>
      </c>
      <c r="AB211" s="15">
        <f>IF(RIGHT(TablaEmpleados[[#This Row],[EMAILS]],8)="pade.com",TablaEmpleados[[#This Row],[SALARIO]]*12%,0)</f>
        <v>0</v>
      </c>
      <c r="AC211" s="15">
        <f>IF(LEFT(TablaEmpleados[[#This Row],[EMAILS]],8)="pade.com",TablaEmpleados[[#This Row],[SALARIO]]*12%,0)</f>
        <v>0</v>
      </c>
      <c r="AD211" s="15">
        <f>IF(COUNTIF(TablaEmpleados[[#This Row],[CARGO]],"*Production*")&gt;0,TablaEmpleados[[#This Row],[SALARIO]]*7%,0)</f>
        <v>4671.6600000000008</v>
      </c>
      <c r="AE211" s="59">
        <f>IF(TablaEmpleados[[#This Row],[ESTADO CIVIL]]="Married",2,0)</f>
        <v>0</v>
      </c>
      <c r="AF211" s="59">
        <f ca="1">IF(DATEDIF(TablaEmpleados[[#This Row],[FECHA CONTRATO]],TODAY(),"Y")&gt;=10,2,0)</f>
        <v>0</v>
      </c>
      <c r="AG211" s="6">
        <f>IF(AND(TablaEmpleados[[#This Row],[NACIONALIDAD]]&lt;&gt;"US Citizen",TablaEmpleados[[#This Row],[Bono anual 2]]=0),TablaEmpleados[[#This Row],[SALARIO]]*3%,0)</f>
        <v>0</v>
      </c>
      <c r="AH211" s="6" t="str">
        <f>IF(AND(TablaEmpleados[[#This Row],[NACIONALIDAD]]="US Citizen",TablaEmpleados[[#This Row],[LATINO]]="Yes"),"SI","NO")</f>
        <v>NO</v>
      </c>
      <c r="AI211" s="19">
        <v>1</v>
      </c>
      <c r="AJ211" s="19" t="str">
        <f>IF(AND(TablaEmpleados[[#This Row],[SALARIO]]&gt;=40000,TablaEmpleados[[#This Row],[SALARIO]]&lt;=50000),"SI","NO")</f>
        <v>NO</v>
      </c>
      <c r="AK211" s="6" t="str">
        <f>IF(OR(TablaEmpleados[[#This Row],[SALARIO]]&lt;55000,TablaEmpleados[[#This Row],[ESTADO CIVIL]]="Married"),"SI","NO")</f>
        <v>NO</v>
      </c>
      <c r="AL211" s="6" t="str">
        <f>IF(TablaEmpleados[[#This Row],[ESTADO]]="MA",
              IF(OR(TablaEmpleados[[#This Row],[CP]]=2145,TablaEmpleados[[#This Row],[CP]]=2148),"SI","NO"),"NO")</f>
        <v>NO</v>
      </c>
      <c r="AM2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1" s="6" t="str" cm="1">
        <f t="array" ref="AN2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1" s="6" t="b">
        <f>TablaEmpleados[[#This Row],[EVALUACIÓN DE DESEMPEÑO CON SI]]=TablaEmpleados[[#This Row],[EVALUACIÓN DE DESEMPEÑO CON SI.CONJUNTO]]</f>
        <v>1</v>
      </c>
      <c r="AP21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11" s="6" t="str" cm="1">
        <f t="array" ref="AQ2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1" s="6" t="b">
        <f>TablaEmpleados[[#This Row],[BONOS DE VIAJE POR EL MUNDO (Con SI)]]=TablaEmpleados[[#This Row],[BONOS DE VIAJE POR EL MUNDO (Con SI.CONJUNTO)]]</f>
        <v>1</v>
      </c>
      <c r="AS211" s="22" cm="1">
        <f t="array" ref="AS2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1" s="6" t="str" cm="1">
        <f t="array" ref="AT21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1" s="59">
        <f ca="1">DATEDIF(TablaEmpleados[[#This Row],[FECHA CONTRATO]],TODAY(),"Y")</f>
        <v>9</v>
      </c>
    </row>
    <row r="212" spans="1:48" x14ac:dyDescent="0.25">
      <c r="A212" t="s">
        <v>348</v>
      </c>
      <c r="B212" t="str">
        <f t="shared" si="3"/>
        <v>lo'hare@dominio.com</v>
      </c>
      <c r="C212" s="5">
        <v>52674</v>
      </c>
      <c r="D212" t="s">
        <v>23</v>
      </c>
      <c r="E212" t="s">
        <v>24</v>
      </c>
      <c r="F212">
        <v>2152</v>
      </c>
      <c r="G212" s="1">
        <v>29494</v>
      </c>
      <c r="H212" t="s">
        <v>46</v>
      </c>
      <c r="I212" t="s">
        <v>26</v>
      </c>
      <c r="J212" t="s">
        <v>27</v>
      </c>
      <c r="K212" t="s">
        <v>28</v>
      </c>
      <c r="L212" t="s">
        <v>83</v>
      </c>
      <c r="M212" s="1">
        <v>41729</v>
      </c>
      <c r="N212" s="1">
        <v>43221</v>
      </c>
      <c r="O212" t="s">
        <v>94</v>
      </c>
      <c r="P212" t="s">
        <v>89</v>
      </c>
      <c r="Q212" t="s">
        <v>32</v>
      </c>
      <c r="R212" t="s">
        <v>48</v>
      </c>
      <c r="S212" t="s">
        <v>34</v>
      </c>
      <c r="T212" t="s">
        <v>102</v>
      </c>
      <c r="U212">
        <v>2.33</v>
      </c>
      <c r="V212">
        <v>2</v>
      </c>
      <c r="W212">
        <v>0</v>
      </c>
      <c r="X212">
        <v>3</v>
      </c>
      <c r="Y212" s="1" t="str">
        <f>IF(TRIM(TablaEmpleados[[#This Row],[NOMBRE]])="","Solicitar nombre","Completo")</f>
        <v>Completo</v>
      </c>
      <c r="Z212" s="1" t="str">
        <f>IF(TRIM(TablaEmpleados[[#This Row],[EMAILS]])="","Solicitar email","")</f>
        <v/>
      </c>
      <c r="AA212" s="12">
        <f>IF(TablaEmpleados[[#This Row],[SALARIO]]&lt;60000,TablaEmpleados[[#This Row],[SALARIO]]*7%,0)</f>
        <v>3687.1800000000003</v>
      </c>
      <c r="AB212" s="15">
        <f>IF(RIGHT(TablaEmpleados[[#This Row],[EMAILS]],8)="pade.com",TablaEmpleados[[#This Row],[SALARIO]]*12%,0)</f>
        <v>0</v>
      </c>
      <c r="AC212" s="15">
        <f>IF(LEFT(TablaEmpleados[[#This Row],[EMAILS]],8)="pade.com",TablaEmpleados[[#This Row],[SALARIO]]*12%,0)</f>
        <v>0</v>
      </c>
      <c r="AD212" s="15">
        <f>IF(COUNTIF(TablaEmpleados[[#This Row],[CARGO]],"*Production*")&gt;0,TablaEmpleados[[#This Row],[SALARIO]]*7%,0)</f>
        <v>3687.1800000000003</v>
      </c>
      <c r="AE212" s="59">
        <f>IF(TablaEmpleados[[#This Row],[ESTADO CIVIL]]="Married",2,0)</f>
        <v>0</v>
      </c>
      <c r="AF212" s="59">
        <f ca="1">IF(DATEDIF(TablaEmpleados[[#This Row],[FECHA CONTRATO]],TODAY(),"Y")&gt;=10,2,0)</f>
        <v>2</v>
      </c>
      <c r="AG212" s="6">
        <f>IF(AND(TablaEmpleados[[#This Row],[NACIONALIDAD]]&lt;&gt;"US Citizen",TablaEmpleados[[#This Row],[Bono anual 2]]=0),TablaEmpleados[[#This Row],[SALARIO]]*3%,0)</f>
        <v>0</v>
      </c>
      <c r="AH212" s="6" t="str">
        <f>IF(AND(TablaEmpleados[[#This Row],[NACIONALIDAD]]="US Citizen",TablaEmpleados[[#This Row],[LATINO]]="Yes"),"SI","NO")</f>
        <v>NO</v>
      </c>
      <c r="AI212" s="19">
        <v>1</v>
      </c>
      <c r="AJ212" s="19" t="str">
        <f>IF(AND(TablaEmpleados[[#This Row],[SALARIO]]&gt;=40000,TablaEmpleados[[#This Row],[SALARIO]]&lt;=50000),"SI","NO")</f>
        <v>NO</v>
      </c>
      <c r="AK212" s="6" t="str">
        <f>IF(OR(TablaEmpleados[[#This Row],[SALARIO]]&lt;55000,TablaEmpleados[[#This Row],[ESTADO CIVIL]]="Married"),"SI","NO")</f>
        <v>SI</v>
      </c>
      <c r="AL212" s="6" t="str">
        <f>IF(TablaEmpleados[[#This Row],[ESTADO]]="MA",
              IF(OR(TablaEmpleados[[#This Row],[CP]]=2145,TablaEmpleados[[#This Row],[CP]]=2148),"SI","NO"),"NO")</f>
        <v>NO</v>
      </c>
      <c r="AM2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2" s="6" t="str" cm="1">
        <f t="array" ref="AN2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2" s="6" t="b">
        <f>TablaEmpleados[[#This Row],[EVALUACIÓN DE DESEMPEÑO CON SI]]=TablaEmpleados[[#This Row],[EVALUACIÓN DE DESEMPEÑO CON SI.CONJUNTO]]</f>
        <v>1</v>
      </c>
      <c r="AP21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12" s="6" t="str" cm="1">
        <f t="array" ref="AQ2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12" s="6" t="b">
        <f>TablaEmpleados[[#This Row],[BONOS DE VIAJE POR EL MUNDO (Con SI)]]=TablaEmpleados[[#This Row],[BONOS DE VIAJE POR EL MUNDO (Con SI.CONJUNTO)]]</f>
        <v>1</v>
      </c>
      <c r="AS212" s="22" cm="1">
        <f t="array" ref="AS21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12" s="6" t="str" cm="1">
        <f t="array" ref="AT21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2" s="59">
        <f ca="1">DATEDIF(TablaEmpleados[[#This Row],[FECHA CONTRATO]],TODAY(),"Y")</f>
        <v>10</v>
      </c>
    </row>
    <row r="213" spans="1:48" x14ac:dyDescent="0.25">
      <c r="A213" t="s">
        <v>349</v>
      </c>
      <c r="B213" t="str">
        <f t="shared" si="3"/>
        <v>boliver@dominio.com</v>
      </c>
      <c r="C213" s="5">
        <v>71966</v>
      </c>
      <c r="D213" t="s">
        <v>45</v>
      </c>
      <c r="E213" t="s">
        <v>24</v>
      </c>
      <c r="F213">
        <v>2492</v>
      </c>
      <c r="G213" s="1">
        <v>19035</v>
      </c>
      <c r="H213" t="s">
        <v>46</v>
      </c>
      <c r="I213" t="s">
        <v>37</v>
      </c>
      <c r="J213" t="s">
        <v>27</v>
      </c>
      <c r="K213" t="s">
        <v>28</v>
      </c>
      <c r="L213" t="s">
        <v>96</v>
      </c>
      <c r="M213" s="1">
        <v>41043</v>
      </c>
      <c r="N213" s="1">
        <v>41505</v>
      </c>
      <c r="O213" t="s">
        <v>78</v>
      </c>
      <c r="P213" t="s">
        <v>39</v>
      </c>
      <c r="Q213" t="s">
        <v>32</v>
      </c>
      <c r="R213" t="s">
        <v>54</v>
      </c>
      <c r="S213" t="s">
        <v>34</v>
      </c>
      <c r="T213" t="s">
        <v>43</v>
      </c>
      <c r="U213">
        <v>5</v>
      </c>
      <c r="V213">
        <v>3</v>
      </c>
      <c r="W213">
        <v>0</v>
      </c>
      <c r="X213">
        <v>17</v>
      </c>
      <c r="Y213" s="1" t="str">
        <f>IF(TRIM(TablaEmpleados[[#This Row],[NOMBRE]])="","Solicitar nombre","Completo")</f>
        <v>Completo</v>
      </c>
      <c r="Z213" s="1" t="str">
        <f>IF(TRIM(TablaEmpleados[[#This Row],[EMAILS]])="","Solicitar email","")</f>
        <v/>
      </c>
      <c r="AA213" s="12">
        <f>IF(TablaEmpleados[[#This Row],[SALARIO]]&lt;60000,TablaEmpleados[[#This Row],[SALARIO]]*7%,0)</f>
        <v>0</v>
      </c>
      <c r="AB213" s="15">
        <f>IF(RIGHT(TablaEmpleados[[#This Row],[EMAILS]],8)="pade.com",TablaEmpleados[[#This Row],[SALARIO]]*12%,0)</f>
        <v>0</v>
      </c>
      <c r="AC213" s="15">
        <f>IF(LEFT(TablaEmpleados[[#This Row],[EMAILS]],8)="pade.com",TablaEmpleados[[#This Row],[SALARIO]]*12%,0)</f>
        <v>0</v>
      </c>
      <c r="AD213" s="15">
        <f>IF(COUNTIF(TablaEmpleados[[#This Row],[CARGO]],"*Production*")&gt;0,TablaEmpleados[[#This Row],[SALARIO]]*7%,0)</f>
        <v>5037.6200000000008</v>
      </c>
      <c r="AE213" s="59">
        <f>IF(TablaEmpleados[[#This Row],[ESTADO CIVIL]]="Married",2,0)</f>
        <v>2</v>
      </c>
      <c r="AF213" s="59">
        <f ca="1">IF(DATEDIF(TablaEmpleados[[#This Row],[FECHA CONTRATO]],TODAY(),"Y")&gt;=10,2,0)</f>
        <v>2</v>
      </c>
      <c r="AG213" s="6">
        <f>IF(AND(TablaEmpleados[[#This Row],[NACIONALIDAD]]&lt;&gt;"US Citizen",TablaEmpleados[[#This Row],[Bono anual 2]]=0),TablaEmpleados[[#This Row],[SALARIO]]*3%,0)</f>
        <v>0</v>
      </c>
      <c r="AH213" s="6" t="str">
        <f>IF(AND(TablaEmpleados[[#This Row],[NACIONALIDAD]]="US Citizen",TablaEmpleados[[#This Row],[LATINO]]="Yes"),"SI","NO")</f>
        <v>NO</v>
      </c>
      <c r="AI213" s="19">
        <v>1</v>
      </c>
      <c r="AJ213" s="19" t="str">
        <f>IF(AND(TablaEmpleados[[#This Row],[SALARIO]]&gt;=40000,TablaEmpleados[[#This Row],[SALARIO]]&lt;=50000),"SI","NO")</f>
        <v>NO</v>
      </c>
      <c r="AK213" s="6" t="str">
        <f>IF(OR(TablaEmpleados[[#This Row],[SALARIO]]&lt;55000,TablaEmpleados[[#This Row],[ESTADO CIVIL]]="Married"),"SI","NO")</f>
        <v>SI</v>
      </c>
      <c r="AL213" s="6" t="str">
        <f>IF(TablaEmpleados[[#This Row],[ESTADO]]="MA",
              IF(OR(TablaEmpleados[[#This Row],[CP]]=2145,TablaEmpleados[[#This Row],[CP]]=2148),"SI","NO"),"NO")</f>
        <v>NO</v>
      </c>
      <c r="AM2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3" s="6" t="str" cm="1">
        <f t="array" ref="AN2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3" s="6" t="b">
        <f>TablaEmpleados[[#This Row],[EVALUACIÓN DE DESEMPEÑO CON SI]]=TablaEmpleados[[#This Row],[EVALUACIÓN DE DESEMPEÑO CON SI.CONJUNTO]]</f>
        <v>1</v>
      </c>
      <c r="AP21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13" s="6" t="str" cm="1">
        <f t="array" ref="AQ2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3" s="6" t="b">
        <f>TablaEmpleados[[#This Row],[BONOS DE VIAJE POR EL MUNDO (Con SI)]]=TablaEmpleados[[#This Row],[BONOS DE VIAJE POR EL MUNDO (Con SI.CONJUNTO)]]</f>
        <v>1</v>
      </c>
      <c r="AS213" s="22" cm="1">
        <f t="array" ref="AS2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3" s="6" t="str" cm="1">
        <f t="array" ref="AT21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3" s="59">
        <f ca="1">DATEDIF(TablaEmpleados[[#This Row],[FECHA CONTRATO]],TODAY(),"Y")</f>
        <v>12</v>
      </c>
    </row>
    <row r="214" spans="1:48" x14ac:dyDescent="0.25">
      <c r="A214" t="s">
        <v>350</v>
      </c>
      <c r="B214" t="str">
        <f t="shared" si="3"/>
        <v>jonque@dominio.com</v>
      </c>
      <c r="C214" s="5">
        <v>63051</v>
      </c>
      <c r="D214" t="s">
        <v>123</v>
      </c>
      <c r="E214" t="s">
        <v>351</v>
      </c>
      <c r="F214">
        <v>33174</v>
      </c>
      <c r="G214" s="1">
        <v>33004</v>
      </c>
      <c r="H214" t="s">
        <v>46</v>
      </c>
      <c r="I214" t="s">
        <v>26</v>
      </c>
      <c r="J214" t="s">
        <v>27</v>
      </c>
      <c r="K214" t="s">
        <v>74</v>
      </c>
      <c r="L214" t="s">
        <v>29</v>
      </c>
      <c r="M214" s="1">
        <v>41547</v>
      </c>
      <c r="N214" s="1"/>
      <c r="O214" t="s">
        <v>30</v>
      </c>
      <c r="P214" t="s">
        <v>31</v>
      </c>
      <c r="Q214" t="s">
        <v>125</v>
      </c>
      <c r="R214" t="s">
        <v>144</v>
      </c>
      <c r="S214" t="s">
        <v>42</v>
      </c>
      <c r="T214" t="s">
        <v>43</v>
      </c>
      <c r="U214">
        <v>4.28</v>
      </c>
      <c r="V214">
        <v>3</v>
      </c>
      <c r="W214">
        <v>0</v>
      </c>
      <c r="X214">
        <v>1</v>
      </c>
      <c r="Y214" s="1" t="str">
        <f>IF(TRIM(TablaEmpleados[[#This Row],[NOMBRE]])="","Solicitar nombre","Completo")</f>
        <v>Completo</v>
      </c>
      <c r="Z214" s="1" t="str">
        <f>IF(TRIM(TablaEmpleados[[#This Row],[EMAILS]])="","Solicitar email","")</f>
        <v/>
      </c>
      <c r="AA214" s="12">
        <f>IF(TablaEmpleados[[#This Row],[SALARIO]]&lt;60000,TablaEmpleados[[#This Row],[SALARIO]]*7%,0)</f>
        <v>0</v>
      </c>
      <c r="AB214" s="15">
        <f>IF(RIGHT(TablaEmpleados[[#This Row],[EMAILS]],8)="pade.com",TablaEmpleados[[#This Row],[SALARIO]]*12%,0)</f>
        <v>0</v>
      </c>
      <c r="AC214" s="15">
        <f>IF(LEFT(TablaEmpleados[[#This Row],[EMAILS]],8)="pade.com",TablaEmpleados[[#This Row],[SALARIO]]*12%,0)</f>
        <v>0</v>
      </c>
      <c r="AD214" s="15">
        <f>IF(COUNTIF(TablaEmpleados[[#This Row],[CARGO]],"*Production*")&gt;0,TablaEmpleados[[#This Row],[SALARIO]]*7%,0)</f>
        <v>0</v>
      </c>
      <c r="AE214" s="59">
        <f>IF(TablaEmpleados[[#This Row],[ESTADO CIVIL]]="Married",2,0)</f>
        <v>0</v>
      </c>
      <c r="AF214" s="59">
        <f ca="1">IF(DATEDIF(TablaEmpleados[[#This Row],[FECHA CONTRATO]],TODAY(),"Y")&gt;=10,2,0)</f>
        <v>2</v>
      </c>
      <c r="AG214" s="6">
        <f>IF(AND(TablaEmpleados[[#This Row],[NACIONALIDAD]]&lt;&gt;"US Citizen",TablaEmpleados[[#This Row],[Bono anual 2]]=0),TablaEmpleados[[#This Row],[SALARIO]]*3%,0)</f>
        <v>0</v>
      </c>
      <c r="AH214" s="6" t="str">
        <f>IF(AND(TablaEmpleados[[#This Row],[NACIONALIDAD]]="US Citizen",TablaEmpleados[[#This Row],[LATINO]]="Yes"),"SI","NO")</f>
        <v>SI</v>
      </c>
      <c r="AI214" s="19">
        <v>1</v>
      </c>
      <c r="AJ214" s="19" t="str">
        <f>IF(AND(TablaEmpleados[[#This Row],[SALARIO]]&gt;=40000,TablaEmpleados[[#This Row],[SALARIO]]&lt;=50000),"SI","NO")</f>
        <v>NO</v>
      </c>
      <c r="AK214" s="6" t="str">
        <f>IF(OR(TablaEmpleados[[#This Row],[SALARIO]]&lt;55000,TablaEmpleados[[#This Row],[ESTADO CIVIL]]="Married"),"SI","NO")</f>
        <v>NO</v>
      </c>
      <c r="AL214" s="6" t="str">
        <f>IF(TablaEmpleados[[#This Row],[ESTADO]]="MA",
              IF(OR(TablaEmpleados[[#This Row],[CP]]=2145,TablaEmpleados[[#This Row],[CP]]=2148),"SI","NO"),"NO")</f>
        <v>NO</v>
      </c>
      <c r="AM2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14" s="6" t="str" cm="1">
        <f t="array" ref="AN2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14" s="6" t="b">
        <f>TablaEmpleados[[#This Row],[EVALUACIÓN DE DESEMPEÑO CON SI]]=TablaEmpleados[[#This Row],[EVALUACIÓN DE DESEMPEÑO CON SI.CONJUNTO]]</f>
        <v>1</v>
      </c>
      <c r="AP21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14" s="6" t="str" cm="1">
        <f t="array" ref="AQ2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4" s="6" t="b">
        <f>TablaEmpleados[[#This Row],[BONOS DE VIAJE POR EL MUNDO (Con SI)]]=TablaEmpleados[[#This Row],[BONOS DE VIAJE POR EL MUNDO (Con SI.CONJUNTO)]]</f>
        <v>1</v>
      </c>
      <c r="AS214" s="22" cm="1">
        <f t="array" ref="AS2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4" s="6" t="str" cm="1">
        <f t="array" ref="AT21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4" s="59">
        <f ca="1">DATEDIF(TablaEmpleados[[#This Row],[FECHA CONTRATO]],TODAY(),"Y")</f>
        <v>10</v>
      </c>
    </row>
    <row r="215" spans="1:48" x14ac:dyDescent="0.25">
      <c r="A215" t="s">
        <v>352</v>
      </c>
      <c r="B215" t="str">
        <f t="shared" si="3"/>
        <v>aosturnka@dominio.com</v>
      </c>
      <c r="C215" s="5">
        <v>47414</v>
      </c>
      <c r="D215" t="s">
        <v>23</v>
      </c>
      <c r="E215" t="s">
        <v>24</v>
      </c>
      <c r="F215">
        <v>2478</v>
      </c>
      <c r="G215" s="1">
        <v>28105</v>
      </c>
      <c r="H215" t="s">
        <v>25</v>
      </c>
      <c r="I215" t="s">
        <v>37</v>
      </c>
      <c r="J215" t="s">
        <v>27</v>
      </c>
      <c r="K215" t="s">
        <v>28</v>
      </c>
      <c r="L215" t="s">
        <v>29</v>
      </c>
      <c r="M215" s="1">
        <v>41547</v>
      </c>
      <c r="N215" s="1"/>
      <c r="O215" t="s">
        <v>30</v>
      </c>
      <c r="P215" t="s">
        <v>31</v>
      </c>
      <c r="Q215" t="s">
        <v>32</v>
      </c>
      <c r="R215" t="s">
        <v>84</v>
      </c>
      <c r="S215" t="s">
        <v>34</v>
      </c>
      <c r="T215" t="s">
        <v>35</v>
      </c>
      <c r="U215">
        <v>5</v>
      </c>
      <c r="V215">
        <v>3</v>
      </c>
      <c r="W215">
        <v>0</v>
      </c>
      <c r="X215">
        <v>13</v>
      </c>
      <c r="Y215" s="1" t="str">
        <f>IF(TRIM(TablaEmpleados[[#This Row],[NOMBRE]])="","Solicitar nombre","Completo")</f>
        <v>Completo</v>
      </c>
      <c r="Z215" s="1" t="str">
        <f>IF(TRIM(TablaEmpleados[[#This Row],[EMAILS]])="","Solicitar email","")</f>
        <v/>
      </c>
      <c r="AA215" s="12">
        <f>IF(TablaEmpleados[[#This Row],[SALARIO]]&lt;60000,TablaEmpleados[[#This Row],[SALARIO]]*7%,0)</f>
        <v>3318.9800000000005</v>
      </c>
      <c r="AB215" s="15">
        <f>IF(RIGHT(TablaEmpleados[[#This Row],[EMAILS]],8)="pade.com",TablaEmpleados[[#This Row],[SALARIO]]*12%,0)</f>
        <v>0</v>
      </c>
      <c r="AC215" s="15">
        <f>IF(LEFT(TablaEmpleados[[#This Row],[EMAILS]],8)="pade.com",TablaEmpleados[[#This Row],[SALARIO]]*12%,0)</f>
        <v>0</v>
      </c>
      <c r="AD215" s="15">
        <f>IF(COUNTIF(TablaEmpleados[[#This Row],[CARGO]],"*Production*")&gt;0,TablaEmpleados[[#This Row],[SALARIO]]*7%,0)</f>
        <v>3318.9800000000005</v>
      </c>
      <c r="AE215" s="59">
        <f>IF(TablaEmpleados[[#This Row],[ESTADO CIVIL]]="Married",2,0)</f>
        <v>2</v>
      </c>
      <c r="AF215" s="59">
        <f ca="1">IF(DATEDIF(TablaEmpleados[[#This Row],[FECHA CONTRATO]],TODAY(),"Y")&gt;=10,2,0)</f>
        <v>2</v>
      </c>
      <c r="AG215" s="6">
        <f>IF(AND(TablaEmpleados[[#This Row],[NACIONALIDAD]]&lt;&gt;"US Citizen",TablaEmpleados[[#This Row],[Bono anual 2]]=0),TablaEmpleados[[#This Row],[SALARIO]]*3%,0)</f>
        <v>0</v>
      </c>
      <c r="AH215" s="6" t="str">
        <f>IF(AND(TablaEmpleados[[#This Row],[NACIONALIDAD]]="US Citizen",TablaEmpleados[[#This Row],[LATINO]]="Yes"),"SI","NO")</f>
        <v>NO</v>
      </c>
      <c r="AI215" s="19">
        <v>1</v>
      </c>
      <c r="AJ215" s="19" t="str">
        <f>IF(AND(TablaEmpleados[[#This Row],[SALARIO]]&gt;=40000,TablaEmpleados[[#This Row],[SALARIO]]&lt;=50000),"SI","NO")</f>
        <v>SI</v>
      </c>
      <c r="AK215" s="6" t="str">
        <f>IF(OR(TablaEmpleados[[#This Row],[SALARIO]]&lt;55000,TablaEmpleados[[#This Row],[ESTADO CIVIL]]="Married"),"SI","NO")</f>
        <v>SI</v>
      </c>
      <c r="AL215" s="6" t="str">
        <f>IF(TablaEmpleados[[#This Row],[ESTADO]]="MA",
              IF(OR(TablaEmpleados[[#This Row],[CP]]=2145,TablaEmpleados[[#This Row],[CP]]=2148),"SI","NO"),"NO")</f>
        <v>NO</v>
      </c>
      <c r="AM2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5" s="6" t="str" cm="1">
        <f t="array" ref="AN2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5" s="6" t="b">
        <f>TablaEmpleados[[#This Row],[EVALUACIÓN DE DESEMPEÑO CON SI]]=TablaEmpleados[[#This Row],[EVALUACIÓN DE DESEMPEÑO CON SI.CONJUNTO]]</f>
        <v>1</v>
      </c>
      <c r="AP21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15" s="6" t="str" cm="1">
        <f t="array" ref="AQ2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15" s="6" t="b">
        <f>TablaEmpleados[[#This Row],[BONOS DE VIAJE POR EL MUNDO (Con SI)]]=TablaEmpleados[[#This Row],[BONOS DE VIAJE POR EL MUNDO (Con SI.CONJUNTO)]]</f>
        <v>1</v>
      </c>
      <c r="AS215" s="22" cm="1">
        <f t="array" ref="AS215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15" s="6" t="str" cm="1">
        <f t="array" ref="AT21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5" s="59">
        <f ca="1">DATEDIF(TablaEmpleados[[#This Row],[FECHA CONTRATO]],TODAY(),"Y")</f>
        <v>10</v>
      </c>
    </row>
    <row r="216" spans="1:48" x14ac:dyDescent="0.25">
      <c r="A216" t="s">
        <v>353</v>
      </c>
      <c r="B216" t="str">
        <f t="shared" si="3"/>
        <v>cowad@dominio.com</v>
      </c>
      <c r="C216" s="5">
        <v>53060</v>
      </c>
      <c r="D216" t="s">
        <v>23</v>
      </c>
      <c r="E216" t="s">
        <v>24</v>
      </c>
      <c r="F216">
        <v>1760</v>
      </c>
      <c r="G216" s="1">
        <v>29183</v>
      </c>
      <c r="H216" t="s">
        <v>25</v>
      </c>
      <c r="I216" t="s">
        <v>26</v>
      </c>
      <c r="J216" t="s">
        <v>27</v>
      </c>
      <c r="K216" t="s">
        <v>28</v>
      </c>
      <c r="L216" t="s">
        <v>67</v>
      </c>
      <c r="M216" s="1">
        <v>41687</v>
      </c>
      <c r="N216" s="1"/>
      <c r="O216" t="s">
        <v>30</v>
      </c>
      <c r="P216" t="s">
        <v>31</v>
      </c>
      <c r="Q216" t="s">
        <v>32</v>
      </c>
      <c r="R216" t="s">
        <v>33</v>
      </c>
      <c r="S216" t="s">
        <v>34</v>
      </c>
      <c r="T216" t="s">
        <v>102</v>
      </c>
      <c r="U216">
        <v>4.25</v>
      </c>
      <c r="V216">
        <v>3</v>
      </c>
      <c r="W216">
        <v>0</v>
      </c>
      <c r="X216">
        <v>6</v>
      </c>
      <c r="Y216" s="1" t="str">
        <f>IF(TRIM(TablaEmpleados[[#This Row],[NOMBRE]])="","Solicitar nombre","Completo")</f>
        <v>Completo</v>
      </c>
      <c r="Z216" s="1" t="str">
        <f>IF(TRIM(TablaEmpleados[[#This Row],[EMAILS]])="","Solicitar email","")</f>
        <v/>
      </c>
      <c r="AA216" s="12">
        <f>IF(TablaEmpleados[[#This Row],[SALARIO]]&lt;60000,TablaEmpleados[[#This Row],[SALARIO]]*7%,0)</f>
        <v>3714.2000000000003</v>
      </c>
      <c r="AB216" s="15">
        <f>IF(RIGHT(TablaEmpleados[[#This Row],[EMAILS]],8)="pade.com",TablaEmpleados[[#This Row],[SALARIO]]*12%,0)</f>
        <v>0</v>
      </c>
      <c r="AC216" s="15">
        <f>IF(LEFT(TablaEmpleados[[#This Row],[EMAILS]],8)="pade.com",TablaEmpleados[[#This Row],[SALARIO]]*12%,0)</f>
        <v>0</v>
      </c>
      <c r="AD216" s="15">
        <f>IF(COUNTIF(TablaEmpleados[[#This Row],[CARGO]],"*Production*")&gt;0,TablaEmpleados[[#This Row],[SALARIO]]*7%,0)</f>
        <v>3714.2000000000003</v>
      </c>
      <c r="AE216" s="59">
        <f>IF(TablaEmpleados[[#This Row],[ESTADO CIVIL]]="Married",2,0)</f>
        <v>0</v>
      </c>
      <c r="AF216" s="59">
        <f ca="1">IF(DATEDIF(TablaEmpleados[[#This Row],[FECHA CONTRATO]],TODAY(),"Y")&gt;=10,2,0)</f>
        <v>2</v>
      </c>
      <c r="AG216" s="6">
        <f>IF(AND(TablaEmpleados[[#This Row],[NACIONALIDAD]]&lt;&gt;"US Citizen",TablaEmpleados[[#This Row],[Bono anual 2]]=0),TablaEmpleados[[#This Row],[SALARIO]]*3%,0)</f>
        <v>0</v>
      </c>
      <c r="AH216" s="6" t="str">
        <f>IF(AND(TablaEmpleados[[#This Row],[NACIONALIDAD]]="US Citizen",TablaEmpleados[[#This Row],[LATINO]]="Yes"),"SI","NO")</f>
        <v>NO</v>
      </c>
      <c r="AI216" s="19">
        <v>1</v>
      </c>
      <c r="AJ216" s="19" t="str">
        <f>IF(AND(TablaEmpleados[[#This Row],[SALARIO]]&gt;=40000,TablaEmpleados[[#This Row],[SALARIO]]&lt;=50000),"SI","NO")</f>
        <v>NO</v>
      </c>
      <c r="AK216" s="6" t="str">
        <f>IF(OR(TablaEmpleados[[#This Row],[SALARIO]]&lt;55000,TablaEmpleados[[#This Row],[ESTADO CIVIL]]="Married"),"SI","NO")</f>
        <v>SI</v>
      </c>
      <c r="AL216" s="6" t="str">
        <f>IF(TablaEmpleados[[#This Row],[ESTADO]]="MA",
              IF(OR(TablaEmpleados[[#This Row],[CP]]=2145,TablaEmpleados[[#This Row],[CP]]=2148),"SI","NO"),"NO")</f>
        <v>NO</v>
      </c>
      <c r="AM2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6" s="6" t="str" cm="1">
        <f t="array" ref="AN2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6" s="6" t="b">
        <f>TablaEmpleados[[#This Row],[EVALUACIÓN DE DESEMPEÑO CON SI]]=TablaEmpleados[[#This Row],[EVALUACIÓN DE DESEMPEÑO CON SI.CONJUNTO]]</f>
        <v>1</v>
      </c>
      <c r="AP21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16" s="6" t="str" cm="1">
        <f t="array" ref="AQ2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16" s="6" t="b">
        <f>TablaEmpleados[[#This Row],[BONOS DE VIAJE POR EL MUNDO (Con SI)]]=TablaEmpleados[[#This Row],[BONOS DE VIAJE POR EL MUNDO (Con SI.CONJUNTO)]]</f>
        <v>1</v>
      </c>
      <c r="AS216" s="22" cm="1">
        <f t="array" ref="AS216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16" s="6" t="str" cm="1">
        <f t="array" ref="AT21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6" s="59">
        <f ca="1">DATEDIF(TablaEmpleados[[#This Row],[FECHA CONTRATO]],TODAY(),"Y")</f>
        <v>10</v>
      </c>
    </row>
    <row r="217" spans="1:48" x14ac:dyDescent="0.25">
      <c r="A217" t="s">
        <v>354</v>
      </c>
      <c r="B217" t="str">
        <f t="shared" si="3"/>
        <v>tozark@dominio.com</v>
      </c>
      <c r="C217" s="5">
        <v>68829</v>
      </c>
      <c r="D217" t="s">
        <v>123</v>
      </c>
      <c r="E217" t="s">
        <v>355</v>
      </c>
      <c r="F217">
        <v>27229</v>
      </c>
      <c r="G217" s="1">
        <v>30090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s="1">
        <v>42009</v>
      </c>
      <c r="N217" s="1"/>
      <c r="O217" t="s">
        <v>30</v>
      </c>
      <c r="P217" t="s">
        <v>31</v>
      </c>
      <c r="Q217" t="s">
        <v>125</v>
      </c>
      <c r="R217" t="s">
        <v>126</v>
      </c>
      <c r="S217" t="s">
        <v>184</v>
      </c>
      <c r="T217" t="s">
        <v>43</v>
      </c>
      <c r="U217">
        <v>5</v>
      </c>
      <c r="V217">
        <v>5</v>
      </c>
      <c r="W217">
        <v>0</v>
      </c>
      <c r="X217">
        <v>18</v>
      </c>
      <c r="Y217" s="1" t="str">
        <f>IF(TRIM(TablaEmpleados[[#This Row],[NOMBRE]])="","Solicitar nombre","Completo")</f>
        <v>Completo</v>
      </c>
      <c r="Z217" s="1" t="str">
        <f>IF(TRIM(TablaEmpleados[[#This Row],[EMAILS]])="","Solicitar email","")</f>
        <v/>
      </c>
      <c r="AA217" s="12">
        <f>IF(TablaEmpleados[[#This Row],[SALARIO]]&lt;60000,TablaEmpleados[[#This Row],[SALARIO]]*7%,0)</f>
        <v>0</v>
      </c>
      <c r="AB217" s="15">
        <f>IF(RIGHT(TablaEmpleados[[#This Row],[EMAILS]],8)="pade.com",TablaEmpleados[[#This Row],[SALARIO]]*12%,0)</f>
        <v>0</v>
      </c>
      <c r="AC217" s="15">
        <f>IF(LEFT(TablaEmpleados[[#This Row],[EMAILS]],8)="pade.com",TablaEmpleados[[#This Row],[SALARIO]]*12%,0)</f>
        <v>0</v>
      </c>
      <c r="AD217" s="15">
        <f>IF(COUNTIF(TablaEmpleados[[#This Row],[CARGO]],"*Production*")&gt;0,TablaEmpleados[[#This Row],[SALARIO]]*7%,0)</f>
        <v>0</v>
      </c>
      <c r="AE217" s="59">
        <f>IF(TablaEmpleados[[#This Row],[ESTADO CIVIL]]="Married",2,0)</f>
        <v>0</v>
      </c>
      <c r="AF217" s="59">
        <f ca="1">IF(DATEDIF(TablaEmpleados[[#This Row],[FECHA CONTRATO]],TODAY(),"Y")&gt;=10,2,0)</f>
        <v>0</v>
      </c>
      <c r="AG217" s="6">
        <f>IF(AND(TablaEmpleados[[#This Row],[NACIONALIDAD]]&lt;&gt;"US Citizen",TablaEmpleados[[#This Row],[Bono anual 2]]=0),TablaEmpleados[[#This Row],[SALARIO]]*3%,0)</f>
        <v>0</v>
      </c>
      <c r="AH217" s="6" t="str">
        <f>IF(AND(TablaEmpleados[[#This Row],[NACIONALIDAD]]="US Citizen",TablaEmpleados[[#This Row],[LATINO]]="Yes"),"SI","NO")</f>
        <v>NO</v>
      </c>
      <c r="AI217" s="19">
        <v>1</v>
      </c>
      <c r="AJ217" s="19" t="str">
        <f>IF(AND(TablaEmpleados[[#This Row],[SALARIO]]&gt;=40000,TablaEmpleados[[#This Row],[SALARIO]]&lt;=50000),"SI","NO")</f>
        <v>NO</v>
      </c>
      <c r="AK217" s="6" t="str">
        <f>IF(OR(TablaEmpleados[[#This Row],[SALARIO]]&lt;55000,TablaEmpleados[[#This Row],[ESTADO CIVIL]]="Married"),"SI","NO")</f>
        <v>NO</v>
      </c>
      <c r="AL217" s="6" t="str">
        <f>IF(TablaEmpleados[[#This Row],[ESTADO]]="MA",
              IF(OR(TablaEmpleados[[#This Row],[CP]]=2145,TablaEmpleados[[#This Row],[CP]]=2148),"SI","NO"),"NO")</f>
        <v>NO</v>
      </c>
      <c r="AM2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17" s="6" t="str" cm="1">
        <f t="array" ref="AN2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17" s="6" t="b">
        <f>TablaEmpleados[[#This Row],[EVALUACIÓN DE DESEMPEÑO CON SI]]=TablaEmpleados[[#This Row],[EVALUACIÓN DE DESEMPEÑO CON SI.CONJUNTO]]</f>
        <v>1</v>
      </c>
      <c r="AP21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17" s="6" t="str" cm="1">
        <f t="array" ref="AQ2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7" s="6" t="b">
        <f>TablaEmpleados[[#This Row],[BONOS DE VIAJE POR EL MUNDO (Con SI)]]=TablaEmpleados[[#This Row],[BONOS DE VIAJE POR EL MUNDO (Con SI.CONJUNTO)]]</f>
        <v>1</v>
      </c>
      <c r="AS217" s="22" cm="1">
        <f t="array" ref="AS2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7" s="6" t="str" cm="1">
        <f t="array" ref="AT21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7" s="59">
        <f ca="1">DATEDIF(TablaEmpleados[[#This Row],[FECHA CONTRATO]],TODAY(),"Y")</f>
        <v>9</v>
      </c>
    </row>
    <row r="218" spans="1:48" x14ac:dyDescent="0.25">
      <c r="A218" t="s">
        <v>356</v>
      </c>
      <c r="B218" t="str">
        <f t="shared" si="3"/>
        <v>npanjwani@dominio.com</v>
      </c>
      <c r="C218" s="5">
        <v>63515</v>
      </c>
      <c r="D218" t="s">
        <v>23</v>
      </c>
      <c r="E218" t="s">
        <v>24</v>
      </c>
      <c r="F218">
        <v>2351</v>
      </c>
      <c r="G218" s="1">
        <v>28976</v>
      </c>
      <c r="H218" t="s">
        <v>46</v>
      </c>
      <c r="I218" t="s">
        <v>37</v>
      </c>
      <c r="J218" t="s">
        <v>27</v>
      </c>
      <c r="K218" t="s">
        <v>28</v>
      </c>
      <c r="L218" t="s">
        <v>29</v>
      </c>
      <c r="M218" s="1">
        <v>40581</v>
      </c>
      <c r="N218" s="1">
        <v>41651</v>
      </c>
      <c r="O218" t="s">
        <v>75</v>
      </c>
      <c r="P218" t="s">
        <v>39</v>
      </c>
      <c r="Q218" t="s">
        <v>32</v>
      </c>
      <c r="R218" t="s">
        <v>50</v>
      </c>
      <c r="S218" t="s">
        <v>55</v>
      </c>
      <c r="T218" t="s">
        <v>43</v>
      </c>
      <c r="U218">
        <v>3.89</v>
      </c>
      <c r="V218">
        <v>4</v>
      </c>
      <c r="W218">
        <v>0</v>
      </c>
      <c r="X218">
        <v>7</v>
      </c>
      <c r="Y218" s="1" t="str">
        <f>IF(TRIM(TablaEmpleados[[#This Row],[NOMBRE]])="","Solicitar nombre","Completo")</f>
        <v>Completo</v>
      </c>
      <c r="Z218" s="1" t="str">
        <f>IF(TRIM(TablaEmpleados[[#This Row],[EMAILS]])="","Solicitar email","")</f>
        <v/>
      </c>
      <c r="AA218" s="12">
        <f>IF(TablaEmpleados[[#This Row],[SALARIO]]&lt;60000,TablaEmpleados[[#This Row],[SALARIO]]*7%,0)</f>
        <v>0</v>
      </c>
      <c r="AB218" s="15">
        <f>IF(RIGHT(TablaEmpleados[[#This Row],[EMAILS]],8)="pade.com",TablaEmpleados[[#This Row],[SALARIO]]*12%,0)</f>
        <v>0</v>
      </c>
      <c r="AC218" s="15">
        <f>IF(LEFT(TablaEmpleados[[#This Row],[EMAILS]],8)="pade.com",TablaEmpleados[[#This Row],[SALARIO]]*12%,0)</f>
        <v>0</v>
      </c>
      <c r="AD218" s="15">
        <f>IF(COUNTIF(TablaEmpleados[[#This Row],[CARGO]],"*Production*")&gt;0,TablaEmpleados[[#This Row],[SALARIO]]*7%,0)</f>
        <v>4446.05</v>
      </c>
      <c r="AE218" s="59">
        <f>IF(TablaEmpleados[[#This Row],[ESTADO CIVIL]]="Married",2,0)</f>
        <v>2</v>
      </c>
      <c r="AF218" s="59">
        <f ca="1">IF(DATEDIF(TablaEmpleados[[#This Row],[FECHA CONTRATO]],TODAY(),"Y")&gt;=10,2,0)</f>
        <v>2</v>
      </c>
      <c r="AG218" s="6">
        <f>IF(AND(TablaEmpleados[[#This Row],[NACIONALIDAD]]&lt;&gt;"US Citizen",TablaEmpleados[[#This Row],[Bono anual 2]]=0),TablaEmpleados[[#This Row],[SALARIO]]*3%,0)</f>
        <v>0</v>
      </c>
      <c r="AH218" s="6" t="str">
        <f>IF(AND(TablaEmpleados[[#This Row],[NACIONALIDAD]]="US Citizen",TablaEmpleados[[#This Row],[LATINO]]="Yes"),"SI","NO")</f>
        <v>NO</v>
      </c>
      <c r="AI218" s="19">
        <v>1</v>
      </c>
      <c r="AJ218" s="19" t="str">
        <f>IF(AND(TablaEmpleados[[#This Row],[SALARIO]]&gt;=40000,TablaEmpleados[[#This Row],[SALARIO]]&lt;=50000),"SI","NO")</f>
        <v>NO</v>
      </c>
      <c r="AK218" s="6" t="str">
        <f>IF(OR(TablaEmpleados[[#This Row],[SALARIO]]&lt;55000,TablaEmpleados[[#This Row],[ESTADO CIVIL]]="Married"),"SI","NO")</f>
        <v>SI</v>
      </c>
      <c r="AL218" s="6" t="str">
        <f>IF(TablaEmpleados[[#This Row],[ESTADO]]="MA",
              IF(OR(TablaEmpleados[[#This Row],[CP]]=2145,TablaEmpleados[[#This Row],[CP]]=2148),"SI","NO"),"NO")</f>
        <v>NO</v>
      </c>
      <c r="AM2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8" s="6" t="str" cm="1">
        <f t="array" ref="AN2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8" s="6" t="b">
        <f>TablaEmpleados[[#This Row],[EVALUACIÓN DE DESEMPEÑO CON SI]]=TablaEmpleados[[#This Row],[EVALUACIÓN DE DESEMPEÑO CON SI.CONJUNTO]]</f>
        <v>1</v>
      </c>
      <c r="AP21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18" s="6" t="str" cm="1">
        <f t="array" ref="AQ2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8" s="6" t="b">
        <f>TablaEmpleados[[#This Row],[BONOS DE VIAJE POR EL MUNDO (Con SI)]]=TablaEmpleados[[#This Row],[BONOS DE VIAJE POR EL MUNDO (Con SI.CONJUNTO)]]</f>
        <v>1</v>
      </c>
      <c r="AS218" s="22" cm="1">
        <f t="array" ref="AS21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8" s="6" t="str" cm="1">
        <f t="array" ref="AT21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8" s="59">
        <f ca="1">DATEDIF(TablaEmpleados[[#This Row],[FECHA CONTRATO]],TODAY(),"Y")</f>
        <v>13</v>
      </c>
    </row>
    <row r="219" spans="1:48" x14ac:dyDescent="0.25">
      <c r="A219" t="s">
        <v>357</v>
      </c>
      <c r="B219" t="str">
        <f t="shared" si="3"/>
        <v>lpatronick@dominio.com</v>
      </c>
      <c r="C219" s="5">
        <v>108987</v>
      </c>
      <c r="D219" t="s">
        <v>59</v>
      </c>
      <c r="E219" t="s">
        <v>24</v>
      </c>
      <c r="F219">
        <v>1844</v>
      </c>
      <c r="G219" s="1">
        <v>28906</v>
      </c>
      <c r="H219" t="s">
        <v>25</v>
      </c>
      <c r="I219" t="s">
        <v>26</v>
      </c>
      <c r="J219" t="s">
        <v>27</v>
      </c>
      <c r="K219" t="s">
        <v>28</v>
      </c>
      <c r="L219" t="s">
        <v>67</v>
      </c>
      <c r="M219" s="1">
        <v>40854</v>
      </c>
      <c r="N219" s="1">
        <v>42254</v>
      </c>
      <c r="O219" t="s">
        <v>75</v>
      </c>
      <c r="P219" t="s">
        <v>39</v>
      </c>
      <c r="Q219" t="s">
        <v>60</v>
      </c>
      <c r="R219" t="s">
        <v>61</v>
      </c>
      <c r="S219" t="s">
        <v>69</v>
      </c>
      <c r="T219" t="s">
        <v>35</v>
      </c>
      <c r="U219">
        <v>5</v>
      </c>
      <c r="V219">
        <v>5</v>
      </c>
      <c r="W219">
        <v>3</v>
      </c>
      <c r="X219">
        <v>13</v>
      </c>
      <c r="Y219" s="1" t="str">
        <f>IF(TRIM(TablaEmpleados[[#This Row],[NOMBRE]])="","Solicitar nombre","Completo")</f>
        <v>Completo</v>
      </c>
      <c r="Z219" s="1" t="str">
        <f>IF(TRIM(TablaEmpleados[[#This Row],[EMAILS]])="","Solicitar email","")</f>
        <v/>
      </c>
      <c r="AA219" s="12">
        <f>IF(TablaEmpleados[[#This Row],[SALARIO]]&lt;60000,TablaEmpleados[[#This Row],[SALARIO]]*7%,0)</f>
        <v>0</v>
      </c>
      <c r="AB219" s="15">
        <f>IF(RIGHT(TablaEmpleados[[#This Row],[EMAILS]],8)="pade.com",TablaEmpleados[[#This Row],[SALARIO]]*12%,0)</f>
        <v>0</v>
      </c>
      <c r="AC219" s="15">
        <f>IF(LEFT(TablaEmpleados[[#This Row],[EMAILS]],8)="pade.com",TablaEmpleados[[#This Row],[SALARIO]]*12%,0)</f>
        <v>0</v>
      </c>
      <c r="AD219" s="15">
        <f>IF(COUNTIF(TablaEmpleados[[#This Row],[CARGO]],"*Production*")&gt;0,TablaEmpleados[[#This Row],[SALARIO]]*7%,0)</f>
        <v>0</v>
      </c>
      <c r="AE219" s="59">
        <f>IF(TablaEmpleados[[#This Row],[ESTADO CIVIL]]="Married",2,0)</f>
        <v>0</v>
      </c>
      <c r="AF219" s="59">
        <f ca="1">IF(DATEDIF(TablaEmpleados[[#This Row],[FECHA CONTRATO]],TODAY(),"Y")&gt;=10,2,0)</f>
        <v>2</v>
      </c>
      <c r="AG219" s="6">
        <f>IF(AND(TablaEmpleados[[#This Row],[NACIONALIDAD]]&lt;&gt;"US Citizen",TablaEmpleados[[#This Row],[Bono anual 2]]=0),TablaEmpleados[[#This Row],[SALARIO]]*3%,0)</f>
        <v>0</v>
      </c>
      <c r="AH219" s="6" t="str">
        <f>IF(AND(TablaEmpleados[[#This Row],[NACIONALIDAD]]="US Citizen",TablaEmpleados[[#This Row],[LATINO]]="Yes"),"SI","NO")</f>
        <v>NO</v>
      </c>
      <c r="AI219" s="19">
        <v>1</v>
      </c>
      <c r="AJ219" s="19" t="str">
        <f>IF(AND(TablaEmpleados[[#This Row],[SALARIO]]&gt;=40000,TablaEmpleados[[#This Row],[SALARIO]]&lt;=50000),"SI","NO")</f>
        <v>NO</v>
      </c>
      <c r="AK219" s="6" t="str">
        <f>IF(OR(TablaEmpleados[[#This Row],[SALARIO]]&lt;55000,TablaEmpleados[[#This Row],[ESTADO CIVIL]]="Married"),"SI","NO")</f>
        <v>NO</v>
      </c>
      <c r="AL219" s="6" t="str">
        <f>IF(TablaEmpleados[[#This Row],[ESTADO]]="MA",
              IF(OR(TablaEmpleados[[#This Row],[CP]]=2145,TablaEmpleados[[#This Row],[CP]]=2148),"SI","NO"),"NO")</f>
        <v>NO</v>
      </c>
      <c r="AM2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19" s="6" t="str" cm="1">
        <f t="array" ref="AN2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19" s="6" t="b">
        <f>TablaEmpleados[[#This Row],[EVALUACIÓN DE DESEMPEÑO CON SI]]=TablaEmpleados[[#This Row],[EVALUACIÓN DE DESEMPEÑO CON SI.CONJUNTO]]</f>
        <v>1</v>
      </c>
      <c r="AP21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19" s="6" t="str" cm="1">
        <f t="array" ref="AQ2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19" s="6" t="b">
        <f>TablaEmpleados[[#This Row],[BONOS DE VIAJE POR EL MUNDO (Con SI)]]=TablaEmpleados[[#This Row],[BONOS DE VIAJE POR EL MUNDO (Con SI.CONJUNTO)]]</f>
        <v>1</v>
      </c>
      <c r="AS219" s="22" cm="1">
        <f t="array" ref="AS21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19" s="6" t="str" cm="1">
        <f t="array" ref="AT21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9" s="59">
        <f ca="1">DATEDIF(TablaEmpleados[[#This Row],[FECHA CONTRATO]],TODAY(),"Y")</f>
        <v>12</v>
      </c>
    </row>
    <row r="220" spans="1:48" x14ac:dyDescent="0.25">
      <c r="A220" t="s">
        <v>358</v>
      </c>
      <c r="B220" t="str">
        <f t="shared" si="3"/>
        <v>rpearson@dominio.com</v>
      </c>
      <c r="C220" s="5">
        <v>93093</v>
      </c>
      <c r="D220" t="s">
        <v>80</v>
      </c>
      <c r="E220" t="s">
        <v>24</v>
      </c>
      <c r="F220">
        <v>2747</v>
      </c>
      <c r="G220" s="1">
        <v>30930</v>
      </c>
      <c r="H220" t="s">
        <v>25</v>
      </c>
      <c r="I220" t="s">
        <v>37</v>
      </c>
      <c r="J220" t="s">
        <v>27</v>
      </c>
      <c r="K220" t="s">
        <v>28</v>
      </c>
      <c r="L220" t="s">
        <v>29</v>
      </c>
      <c r="M220" s="1">
        <v>41974</v>
      </c>
      <c r="N220" s="1">
        <v>42491</v>
      </c>
      <c r="O220" t="s">
        <v>94</v>
      </c>
      <c r="P220" t="s">
        <v>39</v>
      </c>
      <c r="Q220" t="s">
        <v>40</v>
      </c>
      <c r="R220" t="s">
        <v>41</v>
      </c>
      <c r="S220" t="s">
        <v>65</v>
      </c>
      <c r="T220" t="s">
        <v>43</v>
      </c>
      <c r="U220">
        <v>4.7</v>
      </c>
      <c r="V220">
        <v>4</v>
      </c>
      <c r="W220">
        <v>5</v>
      </c>
      <c r="X220">
        <v>19</v>
      </c>
      <c r="Y220" s="1" t="str">
        <f>IF(TRIM(TablaEmpleados[[#This Row],[NOMBRE]])="","Solicitar nombre","Completo")</f>
        <v>Completo</v>
      </c>
      <c r="Z220" s="1" t="str">
        <f>IF(TRIM(TablaEmpleados[[#This Row],[EMAILS]])="","Solicitar email","")</f>
        <v/>
      </c>
      <c r="AA220" s="12">
        <f>IF(TablaEmpleados[[#This Row],[SALARIO]]&lt;60000,TablaEmpleados[[#This Row],[SALARIO]]*7%,0)</f>
        <v>0</v>
      </c>
      <c r="AB220" s="15">
        <f>IF(RIGHT(TablaEmpleados[[#This Row],[EMAILS]],8)="pade.com",TablaEmpleados[[#This Row],[SALARIO]]*12%,0)</f>
        <v>0</v>
      </c>
      <c r="AC220" s="15">
        <f>IF(LEFT(TablaEmpleados[[#This Row],[EMAILS]],8)="pade.com",TablaEmpleados[[#This Row],[SALARIO]]*12%,0)</f>
        <v>0</v>
      </c>
      <c r="AD220" s="15">
        <f>IF(COUNTIF(TablaEmpleados[[#This Row],[CARGO]],"*Production*")&gt;0,TablaEmpleados[[#This Row],[SALARIO]]*7%,0)</f>
        <v>0</v>
      </c>
      <c r="AE220" s="59">
        <f>IF(TablaEmpleados[[#This Row],[ESTADO CIVIL]]="Married",2,0)</f>
        <v>2</v>
      </c>
      <c r="AF220" s="59">
        <f ca="1">IF(DATEDIF(TablaEmpleados[[#This Row],[FECHA CONTRATO]],TODAY(),"Y")&gt;=10,2,0)</f>
        <v>0</v>
      </c>
      <c r="AG220" s="6">
        <f>IF(AND(TablaEmpleados[[#This Row],[NACIONALIDAD]]&lt;&gt;"US Citizen",TablaEmpleados[[#This Row],[Bono anual 2]]=0),TablaEmpleados[[#This Row],[SALARIO]]*3%,0)</f>
        <v>0</v>
      </c>
      <c r="AH220" s="6" t="str">
        <f>IF(AND(TablaEmpleados[[#This Row],[NACIONALIDAD]]="US Citizen",TablaEmpleados[[#This Row],[LATINO]]="Yes"),"SI","NO")</f>
        <v>NO</v>
      </c>
      <c r="AI220" s="19">
        <v>1</v>
      </c>
      <c r="AJ220" s="19" t="str">
        <f>IF(AND(TablaEmpleados[[#This Row],[SALARIO]]&gt;=40000,TablaEmpleados[[#This Row],[SALARIO]]&lt;=50000),"SI","NO")</f>
        <v>NO</v>
      </c>
      <c r="AK220" s="6" t="str">
        <f>IF(OR(TablaEmpleados[[#This Row],[SALARIO]]&lt;55000,TablaEmpleados[[#This Row],[ESTADO CIVIL]]="Married"),"SI","NO")</f>
        <v>SI</v>
      </c>
      <c r="AL220" s="6" t="str">
        <f>IF(TablaEmpleados[[#This Row],[ESTADO]]="MA",
              IF(OR(TablaEmpleados[[#This Row],[CP]]=2145,TablaEmpleados[[#This Row],[CP]]=2148),"SI","NO"),"NO")</f>
        <v>NO</v>
      </c>
      <c r="AM2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20" s="6" t="str" cm="1">
        <f t="array" ref="AN2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20" s="6" t="b">
        <f>TablaEmpleados[[#This Row],[EVALUACIÓN DE DESEMPEÑO CON SI]]=TablaEmpleados[[#This Row],[EVALUACIÓN DE DESEMPEÑO CON SI.CONJUNTO]]</f>
        <v>1</v>
      </c>
      <c r="AP22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20" s="6" t="str" cm="1">
        <f t="array" ref="AQ2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0" s="6" t="b">
        <f>TablaEmpleados[[#This Row],[BONOS DE VIAJE POR EL MUNDO (Con SI)]]=TablaEmpleados[[#This Row],[BONOS DE VIAJE POR EL MUNDO (Con SI.CONJUNTO)]]</f>
        <v>1</v>
      </c>
      <c r="AS220" s="22" cm="1">
        <f t="array" ref="AS2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0" s="6" t="str" cm="1">
        <f t="array" ref="AT22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0" s="59">
        <f ca="1">DATEDIF(TablaEmpleados[[#This Row],[FECHA CONTRATO]],TODAY(),"Y")</f>
        <v>9</v>
      </c>
    </row>
    <row r="221" spans="1:48" x14ac:dyDescent="0.25">
      <c r="A221" t="s">
        <v>359</v>
      </c>
      <c r="B221" t="str">
        <f t="shared" si="3"/>
        <v>msmith@dominio.com</v>
      </c>
      <c r="C221" s="5">
        <v>53564</v>
      </c>
      <c r="D221" t="s">
        <v>23</v>
      </c>
      <c r="E221" t="s">
        <v>24</v>
      </c>
      <c r="F221">
        <v>2458</v>
      </c>
      <c r="G221" s="1">
        <v>32219</v>
      </c>
      <c r="H221" t="s">
        <v>25</v>
      </c>
      <c r="I221" t="s">
        <v>26</v>
      </c>
      <c r="J221" t="s">
        <v>27</v>
      </c>
      <c r="K221" t="s">
        <v>28</v>
      </c>
      <c r="L221" t="s">
        <v>67</v>
      </c>
      <c r="M221" s="1">
        <v>40553</v>
      </c>
      <c r="N221" s="1">
        <v>43097</v>
      </c>
      <c r="O221" t="s">
        <v>38</v>
      </c>
      <c r="P221" t="s">
        <v>39</v>
      </c>
      <c r="Q221" t="s">
        <v>32</v>
      </c>
      <c r="R221" t="s">
        <v>54</v>
      </c>
      <c r="S221" t="s">
        <v>55</v>
      </c>
      <c r="T221" t="s">
        <v>102</v>
      </c>
      <c r="U221">
        <v>3.54</v>
      </c>
      <c r="V221">
        <v>5</v>
      </c>
      <c r="W221">
        <v>0</v>
      </c>
      <c r="X221">
        <v>15</v>
      </c>
      <c r="Y221" s="1" t="str">
        <f>IF(TRIM(TablaEmpleados[[#This Row],[NOMBRE]])="","Solicitar nombre","Completo")</f>
        <v>Completo</v>
      </c>
      <c r="Z221" s="1" t="str">
        <f>IF(TRIM(TablaEmpleados[[#This Row],[EMAILS]])="","Solicitar email","")</f>
        <v/>
      </c>
      <c r="AA221" s="12">
        <f>IF(TablaEmpleados[[#This Row],[SALARIO]]&lt;60000,TablaEmpleados[[#This Row],[SALARIO]]*7%,0)</f>
        <v>3749.4800000000005</v>
      </c>
      <c r="AB221" s="15">
        <f>IF(RIGHT(TablaEmpleados[[#This Row],[EMAILS]],8)="pade.com",TablaEmpleados[[#This Row],[SALARIO]]*12%,0)</f>
        <v>0</v>
      </c>
      <c r="AC221" s="15">
        <f>IF(LEFT(TablaEmpleados[[#This Row],[EMAILS]],8)="pade.com",TablaEmpleados[[#This Row],[SALARIO]]*12%,0)</f>
        <v>0</v>
      </c>
      <c r="AD221" s="15">
        <f>IF(COUNTIF(TablaEmpleados[[#This Row],[CARGO]],"*Production*")&gt;0,TablaEmpleados[[#This Row],[SALARIO]]*7%,0)</f>
        <v>3749.4800000000005</v>
      </c>
      <c r="AE221" s="59">
        <f>IF(TablaEmpleados[[#This Row],[ESTADO CIVIL]]="Married",2,0)</f>
        <v>0</v>
      </c>
      <c r="AF221" s="59">
        <f ca="1">IF(DATEDIF(TablaEmpleados[[#This Row],[FECHA CONTRATO]],TODAY(),"Y")&gt;=10,2,0)</f>
        <v>2</v>
      </c>
      <c r="AG221" s="6">
        <f>IF(AND(TablaEmpleados[[#This Row],[NACIONALIDAD]]&lt;&gt;"US Citizen",TablaEmpleados[[#This Row],[Bono anual 2]]=0),TablaEmpleados[[#This Row],[SALARIO]]*3%,0)</f>
        <v>0</v>
      </c>
      <c r="AH221" s="6" t="str">
        <f>IF(AND(TablaEmpleados[[#This Row],[NACIONALIDAD]]="US Citizen",TablaEmpleados[[#This Row],[LATINO]]="Yes"),"SI","NO")</f>
        <v>NO</v>
      </c>
      <c r="AI221" s="19">
        <v>1</v>
      </c>
      <c r="AJ221" s="19" t="str">
        <f>IF(AND(TablaEmpleados[[#This Row],[SALARIO]]&gt;=40000,TablaEmpleados[[#This Row],[SALARIO]]&lt;=50000),"SI","NO")</f>
        <v>NO</v>
      </c>
      <c r="AK221" s="6" t="str">
        <f>IF(OR(TablaEmpleados[[#This Row],[SALARIO]]&lt;55000,TablaEmpleados[[#This Row],[ESTADO CIVIL]]="Married"),"SI","NO")</f>
        <v>SI</v>
      </c>
      <c r="AL221" s="6" t="str">
        <f>IF(TablaEmpleados[[#This Row],[ESTADO]]="MA",
              IF(OR(TablaEmpleados[[#This Row],[CP]]=2145,TablaEmpleados[[#This Row],[CP]]=2148),"SI","NO"),"NO")</f>
        <v>NO</v>
      </c>
      <c r="AM2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1" s="6" t="str" cm="1">
        <f t="array" ref="AN2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1" s="6" t="b">
        <f>TablaEmpleados[[#This Row],[EVALUACIÓN DE DESEMPEÑO CON SI]]=TablaEmpleados[[#This Row],[EVALUACIÓN DE DESEMPEÑO CON SI.CONJUNTO]]</f>
        <v>1</v>
      </c>
      <c r="AP22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21" s="6" t="str" cm="1">
        <f t="array" ref="AQ2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21" s="6" t="b">
        <f>TablaEmpleados[[#This Row],[BONOS DE VIAJE POR EL MUNDO (Con SI)]]=TablaEmpleados[[#This Row],[BONOS DE VIAJE POR EL MUNDO (Con SI.CONJUNTO)]]</f>
        <v>1</v>
      </c>
      <c r="AS221" s="22" cm="1">
        <f t="array" ref="AS22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21" s="6" t="str" cm="1">
        <f t="array" ref="AT22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1" s="59">
        <f ca="1">DATEDIF(TablaEmpleados[[#This Row],[FECHA CONTRATO]],TODAY(),"Y")</f>
        <v>13</v>
      </c>
    </row>
    <row r="222" spans="1:48" x14ac:dyDescent="0.25">
      <c r="A222" t="s">
        <v>360</v>
      </c>
      <c r="B222" t="str">
        <f t="shared" si="3"/>
        <v>epelletier@dominio.com</v>
      </c>
      <c r="C222" s="5">
        <v>60270</v>
      </c>
      <c r="D222" t="s">
        <v>45</v>
      </c>
      <c r="E222" t="s">
        <v>24</v>
      </c>
      <c r="F222">
        <v>2472</v>
      </c>
      <c r="G222" s="1">
        <v>32707</v>
      </c>
      <c r="H222" t="s">
        <v>46</v>
      </c>
      <c r="I222" t="s">
        <v>37</v>
      </c>
      <c r="J222" t="s">
        <v>27</v>
      </c>
      <c r="K222" t="s">
        <v>28</v>
      </c>
      <c r="L222" t="s">
        <v>96</v>
      </c>
      <c r="M222" s="1">
        <v>40729</v>
      </c>
      <c r="N222" s="1">
        <v>42262</v>
      </c>
      <c r="O222" t="s">
        <v>78</v>
      </c>
      <c r="P222" t="s">
        <v>39</v>
      </c>
      <c r="Q222" t="s">
        <v>32</v>
      </c>
      <c r="R222" t="s">
        <v>57</v>
      </c>
      <c r="S222" t="s">
        <v>101</v>
      </c>
      <c r="T222" t="s">
        <v>102</v>
      </c>
      <c r="U222">
        <v>2.4</v>
      </c>
      <c r="V222">
        <v>5</v>
      </c>
      <c r="W222">
        <v>0</v>
      </c>
      <c r="X222">
        <v>2</v>
      </c>
      <c r="Y222" s="1" t="str">
        <f>IF(TRIM(TablaEmpleados[[#This Row],[NOMBRE]])="","Solicitar nombre","Completo")</f>
        <v>Completo</v>
      </c>
      <c r="Z222" s="1" t="str">
        <f>IF(TRIM(TablaEmpleados[[#This Row],[EMAILS]])="","Solicitar email","")</f>
        <v/>
      </c>
      <c r="AA222" s="12">
        <f>IF(TablaEmpleados[[#This Row],[SALARIO]]&lt;60000,TablaEmpleados[[#This Row],[SALARIO]]*7%,0)</f>
        <v>0</v>
      </c>
      <c r="AB222" s="15">
        <f>IF(RIGHT(TablaEmpleados[[#This Row],[EMAILS]],8)="pade.com",TablaEmpleados[[#This Row],[SALARIO]]*12%,0)</f>
        <v>0</v>
      </c>
      <c r="AC222" s="15">
        <f>IF(LEFT(TablaEmpleados[[#This Row],[EMAILS]],8)="pade.com",TablaEmpleados[[#This Row],[SALARIO]]*12%,0)</f>
        <v>0</v>
      </c>
      <c r="AD222" s="15">
        <f>IF(COUNTIF(TablaEmpleados[[#This Row],[CARGO]],"*Production*")&gt;0,TablaEmpleados[[#This Row],[SALARIO]]*7%,0)</f>
        <v>4218.9000000000005</v>
      </c>
      <c r="AE222" s="59">
        <f>IF(TablaEmpleados[[#This Row],[ESTADO CIVIL]]="Married",2,0)</f>
        <v>2</v>
      </c>
      <c r="AF222" s="59">
        <f ca="1">IF(DATEDIF(TablaEmpleados[[#This Row],[FECHA CONTRATO]],TODAY(),"Y")&gt;=10,2,0)</f>
        <v>2</v>
      </c>
      <c r="AG222" s="6">
        <f>IF(AND(TablaEmpleados[[#This Row],[NACIONALIDAD]]&lt;&gt;"US Citizen",TablaEmpleados[[#This Row],[Bono anual 2]]=0),TablaEmpleados[[#This Row],[SALARIO]]*3%,0)</f>
        <v>0</v>
      </c>
      <c r="AH222" s="6" t="str">
        <f>IF(AND(TablaEmpleados[[#This Row],[NACIONALIDAD]]="US Citizen",TablaEmpleados[[#This Row],[LATINO]]="Yes"),"SI","NO")</f>
        <v>NO</v>
      </c>
      <c r="AI222" s="19">
        <v>1</v>
      </c>
      <c r="AJ222" s="19" t="str">
        <f>IF(AND(TablaEmpleados[[#This Row],[SALARIO]]&gt;=40000,TablaEmpleados[[#This Row],[SALARIO]]&lt;=50000),"SI","NO")</f>
        <v>NO</v>
      </c>
      <c r="AK222" s="6" t="str">
        <f>IF(OR(TablaEmpleados[[#This Row],[SALARIO]]&lt;55000,TablaEmpleados[[#This Row],[ESTADO CIVIL]]="Married"),"SI","NO")</f>
        <v>SI</v>
      </c>
      <c r="AL222" s="6" t="str">
        <f>IF(TablaEmpleados[[#This Row],[ESTADO]]="MA",
              IF(OR(TablaEmpleados[[#This Row],[CP]]=2145,TablaEmpleados[[#This Row],[CP]]=2148),"SI","NO"),"NO")</f>
        <v>NO</v>
      </c>
      <c r="AM2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2" s="6" t="str" cm="1">
        <f t="array" ref="AN2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2" s="6" t="b">
        <f>TablaEmpleados[[#This Row],[EVALUACIÓN DE DESEMPEÑO CON SI]]=TablaEmpleados[[#This Row],[EVALUACIÓN DE DESEMPEÑO CON SI.CONJUNTO]]</f>
        <v>1</v>
      </c>
      <c r="AP22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22" s="6" t="str" cm="1">
        <f t="array" ref="AQ2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22" s="6" t="b">
        <f>TablaEmpleados[[#This Row],[BONOS DE VIAJE POR EL MUNDO (Con SI)]]=TablaEmpleados[[#This Row],[BONOS DE VIAJE POR EL MUNDO (Con SI.CONJUNTO)]]</f>
        <v>1</v>
      </c>
      <c r="AS222" s="22" cm="1">
        <f t="array" ref="AS22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22" s="6" t="str" cm="1">
        <f t="array" ref="AT22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2" s="59">
        <f ca="1">DATEDIF(TablaEmpleados[[#This Row],[FECHA CONTRATO]],TODAY(),"Y")</f>
        <v>12</v>
      </c>
    </row>
    <row r="223" spans="1:48" x14ac:dyDescent="0.25">
      <c r="A223" t="s">
        <v>361</v>
      </c>
      <c r="C223" s="5">
        <v>45998</v>
      </c>
      <c r="D223" t="s">
        <v>23</v>
      </c>
      <c r="E223" t="s">
        <v>24</v>
      </c>
      <c r="F223">
        <v>2176</v>
      </c>
      <c r="G223" s="1">
        <v>31613</v>
      </c>
      <c r="H223" t="s">
        <v>46</v>
      </c>
      <c r="I223" t="s">
        <v>26</v>
      </c>
      <c r="J223" t="s">
        <v>27</v>
      </c>
      <c r="K223" t="s">
        <v>28</v>
      </c>
      <c r="L223" t="s">
        <v>29</v>
      </c>
      <c r="M223" s="1">
        <v>40679</v>
      </c>
      <c r="N223" s="1">
        <v>42302</v>
      </c>
      <c r="O223" t="s">
        <v>362</v>
      </c>
      <c r="P223" t="s">
        <v>39</v>
      </c>
      <c r="Q223" t="s">
        <v>32</v>
      </c>
      <c r="R223" t="s">
        <v>57</v>
      </c>
      <c r="S223" t="s">
        <v>34</v>
      </c>
      <c r="T223" t="s">
        <v>43</v>
      </c>
      <c r="U223">
        <v>3.45</v>
      </c>
      <c r="V223">
        <v>4</v>
      </c>
      <c r="W223">
        <v>0</v>
      </c>
      <c r="X223">
        <v>5</v>
      </c>
      <c r="Y223" s="1" t="str">
        <f>IF(TRIM(TablaEmpleados[[#This Row],[NOMBRE]])="","Solicitar nombre","Completo")</f>
        <v>Completo</v>
      </c>
      <c r="Z223" s="1" t="str">
        <f>IF(TRIM(TablaEmpleados[[#This Row],[EMAILS]])="","Solicitar email","")</f>
        <v>Solicitar email</v>
      </c>
      <c r="AA223" s="12">
        <f>IF(TablaEmpleados[[#This Row],[SALARIO]]&lt;60000,TablaEmpleados[[#This Row],[SALARIO]]*7%,0)</f>
        <v>3219.86</v>
      </c>
      <c r="AB223" s="15">
        <f>IF(RIGHT(TablaEmpleados[[#This Row],[EMAILS]],8)="pade.com",TablaEmpleados[[#This Row],[SALARIO]]*12%,0)</f>
        <v>0</v>
      </c>
      <c r="AC223" s="15">
        <f>IF(LEFT(TablaEmpleados[[#This Row],[EMAILS]],8)="pade.com",TablaEmpleados[[#This Row],[SALARIO]]*12%,0)</f>
        <v>0</v>
      </c>
      <c r="AD223" s="15">
        <f>IF(COUNTIF(TablaEmpleados[[#This Row],[CARGO]],"*Production*")&gt;0,TablaEmpleados[[#This Row],[SALARIO]]*7%,0)</f>
        <v>3219.86</v>
      </c>
      <c r="AE223" s="59">
        <f>IF(TablaEmpleados[[#This Row],[ESTADO CIVIL]]="Married",2,0)</f>
        <v>0</v>
      </c>
      <c r="AF223" s="59">
        <f ca="1">IF(DATEDIF(TablaEmpleados[[#This Row],[FECHA CONTRATO]],TODAY(),"Y")&gt;=10,2,0)</f>
        <v>2</v>
      </c>
      <c r="AG223" s="6">
        <f>IF(AND(TablaEmpleados[[#This Row],[NACIONALIDAD]]&lt;&gt;"US Citizen",TablaEmpleados[[#This Row],[Bono anual 2]]=0),TablaEmpleados[[#This Row],[SALARIO]]*3%,0)</f>
        <v>0</v>
      </c>
      <c r="AH223" s="6" t="str">
        <f>IF(AND(TablaEmpleados[[#This Row],[NACIONALIDAD]]="US Citizen",TablaEmpleados[[#This Row],[LATINO]]="Yes"),"SI","NO")</f>
        <v>NO</v>
      </c>
      <c r="AI223" s="19">
        <v>1</v>
      </c>
      <c r="AJ223" s="19" t="str">
        <f>IF(AND(TablaEmpleados[[#This Row],[SALARIO]]&gt;=40000,TablaEmpleados[[#This Row],[SALARIO]]&lt;=50000),"SI","NO")</f>
        <v>SI</v>
      </c>
      <c r="AK223" s="6" t="str">
        <f>IF(OR(TablaEmpleados[[#This Row],[SALARIO]]&lt;55000,TablaEmpleados[[#This Row],[ESTADO CIVIL]]="Married"),"SI","NO")</f>
        <v>SI</v>
      </c>
      <c r="AL223" s="6" t="str">
        <f>IF(TablaEmpleados[[#This Row],[ESTADO]]="MA",
              IF(OR(TablaEmpleados[[#This Row],[CP]]=2145,TablaEmpleados[[#This Row],[CP]]=2148),"SI","NO"),"NO")</f>
        <v>NO</v>
      </c>
      <c r="AM2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3" s="6" t="str" cm="1">
        <f t="array" ref="AN2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3" s="6" t="b">
        <f>TablaEmpleados[[#This Row],[EVALUACIÓN DE DESEMPEÑO CON SI]]=TablaEmpleados[[#This Row],[EVALUACIÓN DE DESEMPEÑO CON SI.CONJUNTO]]</f>
        <v>1</v>
      </c>
      <c r="AP22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23" s="6" t="str" cm="1">
        <f t="array" ref="AQ2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3" s="6" t="b">
        <f>TablaEmpleados[[#This Row],[BONOS DE VIAJE POR EL MUNDO (Con SI)]]=TablaEmpleados[[#This Row],[BONOS DE VIAJE POR EL MUNDO (Con SI.CONJUNTO)]]</f>
        <v>1</v>
      </c>
      <c r="AS223" s="22" cm="1">
        <f t="array" ref="AS22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3" s="6" t="str" cm="1">
        <f t="array" ref="AT22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3" s="59">
        <f ca="1">DATEDIF(TablaEmpleados[[#This Row],[FECHA CONTRATO]],TODAY(),"Y")</f>
        <v>13</v>
      </c>
    </row>
    <row r="224" spans="1:48" x14ac:dyDescent="0.25">
      <c r="A224" t="s">
        <v>363</v>
      </c>
      <c r="B224" t="str">
        <f t="shared" si="3"/>
        <v>lpeters@dominio.com</v>
      </c>
      <c r="C224" s="5">
        <v>57954</v>
      </c>
      <c r="D224" t="s">
        <v>45</v>
      </c>
      <c r="E224" t="s">
        <v>24</v>
      </c>
      <c r="F224">
        <v>1886</v>
      </c>
      <c r="G224" s="1">
        <v>31641</v>
      </c>
      <c r="H224" t="s">
        <v>46</v>
      </c>
      <c r="I224" t="s">
        <v>37</v>
      </c>
      <c r="J224" t="s">
        <v>27</v>
      </c>
      <c r="K224" t="s">
        <v>28</v>
      </c>
      <c r="L224" t="s">
        <v>29</v>
      </c>
      <c r="M224" s="1">
        <v>40679</v>
      </c>
      <c r="N224" s="1">
        <v>41309</v>
      </c>
      <c r="O224" t="s">
        <v>176</v>
      </c>
      <c r="P224" t="s">
        <v>39</v>
      </c>
      <c r="Q224" t="s">
        <v>32</v>
      </c>
      <c r="R224" t="s">
        <v>64</v>
      </c>
      <c r="S224" t="s">
        <v>42</v>
      </c>
      <c r="T224" t="s">
        <v>35</v>
      </c>
      <c r="U224">
        <v>4.2</v>
      </c>
      <c r="V224">
        <v>5</v>
      </c>
      <c r="W224">
        <v>0</v>
      </c>
      <c r="X224">
        <v>12</v>
      </c>
      <c r="Y224" s="1" t="str">
        <f>IF(TRIM(TablaEmpleados[[#This Row],[NOMBRE]])="","Solicitar nombre","Completo")</f>
        <v>Completo</v>
      </c>
      <c r="Z224" s="1" t="str">
        <f>IF(TRIM(TablaEmpleados[[#This Row],[EMAILS]])="","Solicitar email","")</f>
        <v/>
      </c>
      <c r="AA224" s="12">
        <f>IF(TablaEmpleados[[#This Row],[SALARIO]]&lt;60000,TablaEmpleados[[#This Row],[SALARIO]]*7%,0)</f>
        <v>4056.78</v>
      </c>
      <c r="AB224" s="15">
        <f>IF(RIGHT(TablaEmpleados[[#This Row],[EMAILS]],8)="pade.com",TablaEmpleados[[#This Row],[SALARIO]]*12%,0)</f>
        <v>0</v>
      </c>
      <c r="AC224" s="15">
        <f>IF(LEFT(TablaEmpleados[[#This Row],[EMAILS]],8)="pade.com",TablaEmpleados[[#This Row],[SALARIO]]*12%,0)</f>
        <v>0</v>
      </c>
      <c r="AD224" s="15">
        <f>IF(COUNTIF(TablaEmpleados[[#This Row],[CARGO]],"*Production*")&gt;0,TablaEmpleados[[#This Row],[SALARIO]]*7%,0)</f>
        <v>4056.78</v>
      </c>
      <c r="AE224" s="59">
        <f>IF(TablaEmpleados[[#This Row],[ESTADO CIVIL]]="Married",2,0)</f>
        <v>2</v>
      </c>
      <c r="AF224" s="59">
        <f ca="1">IF(DATEDIF(TablaEmpleados[[#This Row],[FECHA CONTRATO]],TODAY(),"Y")&gt;=10,2,0)</f>
        <v>2</v>
      </c>
      <c r="AG224" s="6">
        <f>IF(AND(TablaEmpleados[[#This Row],[NACIONALIDAD]]&lt;&gt;"US Citizen",TablaEmpleados[[#This Row],[Bono anual 2]]=0),TablaEmpleados[[#This Row],[SALARIO]]*3%,0)</f>
        <v>0</v>
      </c>
      <c r="AH224" s="6" t="str">
        <f>IF(AND(TablaEmpleados[[#This Row],[NACIONALIDAD]]="US Citizen",TablaEmpleados[[#This Row],[LATINO]]="Yes"),"SI","NO")</f>
        <v>NO</v>
      </c>
      <c r="AI224" s="19">
        <v>1</v>
      </c>
      <c r="AJ224" s="19" t="str">
        <f>IF(AND(TablaEmpleados[[#This Row],[SALARIO]]&gt;=40000,TablaEmpleados[[#This Row],[SALARIO]]&lt;=50000),"SI","NO")</f>
        <v>NO</v>
      </c>
      <c r="AK224" s="6" t="str">
        <f>IF(OR(TablaEmpleados[[#This Row],[SALARIO]]&lt;55000,TablaEmpleados[[#This Row],[ESTADO CIVIL]]="Married"),"SI","NO")</f>
        <v>SI</v>
      </c>
      <c r="AL224" s="6" t="str">
        <f>IF(TablaEmpleados[[#This Row],[ESTADO]]="MA",
              IF(OR(TablaEmpleados[[#This Row],[CP]]=2145,TablaEmpleados[[#This Row],[CP]]=2148),"SI","NO"),"NO")</f>
        <v>NO</v>
      </c>
      <c r="AM2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4" s="6" t="str" cm="1">
        <f t="array" ref="AN2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4" s="6" t="b">
        <f>TablaEmpleados[[#This Row],[EVALUACIÓN DE DESEMPEÑO CON SI]]=TablaEmpleados[[#This Row],[EVALUACIÓN DE DESEMPEÑO CON SI.CONJUNTO]]</f>
        <v>1</v>
      </c>
      <c r="AP22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24" s="6" t="str" cm="1">
        <f t="array" ref="AQ2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24" s="6" t="b">
        <f>TablaEmpleados[[#This Row],[BONOS DE VIAJE POR EL MUNDO (Con SI)]]=TablaEmpleados[[#This Row],[BONOS DE VIAJE POR EL MUNDO (Con SI.CONJUNTO)]]</f>
        <v>1</v>
      </c>
      <c r="AS224" s="22" cm="1">
        <f t="array" ref="AS22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24" s="6" t="str" cm="1">
        <f t="array" ref="AT22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4" s="59">
        <f ca="1">DATEDIF(TablaEmpleados[[#This Row],[FECHA CONTRATO]],TODAY(),"Y")</f>
        <v>13</v>
      </c>
    </row>
    <row r="225" spans="1:48" x14ac:dyDescent="0.25">
      <c r="A225" t="s">
        <v>364</v>
      </c>
      <c r="B225" t="str">
        <f t="shared" si="3"/>
        <v>epeterson@dominio.com</v>
      </c>
      <c r="C225" s="5">
        <v>74669</v>
      </c>
      <c r="D225" t="s">
        <v>113</v>
      </c>
      <c r="E225" t="s">
        <v>24</v>
      </c>
      <c r="F225">
        <v>2030</v>
      </c>
      <c r="G225" s="1">
        <v>28254</v>
      </c>
      <c r="H225" t="s">
        <v>46</v>
      </c>
      <c r="I225" t="s">
        <v>37</v>
      </c>
      <c r="J225" t="s">
        <v>27</v>
      </c>
      <c r="K225" t="s">
        <v>28</v>
      </c>
      <c r="L225" t="s">
        <v>29</v>
      </c>
      <c r="M225" s="1">
        <v>40476</v>
      </c>
      <c r="N225" s="1">
        <v>42508</v>
      </c>
      <c r="O225" t="s">
        <v>75</v>
      </c>
      <c r="P225" t="s">
        <v>39</v>
      </c>
      <c r="Q225" t="s">
        <v>32</v>
      </c>
      <c r="R225" t="s">
        <v>115</v>
      </c>
      <c r="S225" t="s">
        <v>42</v>
      </c>
      <c r="T225" t="s">
        <v>43</v>
      </c>
      <c r="U225">
        <v>4.16</v>
      </c>
      <c r="V225">
        <v>5</v>
      </c>
      <c r="W225">
        <v>0</v>
      </c>
      <c r="X225">
        <v>6</v>
      </c>
      <c r="Y225" s="1" t="str">
        <f>IF(TRIM(TablaEmpleados[[#This Row],[NOMBRE]])="","Solicitar nombre","Completo")</f>
        <v>Completo</v>
      </c>
      <c r="Z225" s="1" t="str">
        <f>IF(TRIM(TablaEmpleados[[#This Row],[EMAILS]])="","Solicitar email","")</f>
        <v/>
      </c>
      <c r="AA225" s="12">
        <f>IF(TablaEmpleados[[#This Row],[SALARIO]]&lt;60000,TablaEmpleados[[#This Row],[SALARIO]]*7%,0)</f>
        <v>0</v>
      </c>
      <c r="AB225" s="15">
        <f>IF(RIGHT(TablaEmpleados[[#This Row],[EMAILS]],8)="pade.com",TablaEmpleados[[#This Row],[SALARIO]]*12%,0)</f>
        <v>0</v>
      </c>
      <c r="AC225" s="15">
        <f>IF(LEFT(TablaEmpleados[[#This Row],[EMAILS]],8)="pade.com",TablaEmpleados[[#This Row],[SALARIO]]*12%,0)</f>
        <v>0</v>
      </c>
      <c r="AD225" s="15">
        <f>IF(COUNTIF(TablaEmpleados[[#This Row],[CARGO]],"*Production*")&gt;0,TablaEmpleados[[#This Row],[SALARIO]]*7%,0)</f>
        <v>5226.8300000000008</v>
      </c>
      <c r="AE225" s="59">
        <f>IF(TablaEmpleados[[#This Row],[ESTADO CIVIL]]="Married",2,0)</f>
        <v>2</v>
      </c>
      <c r="AF225" s="59">
        <f ca="1">IF(DATEDIF(TablaEmpleados[[#This Row],[FECHA CONTRATO]],TODAY(),"Y")&gt;=10,2,0)</f>
        <v>2</v>
      </c>
      <c r="AG225" s="6">
        <f>IF(AND(TablaEmpleados[[#This Row],[NACIONALIDAD]]&lt;&gt;"US Citizen",TablaEmpleados[[#This Row],[Bono anual 2]]=0),TablaEmpleados[[#This Row],[SALARIO]]*3%,0)</f>
        <v>0</v>
      </c>
      <c r="AH225" s="6" t="str">
        <f>IF(AND(TablaEmpleados[[#This Row],[NACIONALIDAD]]="US Citizen",TablaEmpleados[[#This Row],[LATINO]]="Yes"),"SI","NO")</f>
        <v>NO</v>
      </c>
      <c r="AI225" s="19">
        <v>1</v>
      </c>
      <c r="AJ225" s="19" t="str">
        <f>IF(AND(TablaEmpleados[[#This Row],[SALARIO]]&gt;=40000,TablaEmpleados[[#This Row],[SALARIO]]&lt;=50000),"SI","NO")</f>
        <v>NO</v>
      </c>
      <c r="AK225" s="6" t="str">
        <f>IF(OR(TablaEmpleados[[#This Row],[SALARIO]]&lt;55000,TablaEmpleados[[#This Row],[ESTADO CIVIL]]="Married"),"SI","NO")</f>
        <v>SI</v>
      </c>
      <c r="AL225" s="6" t="str">
        <f>IF(TablaEmpleados[[#This Row],[ESTADO]]="MA",
              IF(OR(TablaEmpleados[[#This Row],[CP]]=2145,TablaEmpleados[[#This Row],[CP]]=2148),"SI","NO"),"NO")</f>
        <v>NO</v>
      </c>
      <c r="AM2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5" s="6" t="str" cm="1">
        <f t="array" ref="AN2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5" s="6" t="b">
        <f>TablaEmpleados[[#This Row],[EVALUACIÓN DE DESEMPEÑO CON SI]]=TablaEmpleados[[#This Row],[EVALUACIÓN DE DESEMPEÑO CON SI.CONJUNTO]]</f>
        <v>1</v>
      </c>
      <c r="AP22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25" s="6" t="str" cm="1">
        <f t="array" ref="AQ2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5" s="6" t="b">
        <f>TablaEmpleados[[#This Row],[BONOS DE VIAJE POR EL MUNDO (Con SI)]]=TablaEmpleados[[#This Row],[BONOS DE VIAJE POR EL MUNDO (Con SI.CONJUNTO)]]</f>
        <v>1</v>
      </c>
      <c r="AS225" s="22" cm="1">
        <f t="array" ref="AS2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5" s="6" t="str" cm="1">
        <f t="array" ref="AT22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5" s="59">
        <f ca="1">DATEDIF(TablaEmpleados[[#This Row],[FECHA CONTRATO]],TODAY(),"Y")</f>
        <v>13</v>
      </c>
    </row>
    <row r="226" spans="1:48" x14ac:dyDescent="0.25">
      <c r="A226" t="s">
        <v>365</v>
      </c>
      <c r="B226" t="str">
        <f t="shared" si="3"/>
        <v>spetingill@dominio.com</v>
      </c>
      <c r="C226" s="5">
        <v>74226</v>
      </c>
      <c r="D226" t="s">
        <v>45</v>
      </c>
      <c r="E226" t="s">
        <v>24</v>
      </c>
      <c r="F226">
        <v>2050</v>
      </c>
      <c r="G226" s="1">
        <v>28924</v>
      </c>
      <c r="H226" t="s">
        <v>46</v>
      </c>
      <c r="I226" t="s">
        <v>37</v>
      </c>
      <c r="J226" t="s">
        <v>91</v>
      </c>
      <c r="K226" t="s">
        <v>28</v>
      </c>
      <c r="L226" t="s">
        <v>96</v>
      </c>
      <c r="M226" s="1">
        <v>41001</v>
      </c>
      <c r="N226" s="1"/>
      <c r="O226" t="s">
        <v>30</v>
      </c>
      <c r="P226" t="s">
        <v>31</v>
      </c>
      <c r="Q226" t="s">
        <v>32</v>
      </c>
      <c r="R226" t="s">
        <v>68</v>
      </c>
      <c r="S226" t="s">
        <v>34</v>
      </c>
      <c r="T226" t="s">
        <v>43</v>
      </c>
      <c r="U226">
        <v>4.3</v>
      </c>
      <c r="V226">
        <v>3</v>
      </c>
      <c r="W226">
        <v>0</v>
      </c>
      <c r="X226">
        <v>14</v>
      </c>
      <c r="Y226" s="1" t="str">
        <f>IF(TRIM(TablaEmpleados[[#This Row],[NOMBRE]])="","Solicitar nombre","Completo")</f>
        <v>Completo</v>
      </c>
      <c r="Z226" s="1" t="str">
        <f>IF(TRIM(TablaEmpleados[[#This Row],[EMAILS]])="","Solicitar email","")</f>
        <v/>
      </c>
      <c r="AA226" s="12">
        <f>IF(TablaEmpleados[[#This Row],[SALARIO]]&lt;60000,TablaEmpleados[[#This Row],[SALARIO]]*7%,0)</f>
        <v>0</v>
      </c>
      <c r="AB226" s="15">
        <f>IF(RIGHT(TablaEmpleados[[#This Row],[EMAILS]],8)="pade.com",TablaEmpleados[[#This Row],[SALARIO]]*12%,0)</f>
        <v>0</v>
      </c>
      <c r="AC226" s="15">
        <f>IF(LEFT(TablaEmpleados[[#This Row],[EMAILS]],8)="pade.com",TablaEmpleados[[#This Row],[SALARIO]]*12%,0)</f>
        <v>0</v>
      </c>
      <c r="AD226" s="15">
        <f>IF(COUNTIF(TablaEmpleados[[#This Row],[CARGO]],"*Production*")&gt;0,TablaEmpleados[[#This Row],[SALARIO]]*7%,0)</f>
        <v>5195.8200000000006</v>
      </c>
      <c r="AE226" s="59">
        <f>IF(TablaEmpleados[[#This Row],[ESTADO CIVIL]]="Married",2,0)</f>
        <v>2</v>
      </c>
      <c r="AF226" s="59">
        <f ca="1">IF(DATEDIF(TablaEmpleados[[#This Row],[FECHA CONTRATO]],TODAY(),"Y")&gt;=10,2,0)</f>
        <v>2</v>
      </c>
      <c r="AG226" s="6">
        <f>IF(AND(TablaEmpleados[[#This Row],[NACIONALIDAD]]&lt;&gt;"US Citizen",TablaEmpleados[[#This Row],[Bono anual 2]]=0),TablaEmpleados[[#This Row],[SALARIO]]*3%,0)</f>
        <v>0</v>
      </c>
      <c r="AH226" s="6" t="str">
        <f>IF(AND(TablaEmpleados[[#This Row],[NACIONALIDAD]]="US Citizen",TablaEmpleados[[#This Row],[LATINO]]="Yes"),"SI","NO")</f>
        <v>NO</v>
      </c>
      <c r="AI226" s="19">
        <v>1</v>
      </c>
      <c r="AJ226" s="19" t="str">
        <f>IF(AND(TablaEmpleados[[#This Row],[SALARIO]]&gt;=40000,TablaEmpleados[[#This Row],[SALARIO]]&lt;=50000),"SI","NO")</f>
        <v>NO</v>
      </c>
      <c r="AK226" s="6" t="str">
        <f>IF(OR(TablaEmpleados[[#This Row],[SALARIO]]&lt;55000,TablaEmpleados[[#This Row],[ESTADO CIVIL]]="Married"),"SI","NO")</f>
        <v>SI</v>
      </c>
      <c r="AL226" s="6" t="str">
        <f>IF(TablaEmpleados[[#This Row],[ESTADO]]="MA",
              IF(OR(TablaEmpleados[[#This Row],[CP]]=2145,TablaEmpleados[[#This Row],[CP]]=2148),"SI","NO"),"NO")</f>
        <v>NO</v>
      </c>
      <c r="AM2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6" s="6" t="str" cm="1">
        <f t="array" ref="AN2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6" s="6" t="b">
        <f>TablaEmpleados[[#This Row],[EVALUACIÓN DE DESEMPEÑO CON SI]]=TablaEmpleados[[#This Row],[EVALUACIÓN DE DESEMPEÑO CON SI.CONJUNTO]]</f>
        <v>1</v>
      </c>
      <c r="AP22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26" s="6" t="str" cm="1">
        <f t="array" ref="AQ2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6" s="6" t="b">
        <f>TablaEmpleados[[#This Row],[BONOS DE VIAJE POR EL MUNDO (Con SI)]]=TablaEmpleados[[#This Row],[BONOS DE VIAJE POR EL MUNDO (Con SI.CONJUNTO)]]</f>
        <v>1</v>
      </c>
      <c r="AS226" s="22" cm="1">
        <f t="array" ref="AS2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6" s="6" t="str" cm="1">
        <f t="array" ref="AT22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6" s="59">
        <f ca="1">DATEDIF(TablaEmpleados[[#This Row],[FECHA CONTRATO]],TODAY(),"Y")</f>
        <v>12</v>
      </c>
    </row>
    <row r="227" spans="1:48" x14ac:dyDescent="0.25">
      <c r="A227" t="s">
        <v>366</v>
      </c>
      <c r="B227" t="str">
        <f t="shared" si="3"/>
        <v>tpetrowsky@dominio.com</v>
      </c>
      <c r="C227" s="5">
        <v>93554</v>
      </c>
      <c r="D227" t="s">
        <v>80</v>
      </c>
      <c r="E227" t="s">
        <v>24</v>
      </c>
      <c r="F227">
        <v>1886</v>
      </c>
      <c r="G227" s="1">
        <v>30941</v>
      </c>
      <c r="H227" t="s">
        <v>46</v>
      </c>
      <c r="I227" t="s">
        <v>37</v>
      </c>
      <c r="J227" t="s">
        <v>27</v>
      </c>
      <c r="K227" t="s">
        <v>28</v>
      </c>
      <c r="L227" t="s">
        <v>67</v>
      </c>
      <c r="M227" s="1">
        <v>41953</v>
      </c>
      <c r="N227" s="1"/>
      <c r="O227" t="s">
        <v>30</v>
      </c>
      <c r="P227" t="s">
        <v>31</v>
      </c>
      <c r="Q227" t="s">
        <v>40</v>
      </c>
      <c r="R227" t="s">
        <v>41</v>
      </c>
      <c r="S227" t="s">
        <v>65</v>
      </c>
      <c r="T227" t="s">
        <v>35</v>
      </c>
      <c r="U227">
        <v>4.5999999999999996</v>
      </c>
      <c r="V227">
        <v>5</v>
      </c>
      <c r="W227">
        <v>7</v>
      </c>
      <c r="X227">
        <v>16</v>
      </c>
      <c r="Y227" s="1" t="str">
        <f>IF(TRIM(TablaEmpleados[[#This Row],[NOMBRE]])="","Solicitar nombre","Completo")</f>
        <v>Completo</v>
      </c>
      <c r="Z227" s="1" t="str">
        <f>IF(TRIM(TablaEmpleados[[#This Row],[EMAILS]])="","Solicitar email","")</f>
        <v/>
      </c>
      <c r="AA227" s="12">
        <f>IF(TablaEmpleados[[#This Row],[SALARIO]]&lt;60000,TablaEmpleados[[#This Row],[SALARIO]]*7%,0)</f>
        <v>0</v>
      </c>
      <c r="AB227" s="15">
        <f>IF(RIGHT(TablaEmpleados[[#This Row],[EMAILS]],8)="pade.com",TablaEmpleados[[#This Row],[SALARIO]]*12%,0)</f>
        <v>0</v>
      </c>
      <c r="AC227" s="15">
        <f>IF(LEFT(TablaEmpleados[[#This Row],[EMAILS]],8)="pade.com",TablaEmpleados[[#This Row],[SALARIO]]*12%,0)</f>
        <v>0</v>
      </c>
      <c r="AD227" s="15">
        <f>IF(COUNTIF(TablaEmpleados[[#This Row],[CARGO]],"*Production*")&gt;0,TablaEmpleados[[#This Row],[SALARIO]]*7%,0)</f>
        <v>0</v>
      </c>
      <c r="AE227" s="59">
        <f>IF(TablaEmpleados[[#This Row],[ESTADO CIVIL]]="Married",2,0)</f>
        <v>2</v>
      </c>
      <c r="AF227" s="59">
        <f ca="1">IF(DATEDIF(TablaEmpleados[[#This Row],[FECHA CONTRATO]],TODAY(),"Y")&gt;=10,2,0)</f>
        <v>0</v>
      </c>
      <c r="AG227" s="6">
        <f>IF(AND(TablaEmpleados[[#This Row],[NACIONALIDAD]]&lt;&gt;"US Citizen",TablaEmpleados[[#This Row],[Bono anual 2]]=0),TablaEmpleados[[#This Row],[SALARIO]]*3%,0)</f>
        <v>0</v>
      </c>
      <c r="AH227" s="6" t="str">
        <f>IF(AND(TablaEmpleados[[#This Row],[NACIONALIDAD]]="US Citizen",TablaEmpleados[[#This Row],[LATINO]]="Yes"),"SI","NO")</f>
        <v>NO</v>
      </c>
      <c r="AI227" s="19">
        <v>1</v>
      </c>
      <c r="AJ227" s="19" t="str">
        <f>IF(AND(TablaEmpleados[[#This Row],[SALARIO]]&gt;=40000,TablaEmpleados[[#This Row],[SALARIO]]&lt;=50000),"SI","NO")</f>
        <v>NO</v>
      </c>
      <c r="AK227" s="6" t="str">
        <f>IF(OR(TablaEmpleados[[#This Row],[SALARIO]]&lt;55000,TablaEmpleados[[#This Row],[ESTADO CIVIL]]="Married"),"SI","NO")</f>
        <v>SI</v>
      </c>
      <c r="AL227" s="6" t="str">
        <f>IF(TablaEmpleados[[#This Row],[ESTADO]]="MA",
              IF(OR(TablaEmpleados[[#This Row],[CP]]=2145,TablaEmpleados[[#This Row],[CP]]=2148),"SI","NO"),"NO")</f>
        <v>NO</v>
      </c>
      <c r="AM2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27" s="6" t="str" cm="1">
        <f t="array" ref="AN2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27" s="6" t="b">
        <f>TablaEmpleados[[#This Row],[EVALUACIÓN DE DESEMPEÑO CON SI]]=TablaEmpleados[[#This Row],[EVALUACIÓN DE DESEMPEÑO CON SI.CONJUNTO]]</f>
        <v>1</v>
      </c>
      <c r="AP22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27" s="6" t="str" cm="1">
        <f t="array" ref="AQ2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27" s="6" t="b">
        <f>TablaEmpleados[[#This Row],[BONOS DE VIAJE POR EL MUNDO (Con SI)]]=TablaEmpleados[[#This Row],[BONOS DE VIAJE POR EL MUNDO (Con SI.CONJUNTO)]]</f>
        <v>1</v>
      </c>
      <c r="AS227" s="22" cm="1">
        <f t="array" ref="AS22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27" s="6" t="str" cm="1">
        <f t="array" ref="AT22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7" s="59">
        <f ca="1">DATEDIF(TablaEmpleados[[#This Row],[FECHA CONTRATO]],TODAY(),"Y")</f>
        <v>9</v>
      </c>
    </row>
    <row r="228" spans="1:48" x14ac:dyDescent="0.25">
      <c r="A228" t="s">
        <v>367</v>
      </c>
      <c r="B228" t="str">
        <f t="shared" si="3"/>
        <v>hpham@dominio.com</v>
      </c>
      <c r="C228" s="5">
        <v>64724</v>
      </c>
      <c r="D228" t="s">
        <v>23</v>
      </c>
      <c r="E228" t="s">
        <v>24</v>
      </c>
      <c r="F228">
        <v>2451</v>
      </c>
      <c r="G228" s="1">
        <v>32208</v>
      </c>
      <c r="H228" t="s">
        <v>25</v>
      </c>
      <c r="I228" t="s">
        <v>37</v>
      </c>
      <c r="J228" t="s">
        <v>27</v>
      </c>
      <c r="K228" t="s">
        <v>28</v>
      </c>
      <c r="L228" t="s">
        <v>96</v>
      </c>
      <c r="M228" s="1">
        <v>40729</v>
      </c>
      <c r="N228" s="1">
        <v>41243</v>
      </c>
      <c r="O228" t="s">
        <v>176</v>
      </c>
      <c r="P228" t="s">
        <v>39</v>
      </c>
      <c r="Q228" t="s">
        <v>32</v>
      </c>
      <c r="R228" t="s">
        <v>68</v>
      </c>
      <c r="S228" t="s">
        <v>55</v>
      </c>
      <c r="T228" t="s">
        <v>43</v>
      </c>
      <c r="U228">
        <v>5</v>
      </c>
      <c r="V228">
        <v>3</v>
      </c>
      <c r="W228">
        <v>0</v>
      </c>
      <c r="X228">
        <v>13</v>
      </c>
      <c r="Y228" s="1" t="str">
        <f>IF(TRIM(TablaEmpleados[[#This Row],[NOMBRE]])="","Solicitar nombre","Completo")</f>
        <v>Completo</v>
      </c>
      <c r="Z228" s="1" t="str">
        <f>IF(TRIM(TablaEmpleados[[#This Row],[EMAILS]])="","Solicitar email","")</f>
        <v/>
      </c>
      <c r="AA228" s="12">
        <f>IF(TablaEmpleados[[#This Row],[SALARIO]]&lt;60000,TablaEmpleados[[#This Row],[SALARIO]]*7%,0)</f>
        <v>0</v>
      </c>
      <c r="AB228" s="15">
        <f>IF(RIGHT(TablaEmpleados[[#This Row],[EMAILS]],8)="pade.com",TablaEmpleados[[#This Row],[SALARIO]]*12%,0)</f>
        <v>0</v>
      </c>
      <c r="AC228" s="15">
        <f>IF(LEFT(TablaEmpleados[[#This Row],[EMAILS]],8)="pade.com",TablaEmpleados[[#This Row],[SALARIO]]*12%,0)</f>
        <v>0</v>
      </c>
      <c r="AD228" s="15">
        <f>IF(COUNTIF(TablaEmpleados[[#This Row],[CARGO]],"*Production*")&gt;0,TablaEmpleados[[#This Row],[SALARIO]]*7%,0)</f>
        <v>4530.68</v>
      </c>
      <c r="AE228" s="59">
        <f>IF(TablaEmpleados[[#This Row],[ESTADO CIVIL]]="Married",2,0)</f>
        <v>2</v>
      </c>
      <c r="AF228" s="59">
        <f ca="1">IF(DATEDIF(TablaEmpleados[[#This Row],[FECHA CONTRATO]],TODAY(),"Y")&gt;=10,2,0)</f>
        <v>2</v>
      </c>
      <c r="AG228" s="6">
        <f>IF(AND(TablaEmpleados[[#This Row],[NACIONALIDAD]]&lt;&gt;"US Citizen",TablaEmpleados[[#This Row],[Bono anual 2]]=0),TablaEmpleados[[#This Row],[SALARIO]]*3%,0)</f>
        <v>0</v>
      </c>
      <c r="AH228" s="6" t="str">
        <f>IF(AND(TablaEmpleados[[#This Row],[NACIONALIDAD]]="US Citizen",TablaEmpleados[[#This Row],[LATINO]]="Yes"),"SI","NO")</f>
        <v>NO</v>
      </c>
      <c r="AI228" s="19">
        <v>1</v>
      </c>
      <c r="AJ228" s="19" t="str">
        <f>IF(AND(TablaEmpleados[[#This Row],[SALARIO]]&gt;=40000,TablaEmpleados[[#This Row],[SALARIO]]&lt;=50000),"SI","NO")</f>
        <v>NO</v>
      </c>
      <c r="AK228" s="6" t="str">
        <f>IF(OR(TablaEmpleados[[#This Row],[SALARIO]]&lt;55000,TablaEmpleados[[#This Row],[ESTADO CIVIL]]="Married"),"SI","NO")</f>
        <v>SI</v>
      </c>
      <c r="AL228" s="6" t="str">
        <f>IF(TablaEmpleados[[#This Row],[ESTADO]]="MA",
              IF(OR(TablaEmpleados[[#This Row],[CP]]=2145,TablaEmpleados[[#This Row],[CP]]=2148),"SI","NO"),"NO")</f>
        <v>NO</v>
      </c>
      <c r="AM2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8" s="6" t="str" cm="1">
        <f t="array" ref="AN2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8" s="6" t="b">
        <f>TablaEmpleados[[#This Row],[EVALUACIÓN DE DESEMPEÑO CON SI]]=TablaEmpleados[[#This Row],[EVALUACIÓN DE DESEMPEÑO CON SI.CONJUNTO]]</f>
        <v>1</v>
      </c>
      <c r="AP22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28" s="6" t="str" cm="1">
        <f t="array" ref="AQ2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8" s="6" t="b">
        <f>TablaEmpleados[[#This Row],[BONOS DE VIAJE POR EL MUNDO (Con SI)]]=TablaEmpleados[[#This Row],[BONOS DE VIAJE POR EL MUNDO (Con SI.CONJUNTO)]]</f>
        <v>1</v>
      </c>
      <c r="AS228" s="22" cm="1">
        <f t="array" ref="AS2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8" s="6" t="str" cm="1">
        <f t="array" ref="AT22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8" s="59">
        <f ca="1">DATEDIF(TablaEmpleados[[#This Row],[FECHA CONTRATO]],TODAY(),"Y")</f>
        <v>12</v>
      </c>
    </row>
    <row r="229" spans="1:48" x14ac:dyDescent="0.25">
      <c r="A229" t="s">
        <v>368</v>
      </c>
      <c r="B229" t="str">
        <f t="shared" si="3"/>
        <v>bpitt@dominio.com</v>
      </c>
      <c r="C229" s="5">
        <v>47001</v>
      </c>
      <c r="D229" t="s">
        <v>23</v>
      </c>
      <c r="E229" t="s">
        <v>24</v>
      </c>
      <c r="F229">
        <v>2451</v>
      </c>
      <c r="G229" s="1">
        <v>29913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s="1">
        <v>39391</v>
      </c>
      <c r="N229" s="1"/>
      <c r="O229" t="s">
        <v>30</v>
      </c>
      <c r="P229" t="s">
        <v>31</v>
      </c>
      <c r="Q229" t="s">
        <v>32</v>
      </c>
      <c r="R229" t="s">
        <v>76</v>
      </c>
      <c r="S229" t="s">
        <v>55</v>
      </c>
      <c r="T229" t="s">
        <v>43</v>
      </c>
      <c r="U229">
        <v>3.66</v>
      </c>
      <c r="V229">
        <v>3</v>
      </c>
      <c r="W229">
        <v>0</v>
      </c>
      <c r="X229">
        <v>15</v>
      </c>
      <c r="Y229" s="1" t="str">
        <f>IF(TRIM(TablaEmpleados[[#This Row],[NOMBRE]])="","Solicitar nombre","Completo")</f>
        <v>Completo</v>
      </c>
      <c r="Z229" s="1" t="str">
        <f>IF(TRIM(TablaEmpleados[[#This Row],[EMAILS]])="","Solicitar email","")</f>
        <v/>
      </c>
      <c r="AA229" s="12">
        <f>IF(TablaEmpleados[[#This Row],[SALARIO]]&lt;60000,TablaEmpleados[[#This Row],[SALARIO]]*7%,0)</f>
        <v>3290.07</v>
      </c>
      <c r="AB229" s="15">
        <f>IF(RIGHT(TablaEmpleados[[#This Row],[EMAILS]],8)="pade.com",TablaEmpleados[[#This Row],[SALARIO]]*12%,0)</f>
        <v>0</v>
      </c>
      <c r="AC229" s="15">
        <f>IF(LEFT(TablaEmpleados[[#This Row],[EMAILS]],8)="pade.com",TablaEmpleados[[#This Row],[SALARIO]]*12%,0)</f>
        <v>0</v>
      </c>
      <c r="AD229" s="15">
        <f>IF(COUNTIF(TablaEmpleados[[#This Row],[CARGO]],"*Production*")&gt;0,TablaEmpleados[[#This Row],[SALARIO]]*7%,0)</f>
        <v>3290.07</v>
      </c>
      <c r="AE229" s="59">
        <f>IF(TablaEmpleados[[#This Row],[ESTADO CIVIL]]="Married",2,0)</f>
        <v>0</v>
      </c>
      <c r="AF229" s="59">
        <f ca="1">IF(DATEDIF(TablaEmpleados[[#This Row],[FECHA CONTRATO]],TODAY(),"Y")&gt;=10,2,0)</f>
        <v>2</v>
      </c>
      <c r="AG229" s="6">
        <f>IF(AND(TablaEmpleados[[#This Row],[NACIONALIDAD]]&lt;&gt;"US Citizen",TablaEmpleados[[#This Row],[Bono anual 2]]=0),TablaEmpleados[[#This Row],[SALARIO]]*3%,0)</f>
        <v>0</v>
      </c>
      <c r="AH229" s="6" t="str">
        <f>IF(AND(TablaEmpleados[[#This Row],[NACIONALIDAD]]="US Citizen",TablaEmpleados[[#This Row],[LATINO]]="Yes"),"SI","NO")</f>
        <v>NO</v>
      </c>
      <c r="AI229" s="19">
        <v>1</v>
      </c>
      <c r="AJ229" s="19" t="str">
        <f>IF(AND(TablaEmpleados[[#This Row],[SALARIO]]&gt;=40000,TablaEmpleados[[#This Row],[SALARIO]]&lt;=50000),"SI","NO")</f>
        <v>SI</v>
      </c>
      <c r="AK229" s="6" t="str">
        <f>IF(OR(TablaEmpleados[[#This Row],[SALARIO]]&lt;55000,TablaEmpleados[[#This Row],[ESTADO CIVIL]]="Married"),"SI","NO")</f>
        <v>SI</v>
      </c>
      <c r="AL229" s="6" t="str">
        <f>IF(TablaEmpleados[[#This Row],[ESTADO]]="MA",
              IF(OR(TablaEmpleados[[#This Row],[CP]]=2145,TablaEmpleados[[#This Row],[CP]]=2148),"SI","NO"),"NO")</f>
        <v>NO</v>
      </c>
      <c r="AM2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9" s="6" t="str" cm="1">
        <f t="array" ref="AN2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9" s="6" t="b">
        <f>TablaEmpleados[[#This Row],[EVALUACIÓN DE DESEMPEÑO CON SI]]=TablaEmpleados[[#This Row],[EVALUACIÓN DE DESEMPEÑO CON SI.CONJUNTO]]</f>
        <v>1</v>
      </c>
      <c r="AP22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29" s="6" t="str" cm="1">
        <f t="array" ref="AQ2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9" s="6" t="b">
        <f>TablaEmpleados[[#This Row],[BONOS DE VIAJE POR EL MUNDO (Con SI)]]=TablaEmpleados[[#This Row],[BONOS DE VIAJE POR EL MUNDO (Con SI.CONJUNTO)]]</f>
        <v>1</v>
      </c>
      <c r="AS229" s="22" cm="1">
        <f t="array" ref="AS22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9" s="6" t="str" cm="1">
        <f t="array" ref="AT22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9" s="59">
        <f ca="1">DATEDIF(TablaEmpleados[[#This Row],[FECHA CONTRATO]],TODAY(),"Y")</f>
        <v>16</v>
      </c>
    </row>
    <row r="230" spans="1:48" x14ac:dyDescent="0.25">
      <c r="A230" t="s">
        <v>369</v>
      </c>
      <c r="B230" t="str">
        <f t="shared" si="3"/>
        <v>xpotts@dominio.com</v>
      </c>
      <c r="C230" s="5">
        <v>61844</v>
      </c>
      <c r="D230" t="s">
        <v>123</v>
      </c>
      <c r="E230" t="s">
        <v>370</v>
      </c>
      <c r="F230">
        <v>40220</v>
      </c>
      <c r="G230" s="1">
        <v>32384</v>
      </c>
      <c r="H230" t="s">
        <v>46</v>
      </c>
      <c r="I230" t="s">
        <v>37</v>
      </c>
      <c r="J230" t="s">
        <v>27</v>
      </c>
      <c r="K230" t="s">
        <v>28</v>
      </c>
      <c r="L230" t="s">
        <v>67</v>
      </c>
      <c r="M230" s="1">
        <v>40917</v>
      </c>
      <c r="N230" s="1"/>
      <c r="O230" t="s">
        <v>30</v>
      </c>
      <c r="P230" t="s">
        <v>31</v>
      </c>
      <c r="Q230" t="s">
        <v>125</v>
      </c>
      <c r="R230" t="s">
        <v>144</v>
      </c>
      <c r="S230" t="s">
        <v>184</v>
      </c>
      <c r="T230" t="s">
        <v>43</v>
      </c>
      <c r="U230">
        <v>4.2</v>
      </c>
      <c r="V230">
        <v>5</v>
      </c>
      <c r="W230">
        <v>0</v>
      </c>
      <c r="X230">
        <v>9</v>
      </c>
      <c r="Y230" s="1" t="str">
        <f>IF(TRIM(TablaEmpleados[[#This Row],[NOMBRE]])="","Solicitar nombre","Completo")</f>
        <v>Completo</v>
      </c>
      <c r="Z230" s="1" t="str">
        <f>IF(TRIM(TablaEmpleados[[#This Row],[EMAILS]])="","Solicitar email","")</f>
        <v/>
      </c>
      <c r="AA230" s="12">
        <f>IF(TablaEmpleados[[#This Row],[SALARIO]]&lt;60000,TablaEmpleados[[#This Row],[SALARIO]]*7%,0)</f>
        <v>0</v>
      </c>
      <c r="AB230" s="15">
        <f>IF(RIGHT(TablaEmpleados[[#This Row],[EMAILS]],8)="pade.com",TablaEmpleados[[#This Row],[SALARIO]]*12%,0)</f>
        <v>0</v>
      </c>
      <c r="AC230" s="15">
        <f>IF(LEFT(TablaEmpleados[[#This Row],[EMAILS]],8)="pade.com",TablaEmpleados[[#This Row],[SALARIO]]*12%,0)</f>
        <v>0</v>
      </c>
      <c r="AD230" s="15">
        <f>IF(COUNTIF(TablaEmpleados[[#This Row],[CARGO]],"*Production*")&gt;0,TablaEmpleados[[#This Row],[SALARIO]]*7%,0)</f>
        <v>0</v>
      </c>
      <c r="AE230" s="59">
        <f>IF(TablaEmpleados[[#This Row],[ESTADO CIVIL]]="Married",2,0)</f>
        <v>2</v>
      </c>
      <c r="AF230" s="59">
        <f ca="1">IF(DATEDIF(TablaEmpleados[[#This Row],[FECHA CONTRATO]],TODAY(),"Y")&gt;=10,2,0)</f>
        <v>2</v>
      </c>
      <c r="AG230" s="6">
        <f>IF(AND(TablaEmpleados[[#This Row],[NACIONALIDAD]]&lt;&gt;"US Citizen",TablaEmpleados[[#This Row],[Bono anual 2]]=0),TablaEmpleados[[#This Row],[SALARIO]]*3%,0)</f>
        <v>0</v>
      </c>
      <c r="AH230" s="6" t="str">
        <f>IF(AND(TablaEmpleados[[#This Row],[NACIONALIDAD]]="US Citizen",TablaEmpleados[[#This Row],[LATINO]]="Yes"),"SI","NO")</f>
        <v>NO</v>
      </c>
      <c r="AI230" s="19">
        <v>1</v>
      </c>
      <c r="AJ230" s="19" t="str">
        <f>IF(AND(TablaEmpleados[[#This Row],[SALARIO]]&gt;=40000,TablaEmpleados[[#This Row],[SALARIO]]&lt;=50000),"SI","NO")</f>
        <v>NO</v>
      </c>
      <c r="AK230" s="6" t="str">
        <f>IF(OR(TablaEmpleados[[#This Row],[SALARIO]]&lt;55000,TablaEmpleados[[#This Row],[ESTADO CIVIL]]="Married"),"SI","NO")</f>
        <v>SI</v>
      </c>
      <c r="AL230" s="6" t="str">
        <f>IF(TablaEmpleados[[#This Row],[ESTADO]]="MA",
              IF(OR(TablaEmpleados[[#This Row],[CP]]=2145,TablaEmpleados[[#This Row],[CP]]=2148),"SI","NO"),"NO")</f>
        <v>NO</v>
      </c>
      <c r="AM2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30" s="6" t="str" cm="1">
        <f t="array" ref="AN2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30" s="6" t="b">
        <f>TablaEmpleados[[#This Row],[EVALUACIÓN DE DESEMPEÑO CON SI]]=TablaEmpleados[[#This Row],[EVALUACIÓN DE DESEMPEÑO CON SI.CONJUNTO]]</f>
        <v>1</v>
      </c>
      <c r="AP23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0" s="6" t="str" cm="1">
        <f t="array" ref="AQ2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0" s="6" t="b">
        <f>TablaEmpleados[[#This Row],[BONOS DE VIAJE POR EL MUNDO (Con SI)]]=TablaEmpleados[[#This Row],[BONOS DE VIAJE POR EL MUNDO (Con SI.CONJUNTO)]]</f>
        <v>1</v>
      </c>
      <c r="AS230" s="22" cm="1">
        <f t="array" ref="AS23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0" s="6" t="str" cm="1">
        <f t="array" ref="AT23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0" s="59">
        <f ca="1">DATEDIF(TablaEmpleados[[#This Row],[FECHA CONTRATO]],TODAY(),"Y")</f>
        <v>12</v>
      </c>
    </row>
    <row r="231" spans="1:48" x14ac:dyDescent="0.25">
      <c r="A231" t="s">
        <v>371</v>
      </c>
      <c r="B231" t="str">
        <f t="shared" si="3"/>
        <v>mpower@dominio.com</v>
      </c>
      <c r="C231" s="5">
        <v>46799</v>
      </c>
      <c r="D231" t="s">
        <v>23</v>
      </c>
      <c r="E231" t="s">
        <v>24</v>
      </c>
      <c r="F231">
        <v>1742</v>
      </c>
      <c r="G231" s="1">
        <v>30970</v>
      </c>
      <c r="H231" t="s">
        <v>46</v>
      </c>
      <c r="I231" t="s">
        <v>52</v>
      </c>
      <c r="J231" t="s">
        <v>91</v>
      </c>
      <c r="K231" t="s">
        <v>28</v>
      </c>
      <c r="L231" t="s">
        <v>96</v>
      </c>
      <c r="M231" s="1">
        <v>40679</v>
      </c>
      <c r="N231" s="1">
        <v>43255</v>
      </c>
      <c r="O231" t="s">
        <v>75</v>
      </c>
      <c r="P231" t="s">
        <v>39</v>
      </c>
      <c r="Q231" t="s">
        <v>32</v>
      </c>
      <c r="R231" t="s">
        <v>48</v>
      </c>
      <c r="S231" t="s">
        <v>55</v>
      </c>
      <c r="T231" t="s">
        <v>43</v>
      </c>
      <c r="U231">
        <v>3.17</v>
      </c>
      <c r="V231">
        <v>4</v>
      </c>
      <c r="W231">
        <v>0</v>
      </c>
      <c r="X231">
        <v>14</v>
      </c>
      <c r="Y231" s="1" t="str">
        <f>IF(TRIM(TablaEmpleados[[#This Row],[NOMBRE]])="","Solicitar nombre","Completo")</f>
        <v>Completo</v>
      </c>
      <c r="Z231" s="1" t="str">
        <f>IF(TRIM(TablaEmpleados[[#This Row],[EMAILS]])="","Solicitar email","")</f>
        <v/>
      </c>
      <c r="AA231" s="12">
        <f>IF(TablaEmpleados[[#This Row],[SALARIO]]&lt;60000,TablaEmpleados[[#This Row],[SALARIO]]*7%,0)</f>
        <v>3275.9300000000003</v>
      </c>
      <c r="AB231" s="15">
        <f>IF(RIGHT(TablaEmpleados[[#This Row],[EMAILS]],8)="pade.com",TablaEmpleados[[#This Row],[SALARIO]]*12%,0)</f>
        <v>0</v>
      </c>
      <c r="AC231" s="15">
        <f>IF(LEFT(TablaEmpleados[[#This Row],[EMAILS]],8)="pade.com",TablaEmpleados[[#This Row],[SALARIO]]*12%,0)</f>
        <v>0</v>
      </c>
      <c r="AD231" s="15">
        <f>IF(COUNTIF(TablaEmpleados[[#This Row],[CARGO]],"*Production*")&gt;0,TablaEmpleados[[#This Row],[SALARIO]]*7%,0)</f>
        <v>3275.9300000000003</v>
      </c>
      <c r="AE231" s="59">
        <f>IF(TablaEmpleados[[#This Row],[ESTADO CIVIL]]="Married",2,0)</f>
        <v>0</v>
      </c>
      <c r="AF231" s="59">
        <f ca="1">IF(DATEDIF(TablaEmpleados[[#This Row],[FECHA CONTRATO]],TODAY(),"Y")&gt;=10,2,0)</f>
        <v>2</v>
      </c>
      <c r="AG231" s="6">
        <f>IF(AND(TablaEmpleados[[#This Row],[NACIONALIDAD]]&lt;&gt;"US Citizen",TablaEmpleados[[#This Row],[Bono anual 2]]=0),TablaEmpleados[[#This Row],[SALARIO]]*3%,0)</f>
        <v>0</v>
      </c>
      <c r="AH231" s="6" t="str">
        <f>IF(AND(TablaEmpleados[[#This Row],[NACIONALIDAD]]="US Citizen",TablaEmpleados[[#This Row],[LATINO]]="Yes"),"SI","NO")</f>
        <v>NO</v>
      </c>
      <c r="AI231" s="19">
        <v>1</v>
      </c>
      <c r="AJ231" s="19" t="str">
        <f>IF(AND(TablaEmpleados[[#This Row],[SALARIO]]&gt;=40000,TablaEmpleados[[#This Row],[SALARIO]]&lt;=50000),"SI","NO")</f>
        <v>SI</v>
      </c>
      <c r="AK231" s="6" t="str">
        <f>IF(OR(TablaEmpleados[[#This Row],[SALARIO]]&lt;55000,TablaEmpleados[[#This Row],[ESTADO CIVIL]]="Married"),"SI","NO")</f>
        <v>SI</v>
      </c>
      <c r="AL231" s="6" t="str">
        <f>IF(TablaEmpleados[[#This Row],[ESTADO]]="MA",
              IF(OR(TablaEmpleados[[#This Row],[CP]]=2145,TablaEmpleados[[#This Row],[CP]]=2148),"SI","NO"),"NO")</f>
        <v>NO</v>
      </c>
      <c r="AM2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1" s="6" t="str" cm="1">
        <f t="array" ref="AN2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1" s="6" t="b">
        <f>TablaEmpleados[[#This Row],[EVALUACIÓN DE DESEMPEÑO CON SI]]=TablaEmpleados[[#This Row],[EVALUACIÓN DE DESEMPEÑO CON SI.CONJUNTO]]</f>
        <v>1</v>
      </c>
      <c r="AP23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1" s="6" t="str" cm="1">
        <f t="array" ref="AQ2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1" s="6" t="b">
        <f>TablaEmpleados[[#This Row],[BONOS DE VIAJE POR EL MUNDO (Con SI)]]=TablaEmpleados[[#This Row],[BONOS DE VIAJE POR EL MUNDO (Con SI.CONJUNTO)]]</f>
        <v>1</v>
      </c>
      <c r="AS231" s="22" cm="1">
        <f t="array" ref="AS2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1" s="6" t="str" cm="1">
        <f t="array" ref="AT23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1" s="59">
        <f ca="1">DATEDIF(TablaEmpleados[[#This Row],[FECHA CONTRATO]],TODAY(),"Y")</f>
        <v>13</v>
      </c>
    </row>
    <row r="232" spans="1:48" x14ac:dyDescent="0.25">
      <c r="A232" t="s">
        <v>372</v>
      </c>
      <c r="B232" t="str">
        <f t="shared" si="3"/>
        <v>lpunjabhi@dominio.com</v>
      </c>
      <c r="C232" s="5">
        <v>59472</v>
      </c>
      <c r="D232" t="s">
        <v>23</v>
      </c>
      <c r="E232" t="s">
        <v>24</v>
      </c>
      <c r="F232">
        <v>2109</v>
      </c>
      <c r="G232" s="1">
        <v>22451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s="1">
        <v>41645</v>
      </c>
      <c r="N232" s="1"/>
      <c r="O232" t="s">
        <v>30</v>
      </c>
      <c r="P232" t="s">
        <v>31</v>
      </c>
      <c r="Q232" t="s">
        <v>32</v>
      </c>
      <c r="R232" t="s">
        <v>84</v>
      </c>
      <c r="S232" t="s">
        <v>65</v>
      </c>
      <c r="T232" t="s">
        <v>43</v>
      </c>
      <c r="U232">
        <v>4.8</v>
      </c>
      <c r="V232">
        <v>3</v>
      </c>
      <c r="W232">
        <v>0</v>
      </c>
      <c r="X232">
        <v>14</v>
      </c>
      <c r="Y232" s="1" t="str">
        <f>IF(TRIM(TablaEmpleados[[#This Row],[NOMBRE]])="","Solicitar nombre","Completo")</f>
        <v>Completo</v>
      </c>
      <c r="Z232" s="1" t="str">
        <f>IF(TRIM(TablaEmpleados[[#This Row],[EMAILS]])="","Solicitar email","")</f>
        <v/>
      </c>
      <c r="AA232" s="12">
        <f>IF(TablaEmpleados[[#This Row],[SALARIO]]&lt;60000,TablaEmpleados[[#This Row],[SALARIO]]*7%,0)</f>
        <v>4163.04</v>
      </c>
      <c r="AB232" s="15">
        <f>IF(RIGHT(TablaEmpleados[[#This Row],[EMAILS]],8)="pade.com",TablaEmpleados[[#This Row],[SALARIO]]*12%,0)</f>
        <v>0</v>
      </c>
      <c r="AC232" s="15">
        <f>IF(LEFT(TablaEmpleados[[#This Row],[EMAILS]],8)="pade.com",TablaEmpleados[[#This Row],[SALARIO]]*12%,0)</f>
        <v>0</v>
      </c>
      <c r="AD232" s="15">
        <f>IF(COUNTIF(TablaEmpleados[[#This Row],[CARGO]],"*Production*")&gt;0,TablaEmpleados[[#This Row],[SALARIO]]*7%,0)</f>
        <v>4163.04</v>
      </c>
      <c r="AE232" s="59">
        <f>IF(TablaEmpleados[[#This Row],[ESTADO CIVIL]]="Married",2,0)</f>
        <v>0</v>
      </c>
      <c r="AF232" s="59">
        <f ca="1">IF(DATEDIF(TablaEmpleados[[#This Row],[FECHA CONTRATO]],TODAY(),"Y")&gt;=10,2,0)</f>
        <v>2</v>
      </c>
      <c r="AG232" s="6">
        <f>IF(AND(TablaEmpleados[[#This Row],[NACIONALIDAD]]&lt;&gt;"US Citizen",TablaEmpleados[[#This Row],[Bono anual 2]]=0),TablaEmpleados[[#This Row],[SALARIO]]*3%,0)</f>
        <v>0</v>
      </c>
      <c r="AH232" s="6" t="str">
        <f>IF(AND(TablaEmpleados[[#This Row],[NACIONALIDAD]]="US Citizen",TablaEmpleados[[#This Row],[LATINO]]="Yes"),"SI","NO")</f>
        <v>NO</v>
      </c>
      <c r="AI232" s="19">
        <v>1</v>
      </c>
      <c r="AJ232" s="19" t="str">
        <f>IF(AND(TablaEmpleados[[#This Row],[SALARIO]]&gt;=40000,TablaEmpleados[[#This Row],[SALARIO]]&lt;=50000),"SI","NO")</f>
        <v>NO</v>
      </c>
      <c r="AK232" s="6" t="str">
        <f>IF(OR(TablaEmpleados[[#This Row],[SALARIO]]&lt;55000,TablaEmpleados[[#This Row],[ESTADO CIVIL]]="Married"),"SI","NO")</f>
        <v>NO</v>
      </c>
      <c r="AL232" s="6" t="str">
        <f>IF(TablaEmpleados[[#This Row],[ESTADO]]="MA",
              IF(OR(TablaEmpleados[[#This Row],[CP]]=2145,TablaEmpleados[[#This Row],[CP]]=2148),"SI","NO"),"NO")</f>
        <v>NO</v>
      </c>
      <c r="AM2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2" s="6" t="str" cm="1">
        <f t="array" ref="AN2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2" s="6" t="b">
        <f>TablaEmpleados[[#This Row],[EVALUACIÓN DE DESEMPEÑO CON SI]]=TablaEmpleados[[#This Row],[EVALUACIÓN DE DESEMPEÑO CON SI.CONJUNTO]]</f>
        <v>1</v>
      </c>
      <c r="AP23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2" s="6" t="str" cm="1">
        <f t="array" ref="AQ2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2" s="6" t="b">
        <f>TablaEmpleados[[#This Row],[BONOS DE VIAJE POR EL MUNDO (Con SI)]]=TablaEmpleados[[#This Row],[BONOS DE VIAJE POR EL MUNDO (Con SI.CONJUNTO)]]</f>
        <v>1</v>
      </c>
      <c r="AS232" s="22" cm="1">
        <f t="array" ref="AS23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2" s="6" t="str" cm="1">
        <f t="array" ref="AT23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2" s="59">
        <f ca="1">DATEDIF(TablaEmpleados[[#This Row],[FECHA CONTRATO]],TODAY(),"Y")</f>
        <v>10</v>
      </c>
    </row>
    <row r="233" spans="1:48" x14ac:dyDescent="0.25">
      <c r="A233" t="s">
        <v>373</v>
      </c>
      <c r="B233" t="str">
        <f t="shared" si="3"/>
        <v>jpurinton@dominio.com</v>
      </c>
      <c r="C233" s="5">
        <v>46430</v>
      </c>
      <c r="D233" t="s">
        <v>23</v>
      </c>
      <c r="E233" t="s">
        <v>24</v>
      </c>
      <c r="F233">
        <v>2474</v>
      </c>
      <c r="G233" s="1">
        <v>25833</v>
      </c>
      <c r="H233" t="s">
        <v>46</v>
      </c>
      <c r="I233" t="s">
        <v>52</v>
      </c>
      <c r="J233" t="s">
        <v>27</v>
      </c>
      <c r="K233" t="s">
        <v>28</v>
      </c>
      <c r="L233" t="s">
        <v>29</v>
      </c>
      <c r="M233" s="1">
        <v>41176</v>
      </c>
      <c r="N233" s="1">
        <v>41443</v>
      </c>
      <c r="O233" t="s">
        <v>78</v>
      </c>
      <c r="P233" t="s">
        <v>39</v>
      </c>
      <c r="Q233" t="s">
        <v>32</v>
      </c>
      <c r="R233" t="s">
        <v>48</v>
      </c>
      <c r="S233" t="s">
        <v>42</v>
      </c>
      <c r="T233" t="s">
        <v>43</v>
      </c>
      <c r="U233">
        <v>4.5</v>
      </c>
      <c r="V233">
        <v>5</v>
      </c>
      <c r="W233">
        <v>0</v>
      </c>
      <c r="X233">
        <v>16</v>
      </c>
      <c r="Y233" s="1" t="str">
        <f>IF(TRIM(TablaEmpleados[[#This Row],[NOMBRE]])="","Solicitar nombre","Completo")</f>
        <v>Completo</v>
      </c>
      <c r="Z233" s="1" t="str">
        <f>IF(TRIM(TablaEmpleados[[#This Row],[EMAILS]])="","Solicitar email","")</f>
        <v/>
      </c>
      <c r="AA233" s="12">
        <f>IF(TablaEmpleados[[#This Row],[SALARIO]]&lt;60000,TablaEmpleados[[#This Row],[SALARIO]]*7%,0)</f>
        <v>3250.1000000000004</v>
      </c>
      <c r="AB233" s="15">
        <f>IF(RIGHT(TablaEmpleados[[#This Row],[EMAILS]],8)="pade.com",TablaEmpleados[[#This Row],[SALARIO]]*12%,0)</f>
        <v>0</v>
      </c>
      <c r="AC233" s="15">
        <f>IF(LEFT(TablaEmpleados[[#This Row],[EMAILS]],8)="pade.com",TablaEmpleados[[#This Row],[SALARIO]]*12%,0)</f>
        <v>0</v>
      </c>
      <c r="AD233" s="15">
        <f>IF(COUNTIF(TablaEmpleados[[#This Row],[CARGO]],"*Production*")&gt;0,TablaEmpleados[[#This Row],[SALARIO]]*7%,0)</f>
        <v>3250.1000000000004</v>
      </c>
      <c r="AE233" s="59">
        <f>IF(TablaEmpleados[[#This Row],[ESTADO CIVIL]]="Married",2,0)</f>
        <v>0</v>
      </c>
      <c r="AF233" s="59">
        <f ca="1">IF(DATEDIF(TablaEmpleados[[#This Row],[FECHA CONTRATO]],TODAY(),"Y")&gt;=10,2,0)</f>
        <v>2</v>
      </c>
      <c r="AG233" s="6">
        <f>IF(AND(TablaEmpleados[[#This Row],[NACIONALIDAD]]&lt;&gt;"US Citizen",TablaEmpleados[[#This Row],[Bono anual 2]]=0),TablaEmpleados[[#This Row],[SALARIO]]*3%,0)</f>
        <v>0</v>
      </c>
      <c r="AH233" s="6" t="str">
        <f>IF(AND(TablaEmpleados[[#This Row],[NACIONALIDAD]]="US Citizen",TablaEmpleados[[#This Row],[LATINO]]="Yes"),"SI","NO")</f>
        <v>NO</v>
      </c>
      <c r="AI233" s="19">
        <v>1</v>
      </c>
      <c r="AJ233" s="19" t="str">
        <f>IF(AND(TablaEmpleados[[#This Row],[SALARIO]]&gt;=40000,TablaEmpleados[[#This Row],[SALARIO]]&lt;=50000),"SI","NO")</f>
        <v>SI</v>
      </c>
      <c r="AK233" s="6" t="str">
        <f>IF(OR(TablaEmpleados[[#This Row],[SALARIO]]&lt;55000,TablaEmpleados[[#This Row],[ESTADO CIVIL]]="Married"),"SI","NO")</f>
        <v>SI</v>
      </c>
      <c r="AL233" s="6" t="str">
        <f>IF(TablaEmpleados[[#This Row],[ESTADO]]="MA",
              IF(OR(TablaEmpleados[[#This Row],[CP]]=2145,TablaEmpleados[[#This Row],[CP]]=2148),"SI","NO"),"NO")</f>
        <v>NO</v>
      </c>
      <c r="AM2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3" s="6" t="str" cm="1">
        <f t="array" ref="AN2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3" s="6" t="b">
        <f>TablaEmpleados[[#This Row],[EVALUACIÓN DE DESEMPEÑO CON SI]]=TablaEmpleados[[#This Row],[EVALUACIÓN DE DESEMPEÑO CON SI.CONJUNTO]]</f>
        <v>1</v>
      </c>
      <c r="AP23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3" s="6" t="str" cm="1">
        <f t="array" ref="AQ2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3" s="6" t="b">
        <f>TablaEmpleados[[#This Row],[BONOS DE VIAJE POR EL MUNDO (Con SI)]]=TablaEmpleados[[#This Row],[BONOS DE VIAJE POR EL MUNDO (Con SI.CONJUNTO)]]</f>
        <v>1</v>
      </c>
      <c r="AS233" s="22" cm="1">
        <f t="array" ref="AS2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3" s="6" t="str" cm="1">
        <f t="array" ref="AT23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3" s="59">
        <f ca="1">DATEDIF(TablaEmpleados[[#This Row],[FECHA CONTRATO]],TODAY(),"Y")</f>
        <v>11</v>
      </c>
    </row>
    <row r="234" spans="1:48" x14ac:dyDescent="0.25">
      <c r="A234" t="s">
        <v>374</v>
      </c>
      <c r="B234" t="str">
        <f t="shared" si="3"/>
        <v>squinn@dominio.com</v>
      </c>
      <c r="C234" s="5">
        <v>83363</v>
      </c>
      <c r="D234" t="s">
        <v>59</v>
      </c>
      <c r="E234" t="s">
        <v>24</v>
      </c>
      <c r="F234">
        <v>2045</v>
      </c>
      <c r="G234" s="1">
        <v>30992</v>
      </c>
      <c r="H234" t="s">
        <v>25</v>
      </c>
      <c r="I234" t="s">
        <v>37</v>
      </c>
      <c r="J234" t="s">
        <v>91</v>
      </c>
      <c r="K234" t="s">
        <v>28</v>
      </c>
      <c r="L234" t="s">
        <v>67</v>
      </c>
      <c r="M234" s="1">
        <v>40595</v>
      </c>
      <c r="N234" s="1">
        <v>42231</v>
      </c>
      <c r="O234" t="s">
        <v>38</v>
      </c>
      <c r="P234" t="s">
        <v>39</v>
      </c>
      <c r="Q234" t="s">
        <v>60</v>
      </c>
      <c r="R234" t="s">
        <v>115</v>
      </c>
      <c r="S234" t="s">
        <v>69</v>
      </c>
      <c r="T234" t="s">
        <v>43</v>
      </c>
      <c r="U234">
        <v>4.1500000000000004</v>
      </c>
      <c r="V234">
        <v>4</v>
      </c>
      <c r="W234">
        <v>0</v>
      </c>
      <c r="X234">
        <v>4</v>
      </c>
      <c r="Y234" s="1" t="str">
        <f>IF(TRIM(TablaEmpleados[[#This Row],[NOMBRE]])="","Solicitar nombre","Completo")</f>
        <v>Completo</v>
      </c>
      <c r="Z234" s="1" t="str">
        <f>IF(TRIM(TablaEmpleados[[#This Row],[EMAILS]])="","Solicitar email","")</f>
        <v/>
      </c>
      <c r="AA234" s="12">
        <f>IF(TablaEmpleados[[#This Row],[SALARIO]]&lt;60000,TablaEmpleados[[#This Row],[SALARIO]]*7%,0)</f>
        <v>0</v>
      </c>
      <c r="AB234" s="15">
        <f>IF(RIGHT(TablaEmpleados[[#This Row],[EMAILS]],8)="pade.com",TablaEmpleados[[#This Row],[SALARIO]]*12%,0)</f>
        <v>0</v>
      </c>
      <c r="AC234" s="15">
        <f>IF(LEFT(TablaEmpleados[[#This Row],[EMAILS]],8)="pade.com",TablaEmpleados[[#This Row],[SALARIO]]*12%,0)</f>
        <v>0</v>
      </c>
      <c r="AD234" s="15">
        <f>IF(COUNTIF(TablaEmpleados[[#This Row],[CARGO]],"*Production*")&gt;0,TablaEmpleados[[#This Row],[SALARIO]]*7%,0)</f>
        <v>0</v>
      </c>
      <c r="AE234" s="59">
        <f>IF(TablaEmpleados[[#This Row],[ESTADO CIVIL]]="Married",2,0)</f>
        <v>2</v>
      </c>
      <c r="AF234" s="59">
        <f ca="1">IF(DATEDIF(TablaEmpleados[[#This Row],[FECHA CONTRATO]],TODAY(),"Y")&gt;=10,2,0)</f>
        <v>2</v>
      </c>
      <c r="AG234" s="6">
        <f>IF(AND(TablaEmpleados[[#This Row],[NACIONALIDAD]]&lt;&gt;"US Citizen",TablaEmpleados[[#This Row],[Bono anual 2]]=0),TablaEmpleados[[#This Row],[SALARIO]]*3%,0)</f>
        <v>2500.89</v>
      </c>
      <c r="AH234" s="6" t="str">
        <f>IF(AND(TablaEmpleados[[#This Row],[NACIONALIDAD]]="US Citizen",TablaEmpleados[[#This Row],[LATINO]]="Yes"),"SI","NO")</f>
        <v>NO</v>
      </c>
      <c r="AI234" s="19">
        <v>1</v>
      </c>
      <c r="AJ234" s="19" t="str">
        <f>IF(AND(TablaEmpleados[[#This Row],[SALARIO]]&gt;=40000,TablaEmpleados[[#This Row],[SALARIO]]&lt;=50000),"SI","NO")</f>
        <v>NO</v>
      </c>
      <c r="AK234" s="6" t="str">
        <f>IF(OR(TablaEmpleados[[#This Row],[SALARIO]]&lt;55000,TablaEmpleados[[#This Row],[ESTADO CIVIL]]="Married"),"SI","NO")</f>
        <v>SI</v>
      </c>
      <c r="AL234" s="6" t="str">
        <f>IF(TablaEmpleados[[#This Row],[ESTADO]]="MA",
              IF(OR(TablaEmpleados[[#This Row],[CP]]=2145,TablaEmpleados[[#This Row],[CP]]=2148),"SI","NO"),"NO")</f>
        <v>NO</v>
      </c>
      <c r="AM2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34" s="6" t="str" cm="1">
        <f t="array" ref="AN2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34" s="6" t="b">
        <f>TablaEmpleados[[#This Row],[EVALUACIÓN DE DESEMPEÑO CON SI]]=TablaEmpleados[[#This Row],[EVALUACIÓN DE DESEMPEÑO CON SI.CONJUNTO]]</f>
        <v>1</v>
      </c>
      <c r="AP23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4" s="6" t="str" cm="1">
        <f t="array" ref="AQ2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4" s="6" t="b">
        <f>TablaEmpleados[[#This Row],[BONOS DE VIAJE POR EL MUNDO (Con SI)]]=TablaEmpleados[[#This Row],[BONOS DE VIAJE POR EL MUNDO (Con SI.CONJUNTO)]]</f>
        <v>1</v>
      </c>
      <c r="AS234" s="22" cm="1">
        <f t="array" ref="AS2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4" s="6" t="str" cm="1">
        <f t="array" ref="AT23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34" s="59">
        <f ca="1">DATEDIF(TablaEmpleados[[#This Row],[FECHA CONTRATO]],TODAY(),"Y")</f>
        <v>13</v>
      </c>
    </row>
    <row r="235" spans="1:48" x14ac:dyDescent="0.25">
      <c r="A235" t="s">
        <v>375</v>
      </c>
      <c r="B235" t="str">
        <f t="shared" si="3"/>
        <v>mrachael@dominio.com</v>
      </c>
      <c r="C235" s="5">
        <v>95920</v>
      </c>
      <c r="D235" t="s">
        <v>179</v>
      </c>
      <c r="E235" t="s">
        <v>24</v>
      </c>
      <c r="F235">
        <v>2110</v>
      </c>
      <c r="G235" s="1">
        <v>29353</v>
      </c>
      <c r="H235" t="s">
        <v>46</v>
      </c>
      <c r="I235" t="s">
        <v>37</v>
      </c>
      <c r="J235" t="s">
        <v>27</v>
      </c>
      <c r="K235" t="s">
        <v>28</v>
      </c>
      <c r="L235" t="s">
        <v>67</v>
      </c>
      <c r="M235" s="1">
        <v>42645</v>
      </c>
      <c r="N235" s="1"/>
      <c r="O235" t="s">
        <v>30</v>
      </c>
      <c r="P235" t="s">
        <v>31</v>
      </c>
      <c r="Q235" t="s">
        <v>40</v>
      </c>
      <c r="R235" t="s">
        <v>180</v>
      </c>
      <c r="S235" t="s">
        <v>42</v>
      </c>
      <c r="T235" t="s">
        <v>43</v>
      </c>
      <c r="U235">
        <v>4.4000000000000004</v>
      </c>
      <c r="V235">
        <v>4</v>
      </c>
      <c r="W235">
        <v>6</v>
      </c>
      <c r="X235">
        <v>10</v>
      </c>
      <c r="Y235" s="1" t="str">
        <f>IF(TRIM(TablaEmpleados[[#This Row],[NOMBRE]])="","Solicitar nombre","Completo")</f>
        <v>Completo</v>
      </c>
      <c r="Z235" s="1" t="str">
        <f>IF(TRIM(TablaEmpleados[[#This Row],[EMAILS]])="","Solicitar email","")</f>
        <v/>
      </c>
      <c r="AA235" s="12">
        <f>IF(TablaEmpleados[[#This Row],[SALARIO]]&lt;60000,TablaEmpleados[[#This Row],[SALARIO]]*7%,0)</f>
        <v>0</v>
      </c>
      <c r="AB235" s="15">
        <f>IF(RIGHT(TablaEmpleados[[#This Row],[EMAILS]],8)="pade.com",TablaEmpleados[[#This Row],[SALARIO]]*12%,0)</f>
        <v>0</v>
      </c>
      <c r="AC235" s="15">
        <f>IF(LEFT(TablaEmpleados[[#This Row],[EMAILS]],8)="pade.com",TablaEmpleados[[#This Row],[SALARIO]]*12%,0)</f>
        <v>0</v>
      </c>
      <c r="AD235" s="15">
        <f>IF(COUNTIF(TablaEmpleados[[#This Row],[CARGO]],"*Production*")&gt;0,TablaEmpleados[[#This Row],[SALARIO]]*7%,0)</f>
        <v>0</v>
      </c>
      <c r="AE235" s="59">
        <f>IF(TablaEmpleados[[#This Row],[ESTADO CIVIL]]="Married",2,0)</f>
        <v>2</v>
      </c>
      <c r="AF235" s="59">
        <f ca="1">IF(DATEDIF(TablaEmpleados[[#This Row],[FECHA CONTRATO]],TODAY(),"Y")&gt;=10,2,0)</f>
        <v>0</v>
      </c>
      <c r="AG235" s="6">
        <f>IF(AND(TablaEmpleados[[#This Row],[NACIONALIDAD]]&lt;&gt;"US Citizen",TablaEmpleados[[#This Row],[Bono anual 2]]=0),TablaEmpleados[[#This Row],[SALARIO]]*3%,0)</f>
        <v>0</v>
      </c>
      <c r="AH235" s="6" t="str">
        <f>IF(AND(TablaEmpleados[[#This Row],[NACIONALIDAD]]="US Citizen",TablaEmpleados[[#This Row],[LATINO]]="Yes"),"SI","NO")</f>
        <v>NO</v>
      </c>
      <c r="AI235" s="19">
        <v>1</v>
      </c>
      <c r="AJ235" s="19" t="str">
        <f>IF(AND(TablaEmpleados[[#This Row],[SALARIO]]&gt;=40000,TablaEmpleados[[#This Row],[SALARIO]]&lt;=50000),"SI","NO")</f>
        <v>NO</v>
      </c>
      <c r="AK235" s="6" t="str">
        <f>IF(OR(TablaEmpleados[[#This Row],[SALARIO]]&lt;55000,TablaEmpleados[[#This Row],[ESTADO CIVIL]]="Married"),"SI","NO")</f>
        <v>SI</v>
      </c>
      <c r="AL235" s="6" t="str">
        <f>IF(TablaEmpleados[[#This Row],[ESTADO]]="MA",
              IF(OR(TablaEmpleados[[#This Row],[CP]]=2145,TablaEmpleados[[#This Row],[CP]]=2148),"SI","NO"),"NO")</f>
        <v>NO</v>
      </c>
      <c r="AM2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35" s="6" t="str" cm="1">
        <f t="array" ref="AN2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35" s="6" t="b">
        <f>TablaEmpleados[[#This Row],[EVALUACIÓN DE DESEMPEÑO CON SI]]=TablaEmpleados[[#This Row],[EVALUACIÓN DE DESEMPEÑO CON SI.CONJUNTO]]</f>
        <v>1</v>
      </c>
      <c r="AP23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5" s="6" t="str" cm="1">
        <f t="array" ref="AQ2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5" s="6" t="b">
        <f>TablaEmpleados[[#This Row],[BONOS DE VIAJE POR EL MUNDO (Con SI)]]=TablaEmpleados[[#This Row],[BONOS DE VIAJE POR EL MUNDO (Con SI.CONJUNTO)]]</f>
        <v>1</v>
      </c>
      <c r="AS235" s="22" cm="1">
        <f t="array" ref="AS2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5" s="6" t="str" cm="1">
        <f t="array" ref="AT23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5" s="59">
        <f ca="1">DATEDIF(TablaEmpleados[[#This Row],[FECHA CONTRATO]],TODAY(),"Y")</f>
        <v>7</v>
      </c>
    </row>
    <row r="236" spans="1:48" x14ac:dyDescent="0.25">
      <c r="A236" t="s">
        <v>376</v>
      </c>
      <c r="B236" t="str">
        <f t="shared" si="3"/>
        <v>qrarrick@dominio.com</v>
      </c>
      <c r="C236" s="5">
        <v>61729</v>
      </c>
      <c r="D236" t="s">
        <v>23</v>
      </c>
      <c r="E236" t="s">
        <v>24</v>
      </c>
      <c r="F236">
        <v>2478</v>
      </c>
      <c r="G236" s="1">
        <v>31047</v>
      </c>
      <c r="H236" t="s">
        <v>25</v>
      </c>
      <c r="I236" t="s">
        <v>52</v>
      </c>
      <c r="J236" t="s">
        <v>27</v>
      </c>
      <c r="K236" t="s">
        <v>28</v>
      </c>
      <c r="L236" t="s">
        <v>29</v>
      </c>
      <c r="M236" s="1">
        <v>40812</v>
      </c>
      <c r="N236" s="1">
        <v>43197</v>
      </c>
      <c r="O236" t="s">
        <v>176</v>
      </c>
      <c r="P236" t="s">
        <v>39</v>
      </c>
      <c r="Q236" t="s">
        <v>32</v>
      </c>
      <c r="R236" t="s">
        <v>33</v>
      </c>
      <c r="S236" t="s">
        <v>42</v>
      </c>
      <c r="T236" t="s">
        <v>43</v>
      </c>
      <c r="U236">
        <v>3.8</v>
      </c>
      <c r="V236">
        <v>5</v>
      </c>
      <c r="W236">
        <v>0</v>
      </c>
      <c r="X236">
        <v>19</v>
      </c>
      <c r="Y236" s="1" t="str">
        <f>IF(TRIM(TablaEmpleados[[#This Row],[NOMBRE]])="","Solicitar nombre","Completo")</f>
        <v>Completo</v>
      </c>
      <c r="Z236" s="1" t="str">
        <f>IF(TRIM(TablaEmpleados[[#This Row],[EMAILS]])="","Solicitar email","")</f>
        <v/>
      </c>
      <c r="AA236" s="12">
        <f>IF(TablaEmpleados[[#This Row],[SALARIO]]&lt;60000,TablaEmpleados[[#This Row],[SALARIO]]*7%,0)</f>
        <v>0</v>
      </c>
      <c r="AB236" s="15">
        <f>IF(RIGHT(TablaEmpleados[[#This Row],[EMAILS]],8)="pade.com",TablaEmpleados[[#This Row],[SALARIO]]*12%,0)</f>
        <v>0</v>
      </c>
      <c r="AC236" s="15">
        <f>IF(LEFT(TablaEmpleados[[#This Row],[EMAILS]],8)="pade.com",TablaEmpleados[[#This Row],[SALARIO]]*12%,0)</f>
        <v>0</v>
      </c>
      <c r="AD236" s="15">
        <f>IF(COUNTIF(TablaEmpleados[[#This Row],[CARGO]],"*Production*")&gt;0,TablaEmpleados[[#This Row],[SALARIO]]*7%,0)</f>
        <v>4321.0300000000007</v>
      </c>
      <c r="AE236" s="59">
        <f>IF(TablaEmpleados[[#This Row],[ESTADO CIVIL]]="Married",2,0)</f>
        <v>0</v>
      </c>
      <c r="AF236" s="59">
        <f ca="1">IF(DATEDIF(TablaEmpleados[[#This Row],[FECHA CONTRATO]],TODAY(),"Y")&gt;=10,2,0)</f>
        <v>2</v>
      </c>
      <c r="AG236" s="6">
        <f>IF(AND(TablaEmpleados[[#This Row],[NACIONALIDAD]]&lt;&gt;"US Citizen",TablaEmpleados[[#This Row],[Bono anual 2]]=0),TablaEmpleados[[#This Row],[SALARIO]]*3%,0)</f>
        <v>0</v>
      </c>
      <c r="AH236" s="6" t="str">
        <f>IF(AND(TablaEmpleados[[#This Row],[NACIONALIDAD]]="US Citizen",TablaEmpleados[[#This Row],[LATINO]]="Yes"),"SI","NO")</f>
        <v>NO</v>
      </c>
      <c r="AI236" s="19">
        <v>1</v>
      </c>
      <c r="AJ236" s="19" t="str">
        <f>IF(AND(TablaEmpleados[[#This Row],[SALARIO]]&gt;=40000,TablaEmpleados[[#This Row],[SALARIO]]&lt;=50000),"SI","NO")</f>
        <v>NO</v>
      </c>
      <c r="AK236" s="6" t="str">
        <f>IF(OR(TablaEmpleados[[#This Row],[SALARIO]]&lt;55000,TablaEmpleados[[#This Row],[ESTADO CIVIL]]="Married"),"SI","NO")</f>
        <v>NO</v>
      </c>
      <c r="AL236" s="6" t="str">
        <f>IF(TablaEmpleados[[#This Row],[ESTADO]]="MA",
              IF(OR(TablaEmpleados[[#This Row],[CP]]=2145,TablaEmpleados[[#This Row],[CP]]=2148),"SI","NO"),"NO")</f>
        <v>NO</v>
      </c>
      <c r="AM2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6" s="6" t="str" cm="1">
        <f t="array" ref="AN2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6" s="6" t="b">
        <f>TablaEmpleados[[#This Row],[EVALUACIÓN DE DESEMPEÑO CON SI]]=TablaEmpleados[[#This Row],[EVALUACIÓN DE DESEMPEÑO CON SI.CONJUNTO]]</f>
        <v>1</v>
      </c>
      <c r="AP23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6" s="6" t="str" cm="1">
        <f t="array" ref="AQ2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6" s="6" t="b">
        <f>TablaEmpleados[[#This Row],[BONOS DE VIAJE POR EL MUNDO (Con SI)]]=TablaEmpleados[[#This Row],[BONOS DE VIAJE POR EL MUNDO (Con SI.CONJUNTO)]]</f>
        <v>1</v>
      </c>
      <c r="AS236" s="22" cm="1">
        <f t="array" ref="AS2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6" s="6" t="str" cm="1">
        <f t="array" ref="AT23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6" s="59">
        <f ca="1">DATEDIF(TablaEmpleados[[#This Row],[FECHA CONTRATO]],TODAY(),"Y")</f>
        <v>12</v>
      </c>
    </row>
    <row r="237" spans="1:48" x14ac:dyDescent="0.25">
      <c r="A237" t="s">
        <v>377</v>
      </c>
      <c r="B237" t="str">
        <f t="shared" si="3"/>
        <v>kren@dominio.com</v>
      </c>
      <c r="C237" s="5">
        <v>61809</v>
      </c>
      <c r="D237" t="s">
        <v>123</v>
      </c>
      <c r="E237" t="s">
        <v>378</v>
      </c>
      <c r="F237">
        <v>83706</v>
      </c>
      <c r="G237" s="1">
        <v>20009</v>
      </c>
      <c r="H237" t="s">
        <v>25</v>
      </c>
      <c r="I237" t="s">
        <v>37</v>
      </c>
      <c r="J237" t="s">
        <v>27</v>
      </c>
      <c r="K237" t="s">
        <v>28</v>
      </c>
      <c r="L237" t="s">
        <v>29</v>
      </c>
      <c r="M237" s="1">
        <v>41771</v>
      </c>
      <c r="N237" s="1"/>
      <c r="O237" t="s">
        <v>30</v>
      </c>
      <c r="P237" t="s">
        <v>31</v>
      </c>
      <c r="Q237" t="s">
        <v>125</v>
      </c>
      <c r="R237" t="s">
        <v>126</v>
      </c>
      <c r="S237" t="s">
        <v>101</v>
      </c>
      <c r="T237" t="s">
        <v>43</v>
      </c>
      <c r="U237">
        <v>3.98</v>
      </c>
      <c r="V237">
        <v>3</v>
      </c>
      <c r="W237">
        <v>0</v>
      </c>
      <c r="X237">
        <v>4</v>
      </c>
      <c r="Y237" s="1" t="str">
        <f>IF(TRIM(TablaEmpleados[[#This Row],[NOMBRE]])="","Solicitar nombre","Completo")</f>
        <v>Completo</v>
      </c>
      <c r="Z237" s="1" t="str">
        <f>IF(TRIM(TablaEmpleados[[#This Row],[EMAILS]])="","Solicitar email","")</f>
        <v/>
      </c>
      <c r="AA237" s="12">
        <f>IF(TablaEmpleados[[#This Row],[SALARIO]]&lt;60000,TablaEmpleados[[#This Row],[SALARIO]]*7%,0)</f>
        <v>0</v>
      </c>
      <c r="AB237" s="15">
        <f>IF(RIGHT(TablaEmpleados[[#This Row],[EMAILS]],8)="pade.com",TablaEmpleados[[#This Row],[SALARIO]]*12%,0)</f>
        <v>0</v>
      </c>
      <c r="AC237" s="15">
        <f>IF(LEFT(TablaEmpleados[[#This Row],[EMAILS]],8)="pade.com",TablaEmpleados[[#This Row],[SALARIO]]*12%,0)</f>
        <v>0</v>
      </c>
      <c r="AD237" s="15">
        <f>IF(COUNTIF(TablaEmpleados[[#This Row],[CARGO]],"*Production*")&gt;0,TablaEmpleados[[#This Row],[SALARIO]]*7%,0)</f>
        <v>0</v>
      </c>
      <c r="AE237" s="59">
        <f>IF(TablaEmpleados[[#This Row],[ESTADO CIVIL]]="Married",2,0)</f>
        <v>2</v>
      </c>
      <c r="AF237" s="59">
        <f ca="1">IF(DATEDIF(TablaEmpleados[[#This Row],[FECHA CONTRATO]],TODAY(),"Y")&gt;=10,2,0)</f>
        <v>2</v>
      </c>
      <c r="AG237" s="6">
        <f>IF(AND(TablaEmpleados[[#This Row],[NACIONALIDAD]]&lt;&gt;"US Citizen",TablaEmpleados[[#This Row],[Bono anual 2]]=0),TablaEmpleados[[#This Row],[SALARIO]]*3%,0)</f>
        <v>0</v>
      </c>
      <c r="AH237" s="6" t="str">
        <f>IF(AND(TablaEmpleados[[#This Row],[NACIONALIDAD]]="US Citizen",TablaEmpleados[[#This Row],[LATINO]]="Yes"),"SI","NO")</f>
        <v>NO</v>
      </c>
      <c r="AI237" s="19">
        <v>1</v>
      </c>
      <c r="AJ237" s="19" t="str">
        <f>IF(AND(TablaEmpleados[[#This Row],[SALARIO]]&gt;=40000,TablaEmpleados[[#This Row],[SALARIO]]&lt;=50000),"SI","NO")</f>
        <v>NO</v>
      </c>
      <c r="AK237" s="6" t="str">
        <f>IF(OR(TablaEmpleados[[#This Row],[SALARIO]]&lt;55000,TablaEmpleados[[#This Row],[ESTADO CIVIL]]="Married"),"SI","NO")</f>
        <v>SI</v>
      </c>
      <c r="AL237" s="6" t="str">
        <f>IF(TablaEmpleados[[#This Row],[ESTADO]]="MA",
              IF(OR(TablaEmpleados[[#This Row],[CP]]=2145,TablaEmpleados[[#This Row],[CP]]=2148),"SI","NO"),"NO")</f>
        <v>NO</v>
      </c>
      <c r="AM2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37" s="6" t="str" cm="1">
        <f t="array" ref="AN2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37" s="6" t="b">
        <f>TablaEmpleados[[#This Row],[EVALUACIÓN DE DESEMPEÑO CON SI]]=TablaEmpleados[[#This Row],[EVALUACIÓN DE DESEMPEÑO CON SI.CONJUNTO]]</f>
        <v>1</v>
      </c>
      <c r="AP23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7" s="6" t="str" cm="1">
        <f t="array" ref="AQ2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7" s="6" t="b">
        <f>TablaEmpleados[[#This Row],[BONOS DE VIAJE POR EL MUNDO (Con SI)]]=TablaEmpleados[[#This Row],[BONOS DE VIAJE POR EL MUNDO (Con SI.CONJUNTO)]]</f>
        <v>1</v>
      </c>
      <c r="AS237" s="22" cm="1">
        <f t="array" ref="AS2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7" s="6" t="str" cm="1">
        <f t="array" ref="AT23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7" s="59">
        <f ca="1">DATEDIF(TablaEmpleados[[#This Row],[FECHA CONTRATO]],TODAY(),"Y")</f>
        <v>10</v>
      </c>
    </row>
    <row r="238" spans="1:48" x14ac:dyDescent="0.25">
      <c r="A238" t="s">
        <v>379</v>
      </c>
      <c r="B238" t="str">
        <f t="shared" si="3"/>
        <v>trhoads@dominio.com</v>
      </c>
      <c r="C238" s="5">
        <v>45115</v>
      </c>
      <c r="D238" t="s">
        <v>23</v>
      </c>
      <c r="E238" t="s">
        <v>24</v>
      </c>
      <c r="F238">
        <v>2176</v>
      </c>
      <c r="G238" s="1">
        <v>30154</v>
      </c>
      <c r="H238" t="s">
        <v>25</v>
      </c>
      <c r="I238" t="s">
        <v>52</v>
      </c>
      <c r="J238" t="s">
        <v>27</v>
      </c>
      <c r="K238" t="s">
        <v>74</v>
      </c>
      <c r="L238" t="s">
        <v>29</v>
      </c>
      <c r="M238" s="1">
        <v>40679</v>
      </c>
      <c r="N238" s="1">
        <v>42384</v>
      </c>
      <c r="O238" t="s">
        <v>114</v>
      </c>
      <c r="P238" t="s">
        <v>39</v>
      </c>
      <c r="Q238" t="s">
        <v>32</v>
      </c>
      <c r="R238" t="s">
        <v>50</v>
      </c>
      <c r="S238" t="s">
        <v>34</v>
      </c>
      <c r="T238" t="s">
        <v>43</v>
      </c>
      <c r="U238">
        <v>5</v>
      </c>
      <c r="V238">
        <v>4</v>
      </c>
      <c r="W238">
        <v>0</v>
      </c>
      <c r="X238">
        <v>11</v>
      </c>
      <c r="Y238" s="1" t="str">
        <f>IF(TRIM(TablaEmpleados[[#This Row],[NOMBRE]])="","Solicitar nombre","Completo")</f>
        <v>Completo</v>
      </c>
      <c r="Z238" s="1" t="str">
        <f>IF(TRIM(TablaEmpleados[[#This Row],[EMAILS]])="","Solicitar email","")</f>
        <v/>
      </c>
      <c r="AA238" s="12">
        <f>IF(TablaEmpleados[[#This Row],[SALARIO]]&lt;60000,TablaEmpleados[[#This Row],[SALARIO]]*7%,0)</f>
        <v>3158.05</v>
      </c>
      <c r="AB238" s="15">
        <f>IF(RIGHT(TablaEmpleados[[#This Row],[EMAILS]],8)="pade.com",TablaEmpleados[[#This Row],[SALARIO]]*12%,0)</f>
        <v>0</v>
      </c>
      <c r="AC238" s="15">
        <f>IF(LEFT(TablaEmpleados[[#This Row],[EMAILS]],8)="pade.com",TablaEmpleados[[#This Row],[SALARIO]]*12%,0)</f>
        <v>0</v>
      </c>
      <c r="AD238" s="15">
        <f>IF(COUNTIF(TablaEmpleados[[#This Row],[CARGO]],"*Production*")&gt;0,TablaEmpleados[[#This Row],[SALARIO]]*7%,0)</f>
        <v>3158.05</v>
      </c>
      <c r="AE238" s="59">
        <f>IF(TablaEmpleados[[#This Row],[ESTADO CIVIL]]="Married",2,0)</f>
        <v>0</v>
      </c>
      <c r="AF238" s="59">
        <f ca="1">IF(DATEDIF(TablaEmpleados[[#This Row],[FECHA CONTRATO]],TODAY(),"Y")&gt;=10,2,0)</f>
        <v>2</v>
      </c>
      <c r="AG238" s="6">
        <f>IF(AND(TablaEmpleados[[#This Row],[NACIONALIDAD]]&lt;&gt;"US Citizen",TablaEmpleados[[#This Row],[Bono anual 2]]=0),TablaEmpleados[[#This Row],[SALARIO]]*3%,0)</f>
        <v>0</v>
      </c>
      <c r="AH238" s="6" t="str">
        <f>IF(AND(TablaEmpleados[[#This Row],[NACIONALIDAD]]="US Citizen",TablaEmpleados[[#This Row],[LATINO]]="Yes"),"SI","NO")</f>
        <v>SI</v>
      </c>
      <c r="AI238" s="19">
        <v>1</v>
      </c>
      <c r="AJ238" s="19" t="str">
        <f>IF(AND(TablaEmpleados[[#This Row],[SALARIO]]&gt;=40000,TablaEmpleados[[#This Row],[SALARIO]]&lt;=50000),"SI","NO")</f>
        <v>SI</v>
      </c>
      <c r="AK238" s="6" t="str">
        <f>IF(OR(TablaEmpleados[[#This Row],[SALARIO]]&lt;55000,TablaEmpleados[[#This Row],[ESTADO CIVIL]]="Married"),"SI","NO")</f>
        <v>SI</v>
      </c>
      <c r="AL238" s="6" t="str">
        <f>IF(TablaEmpleados[[#This Row],[ESTADO]]="MA",
              IF(OR(TablaEmpleados[[#This Row],[CP]]=2145,TablaEmpleados[[#This Row],[CP]]=2148),"SI","NO"),"NO")</f>
        <v>NO</v>
      </c>
      <c r="AM2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8" s="6" t="str" cm="1">
        <f t="array" ref="AN2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8" s="6" t="b">
        <f>TablaEmpleados[[#This Row],[EVALUACIÓN DE DESEMPEÑO CON SI]]=TablaEmpleados[[#This Row],[EVALUACIÓN DE DESEMPEÑO CON SI.CONJUNTO]]</f>
        <v>1</v>
      </c>
      <c r="AP23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38" s="6" t="str" cm="1">
        <f t="array" ref="AQ2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8" s="6" t="b">
        <f>TablaEmpleados[[#This Row],[BONOS DE VIAJE POR EL MUNDO (Con SI)]]=TablaEmpleados[[#This Row],[BONOS DE VIAJE POR EL MUNDO (Con SI.CONJUNTO)]]</f>
        <v>1</v>
      </c>
      <c r="AS238" s="22" cm="1">
        <f t="array" ref="AS2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8" s="6" t="str" cm="1">
        <f t="array" ref="AT23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8" s="59">
        <f ca="1">DATEDIF(TablaEmpleados[[#This Row],[FECHA CONTRATO]],TODAY(),"Y")</f>
        <v>13</v>
      </c>
    </row>
    <row r="239" spans="1:48" x14ac:dyDescent="0.25">
      <c r="A239" t="s">
        <v>380</v>
      </c>
      <c r="B239" t="str">
        <f t="shared" si="3"/>
        <v>hrivera@dominio.com</v>
      </c>
      <c r="C239" s="5">
        <v>46738</v>
      </c>
      <c r="D239" t="s">
        <v>23</v>
      </c>
      <c r="E239" t="s">
        <v>24</v>
      </c>
      <c r="F239">
        <v>2171</v>
      </c>
      <c r="G239" s="1">
        <v>26676</v>
      </c>
      <c r="H239" t="s">
        <v>46</v>
      </c>
      <c r="I239" t="s">
        <v>37</v>
      </c>
      <c r="J239" t="s">
        <v>27</v>
      </c>
      <c r="K239" t="s">
        <v>28</v>
      </c>
      <c r="L239" t="s">
        <v>96</v>
      </c>
      <c r="M239" s="1">
        <v>40875</v>
      </c>
      <c r="N239" s="1"/>
      <c r="O239" t="s">
        <v>30</v>
      </c>
      <c r="P239" t="s">
        <v>31</v>
      </c>
      <c r="Q239" t="s">
        <v>32</v>
      </c>
      <c r="R239" t="s">
        <v>54</v>
      </c>
      <c r="S239" t="s">
        <v>55</v>
      </c>
      <c r="T239" t="s">
        <v>35</v>
      </c>
      <c r="U239">
        <v>4.3600000000000003</v>
      </c>
      <c r="V239">
        <v>5</v>
      </c>
      <c r="W239">
        <v>0</v>
      </c>
      <c r="X239">
        <v>16</v>
      </c>
      <c r="Y239" s="1" t="str">
        <f>IF(TRIM(TablaEmpleados[[#This Row],[NOMBRE]])="","Solicitar nombre","Completo")</f>
        <v>Completo</v>
      </c>
      <c r="Z239" s="1" t="str">
        <f>IF(TRIM(TablaEmpleados[[#This Row],[EMAILS]])="","Solicitar email","")</f>
        <v/>
      </c>
      <c r="AA239" s="12">
        <f>IF(TablaEmpleados[[#This Row],[SALARIO]]&lt;60000,TablaEmpleados[[#This Row],[SALARIO]]*7%,0)</f>
        <v>3271.6600000000003</v>
      </c>
      <c r="AB239" s="15">
        <f>IF(RIGHT(TablaEmpleados[[#This Row],[EMAILS]],8)="pade.com",TablaEmpleados[[#This Row],[SALARIO]]*12%,0)</f>
        <v>0</v>
      </c>
      <c r="AC239" s="15">
        <f>IF(LEFT(TablaEmpleados[[#This Row],[EMAILS]],8)="pade.com",TablaEmpleados[[#This Row],[SALARIO]]*12%,0)</f>
        <v>0</v>
      </c>
      <c r="AD239" s="15">
        <f>IF(COUNTIF(TablaEmpleados[[#This Row],[CARGO]],"*Production*")&gt;0,TablaEmpleados[[#This Row],[SALARIO]]*7%,0)</f>
        <v>3271.6600000000003</v>
      </c>
      <c r="AE239" s="59">
        <f>IF(TablaEmpleados[[#This Row],[ESTADO CIVIL]]="Married",2,0)</f>
        <v>2</v>
      </c>
      <c r="AF239" s="59">
        <f ca="1">IF(DATEDIF(TablaEmpleados[[#This Row],[FECHA CONTRATO]],TODAY(),"Y")&gt;=10,2,0)</f>
        <v>2</v>
      </c>
      <c r="AG239" s="6">
        <f>IF(AND(TablaEmpleados[[#This Row],[NACIONALIDAD]]&lt;&gt;"US Citizen",TablaEmpleados[[#This Row],[Bono anual 2]]=0),TablaEmpleados[[#This Row],[SALARIO]]*3%,0)</f>
        <v>0</v>
      </c>
      <c r="AH239" s="6" t="str">
        <f>IF(AND(TablaEmpleados[[#This Row],[NACIONALIDAD]]="US Citizen",TablaEmpleados[[#This Row],[LATINO]]="Yes"),"SI","NO")</f>
        <v>NO</v>
      </c>
      <c r="AI239" s="19">
        <v>1</v>
      </c>
      <c r="AJ239" s="19" t="str">
        <f>IF(AND(TablaEmpleados[[#This Row],[SALARIO]]&gt;=40000,TablaEmpleados[[#This Row],[SALARIO]]&lt;=50000),"SI","NO")</f>
        <v>SI</v>
      </c>
      <c r="AK239" s="6" t="str">
        <f>IF(OR(TablaEmpleados[[#This Row],[SALARIO]]&lt;55000,TablaEmpleados[[#This Row],[ESTADO CIVIL]]="Married"),"SI","NO")</f>
        <v>SI</v>
      </c>
      <c r="AL239" s="6" t="str">
        <f>IF(TablaEmpleados[[#This Row],[ESTADO]]="MA",
              IF(OR(TablaEmpleados[[#This Row],[CP]]=2145,TablaEmpleados[[#This Row],[CP]]=2148),"SI","NO"),"NO")</f>
        <v>NO</v>
      </c>
      <c r="AM2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9" s="6" t="str" cm="1">
        <f t="array" ref="AN2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9" s="6" t="b">
        <f>TablaEmpleados[[#This Row],[EVALUACIÓN DE DESEMPEÑO CON SI]]=TablaEmpleados[[#This Row],[EVALUACIÓN DE DESEMPEÑO CON SI.CONJUNTO]]</f>
        <v>1</v>
      </c>
      <c r="AP23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39" s="6" t="str" cm="1">
        <f t="array" ref="AQ2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39" s="6" t="b">
        <f>TablaEmpleados[[#This Row],[BONOS DE VIAJE POR EL MUNDO (Con SI)]]=TablaEmpleados[[#This Row],[BONOS DE VIAJE POR EL MUNDO (Con SI.CONJUNTO)]]</f>
        <v>1</v>
      </c>
      <c r="AS239" s="22" cm="1">
        <f t="array" ref="AS23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39" s="6" t="str" cm="1">
        <f t="array" ref="AT23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9" s="59">
        <f ca="1">DATEDIF(TablaEmpleados[[#This Row],[FECHA CONTRATO]],TODAY(),"Y")</f>
        <v>12</v>
      </c>
    </row>
    <row r="240" spans="1:48" x14ac:dyDescent="0.25">
      <c r="A240" t="s">
        <v>381</v>
      </c>
      <c r="B240" t="str">
        <f t="shared" si="3"/>
        <v>mroberson@dominio.com</v>
      </c>
      <c r="C240" s="5">
        <v>64971</v>
      </c>
      <c r="D240" t="s">
        <v>45</v>
      </c>
      <c r="E240" t="s">
        <v>24</v>
      </c>
      <c r="F240">
        <v>1902</v>
      </c>
      <c r="G240" s="1">
        <v>29834</v>
      </c>
      <c r="H240" t="s">
        <v>46</v>
      </c>
      <c r="I240" t="s">
        <v>52</v>
      </c>
      <c r="J240" t="s">
        <v>91</v>
      </c>
      <c r="K240" t="s">
        <v>28</v>
      </c>
      <c r="L240" t="s">
        <v>67</v>
      </c>
      <c r="M240" s="1">
        <v>40812</v>
      </c>
      <c r="N240" s="1">
        <v>40838</v>
      </c>
      <c r="O240" t="s">
        <v>53</v>
      </c>
      <c r="P240" t="s">
        <v>39</v>
      </c>
      <c r="Q240" t="s">
        <v>32</v>
      </c>
      <c r="R240" t="s">
        <v>76</v>
      </c>
      <c r="S240" t="s">
        <v>55</v>
      </c>
      <c r="T240" t="s">
        <v>43</v>
      </c>
      <c r="U240">
        <v>4.5</v>
      </c>
      <c r="V240">
        <v>4</v>
      </c>
      <c r="W240">
        <v>0</v>
      </c>
      <c r="X240">
        <v>10</v>
      </c>
      <c r="Y240" s="1" t="str">
        <f>IF(TRIM(TablaEmpleados[[#This Row],[NOMBRE]])="","Solicitar nombre","Completo")</f>
        <v>Completo</v>
      </c>
      <c r="Z240" s="1" t="str">
        <f>IF(TRIM(TablaEmpleados[[#This Row],[EMAILS]])="","Solicitar email","")</f>
        <v/>
      </c>
      <c r="AA240" s="12">
        <f>IF(TablaEmpleados[[#This Row],[SALARIO]]&lt;60000,TablaEmpleados[[#This Row],[SALARIO]]*7%,0)</f>
        <v>0</v>
      </c>
      <c r="AB240" s="15">
        <f>IF(RIGHT(TablaEmpleados[[#This Row],[EMAILS]],8)="pade.com",TablaEmpleados[[#This Row],[SALARIO]]*12%,0)</f>
        <v>0</v>
      </c>
      <c r="AC240" s="15">
        <f>IF(LEFT(TablaEmpleados[[#This Row],[EMAILS]],8)="pade.com",TablaEmpleados[[#This Row],[SALARIO]]*12%,0)</f>
        <v>0</v>
      </c>
      <c r="AD240" s="15">
        <f>IF(COUNTIF(TablaEmpleados[[#This Row],[CARGO]],"*Production*")&gt;0,TablaEmpleados[[#This Row],[SALARIO]]*7%,0)</f>
        <v>4547.97</v>
      </c>
      <c r="AE240" s="59">
        <f>IF(TablaEmpleados[[#This Row],[ESTADO CIVIL]]="Married",2,0)</f>
        <v>0</v>
      </c>
      <c r="AF240" s="59">
        <f ca="1">IF(DATEDIF(TablaEmpleados[[#This Row],[FECHA CONTRATO]],TODAY(),"Y")&gt;=10,2,0)</f>
        <v>2</v>
      </c>
      <c r="AG240" s="6">
        <f>IF(AND(TablaEmpleados[[#This Row],[NACIONALIDAD]]&lt;&gt;"US Citizen",TablaEmpleados[[#This Row],[Bono anual 2]]=0),TablaEmpleados[[#This Row],[SALARIO]]*3%,0)</f>
        <v>0</v>
      </c>
      <c r="AH240" s="6" t="str">
        <f>IF(AND(TablaEmpleados[[#This Row],[NACIONALIDAD]]="US Citizen",TablaEmpleados[[#This Row],[LATINO]]="Yes"),"SI","NO")</f>
        <v>NO</v>
      </c>
      <c r="AI240" s="19">
        <v>1</v>
      </c>
      <c r="AJ240" s="19" t="str">
        <f>IF(AND(TablaEmpleados[[#This Row],[SALARIO]]&gt;=40000,TablaEmpleados[[#This Row],[SALARIO]]&lt;=50000),"SI","NO")</f>
        <v>NO</v>
      </c>
      <c r="AK240" s="6" t="str">
        <f>IF(OR(TablaEmpleados[[#This Row],[SALARIO]]&lt;55000,TablaEmpleados[[#This Row],[ESTADO CIVIL]]="Married"),"SI","NO")</f>
        <v>NO</v>
      </c>
      <c r="AL240" s="6" t="str">
        <f>IF(TablaEmpleados[[#This Row],[ESTADO]]="MA",
              IF(OR(TablaEmpleados[[#This Row],[CP]]=2145,TablaEmpleados[[#This Row],[CP]]=2148),"SI","NO"),"NO")</f>
        <v>NO</v>
      </c>
      <c r="AM2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0" s="6" t="str" cm="1">
        <f t="array" ref="AN2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0" s="6" t="b">
        <f>TablaEmpleados[[#This Row],[EVALUACIÓN DE DESEMPEÑO CON SI]]=TablaEmpleados[[#This Row],[EVALUACIÓN DE DESEMPEÑO CON SI.CONJUNTO]]</f>
        <v>1</v>
      </c>
      <c r="AP24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0" s="6" t="str" cm="1">
        <f t="array" ref="AQ2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0" s="6" t="b">
        <f>TablaEmpleados[[#This Row],[BONOS DE VIAJE POR EL MUNDO (Con SI)]]=TablaEmpleados[[#This Row],[BONOS DE VIAJE POR EL MUNDO (Con SI.CONJUNTO)]]</f>
        <v>1</v>
      </c>
      <c r="AS240" s="22" cm="1">
        <f t="array" ref="AS2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0" s="6" t="str" cm="1">
        <f t="array" ref="AT24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0" s="59">
        <f ca="1">DATEDIF(TablaEmpleados[[#This Row],[FECHA CONTRATO]],TODAY(),"Y")</f>
        <v>12</v>
      </c>
    </row>
    <row r="241" spans="1:48" x14ac:dyDescent="0.25">
      <c r="A241" t="s">
        <v>382</v>
      </c>
      <c r="B241" t="str">
        <f t="shared" si="3"/>
        <v>probertson@dominio.com</v>
      </c>
      <c r="C241" s="5">
        <v>55578</v>
      </c>
      <c r="D241" t="s">
        <v>45</v>
      </c>
      <c r="E241" t="s">
        <v>24</v>
      </c>
      <c r="F241">
        <v>2138</v>
      </c>
      <c r="G241" s="1">
        <v>26483</v>
      </c>
      <c r="H241" t="s">
        <v>25</v>
      </c>
      <c r="I241" t="s">
        <v>37</v>
      </c>
      <c r="J241" t="s">
        <v>27</v>
      </c>
      <c r="K241" t="s">
        <v>28</v>
      </c>
      <c r="L241" t="s">
        <v>29</v>
      </c>
      <c r="M241" s="1">
        <v>40729</v>
      </c>
      <c r="N241" s="1">
        <v>40947</v>
      </c>
      <c r="O241" t="s">
        <v>75</v>
      </c>
      <c r="P241" t="s">
        <v>39</v>
      </c>
      <c r="Q241" t="s">
        <v>32</v>
      </c>
      <c r="R241" t="s">
        <v>48</v>
      </c>
      <c r="S241" t="s">
        <v>42</v>
      </c>
      <c r="T241" t="s">
        <v>43</v>
      </c>
      <c r="U241">
        <v>4.2</v>
      </c>
      <c r="V241">
        <v>5</v>
      </c>
      <c r="W241">
        <v>0</v>
      </c>
      <c r="X241">
        <v>13</v>
      </c>
      <c r="Y241" s="1" t="str">
        <f>IF(TRIM(TablaEmpleados[[#This Row],[NOMBRE]])="","Solicitar nombre","Completo")</f>
        <v>Completo</v>
      </c>
      <c r="Z241" s="1" t="str">
        <f>IF(TRIM(TablaEmpleados[[#This Row],[EMAILS]])="","Solicitar email","")</f>
        <v/>
      </c>
      <c r="AA241" s="12">
        <f>IF(TablaEmpleados[[#This Row],[SALARIO]]&lt;60000,TablaEmpleados[[#This Row],[SALARIO]]*7%,0)</f>
        <v>3890.4600000000005</v>
      </c>
      <c r="AB241" s="15">
        <f>IF(RIGHT(TablaEmpleados[[#This Row],[EMAILS]],8)="pade.com",TablaEmpleados[[#This Row],[SALARIO]]*12%,0)</f>
        <v>0</v>
      </c>
      <c r="AC241" s="15">
        <f>IF(LEFT(TablaEmpleados[[#This Row],[EMAILS]],8)="pade.com",TablaEmpleados[[#This Row],[SALARIO]]*12%,0)</f>
        <v>0</v>
      </c>
      <c r="AD241" s="15">
        <f>IF(COUNTIF(TablaEmpleados[[#This Row],[CARGO]],"*Production*")&gt;0,TablaEmpleados[[#This Row],[SALARIO]]*7%,0)</f>
        <v>3890.4600000000005</v>
      </c>
      <c r="AE241" s="59">
        <f>IF(TablaEmpleados[[#This Row],[ESTADO CIVIL]]="Married",2,0)</f>
        <v>2</v>
      </c>
      <c r="AF241" s="59">
        <f ca="1">IF(DATEDIF(TablaEmpleados[[#This Row],[FECHA CONTRATO]],TODAY(),"Y")&gt;=10,2,0)</f>
        <v>2</v>
      </c>
      <c r="AG241" s="6">
        <f>IF(AND(TablaEmpleados[[#This Row],[NACIONALIDAD]]&lt;&gt;"US Citizen",TablaEmpleados[[#This Row],[Bono anual 2]]=0),TablaEmpleados[[#This Row],[SALARIO]]*3%,0)</f>
        <v>0</v>
      </c>
      <c r="AH241" s="6" t="str">
        <f>IF(AND(TablaEmpleados[[#This Row],[NACIONALIDAD]]="US Citizen",TablaEmpleados[[#This Row],[LATINO]]="Yes"),"SI","NO")</f>
        <v>NO</v>
      </c>
      <c r="AI241" s="19">
        <v>1</v>
      </c>
      <c r="AJ241" s="19" t="str">
        <f>IF(AND(TablaEmpleados[[#This Row],[SALARIO]]&gt;=40000,TablaEmpleados[[#This Row],[SALARIO]]&lt;=50000),"SI","NO")</f>
        <v>NO</v>
      </c>
      <c r="AK241" s="6" t="str">
        <f>IF(OR(TablaEmpleados[[#This Row],[SALARIO]]&lt;55000,TablaEmpleados[[#This Row],[ESTADO CIVIL]]="Married"),"SI","NO")</f>
        <v>SI</v>
      </c>
      <c r="AL241" s="6" t="str">
        <f>IF(TablaEmpleados[[#This Row],[ESTADO]]="MA",
              IF(OR(TablaEmpleados[[#This Row],[CP]]=2145,TablaEmpleados[[#This Row],[CP]]=2148),"SI","NO"),"NO")</f>
        <v>NO</v>
      </c>
      <c r="AM2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1" s="6" t="str" cm="1">
        <f t="array" ref="AN2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1" s="6" t="b">
        <f>TablaEmpleados[[#This Row],[EVALUACIÓN DE DESEMPEÑO CON SI]]=TablaEmpleados[[#This Row],[EVALUACIÓN DE DESEMPEÑO CON SI.CONJUNTO]]</f>
        <v>1</v>
      </c>
      <c r="AP24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1" s="6" t="str" cm="1">
        <f t="array" ref="AQ2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1" s="6" t="b">
        <f>TablaEmpleados[[#This Row],[BONOS DE VIAJE POR EL MUNDO (Con SI)]]=TablaEmpleados[[#This Row],[BONOS DE VIAJE POR EL MUNDO (Con SI.CONJUNTO)]]</f>
        <v>1</v>
      </c>
      <c r="AS241" s="22" cm="1">
        <f t="array" ref="AS2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1" s="6" t="str" cm="1">
        <f t="array" ref="AT24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1" s="59">
        <f ca="1">DATEDIF(TablaEmpleados[[#This Row],[FECHA CONTRATO]],TODAY(),"Y")</f>
        <v>12</v>
      </c>
    </row>
    <row r="242" spans="1:48" x14ac:dyDescent="0.25">
      <c r="A242" t="s">
        <v>383</v>
      </c>
      <c r="B242" t="str">
        <f t="shared" si="3"/>
        <v>arobinson@dominio.com</v>
      </c>
      <c r="C242" s="5">
        <v>50428</v>
      </c>
      <c r="D242" t="s">
        <v>23</v>
      </c>
      <c r="E242" t="s">
        <v>24</v>
      </c>
      <c r="F242">
        <v>1420</v>
      </c>
      <c r="G242" s="1">
        <v>27036</v>
      </c>
      <c r="H242" t="s">
        <v>25</v>
      </c>
      <c r="I242" t="s">
        <v>37</v>
      </c>
      <c r="J242" t="s">
        <v>27</v>
      </c>
      <c r="K242" t="s">
        <v>28</v>
      </c>
      <c r="L242" t="s">
        <v>67</v>
      </c>
      <c r="M242" s="1">
        <v>40553</v>
      </c>
      <c r="N242" s="1">
        <v>42395</v>
      </c>
      <c r="O242" t="s">
        <v>88</v>
      </c>
      <c r="P242" t="s">
        <v>39</v>
      </c>
      <c r="Q242" t="s">
        <v>32</v>
      </c>
      <c r="R242" t="s">
        <v>57</v>
      </c>
      <c r="S242" t="s">
        <v>42</v>
      </c>
      <c r="T242" t="s">
        <v>43</v>
      </c>
      <c r="U242">
        <v>5</v>
      </c>
      <c r="V242">
        <v>3</v>
      </c>
      <c r="W242">
        <v>0</v>
      </c>
      <c r="X242">
        <v>11</v>
      </c>
      <c r="Y242" s="1" t="str">
        <f>IF(TRIM(TablaEmpleados[[#This Row],[NOMBRE]])="","Solicitar nombre","Completo")</f>
        <v>Completo</v>
      </c>
      <c r="Z242" s="1" t="str">
        <f>IF(TRIM(TablaEmpleados[[#This Row],[EMAILS]])="","Solicitar email","")</f>
        <v/>
      </c>
      <c r="AA242" s="12">
        <f>IF(TablaEmpleados[[#This Row],[SALARIO]]&lt;60000,TablaEmpleados[[#This Row],[SALARIO]]*7%,0)</f>
        <v>3529.9600000000005</v>
      </c>
      <c r="AB242" s="15">
        <f>IF(RIGHT(TablaEmpleados[[#This Row],[EMAILS]],8)="pade.com",TablaEmpleados[[#This Row],[SALARIO]]*12%,0)</f>
        <v>0</v>
      </c>
      <c r="AC242" s="15">
        <f>IF(LEFT(TablaEmpleados[[#This Row],[EMAILS]],8)="pade.com",TablaEmpleados[[#This Row],[SALARIO]]*12%,0)</f>
        <v>0</v>
      </c>
      <c r="AD242" s="15">
        <f>IF(COUNTIF(TablaEmpleados[[#This Row],[CARGO]],"*Production*")&gt;0,TablaEmpleados[[#This Row],[SALARIO]]*7%,0)</f>
        <v>3529.9600000000005</v>
      </c>
      <c r="AE242" s="59">
        <f>IF(TablaEmpleados[[#This Row],[ESTADO CIVIL]]="Married",2,0)</f>
        <v>2</v>
      </c>
      <c r="AF242" s="59">
        <f ca="1">IF(DATEDIF(TablaEmpleados[[#This Row],[FECHA CONTRATO]],TODAY(),"Y")&gt;=10,2,0)</f>
        <v>2</v>
      </c>
      <c r="AG242" s="6">
        <f>IF(AND(TablaEmpleados[[#This Row],[NACIONALIDAD]]&lt;&gt;"US Citizen",TablaEmpleados[[#This Row],[Bono anual 2]]=0),TablaEmpleados[[#This Row],[SALARIO]]*3%,0)</f>
        <v>0</v>
      </c>
      <c r="AH242" s="6" t="str">
        <f>IF(AND(TablaEmpleados[[#This Row],[NACIONALIDAD]]="US Citizen",TablaEmpleados[[#This Row],[LATINO]]="Yes"),"SI","NO")</f>
        <v>NO</v>
      </c>
      <c r="AI242" s="19">
        <v>1</v>
      </c>
      <c r="AJ242" s="19" t="str">
        <f>IF(AND(TablaEmpleados[[#This Row],[SALARIO]]&gt;=40000,TablaEmpleados[[#This Row],[SALARIO]]&lt;=50000),"SI","NO")</f>
        <v>NO</v>
      </c>
      <c r="AK242" s="6" t="str">
        <f>IF(OR(TablaEmpleados[[#This Row],[SALARIO]]&lt;55000,TablaEmpleados[[#This Row],[ESTADO CIVIL]]="Married"),"SI","NO")</f>
        <v>SI</v>
      </c>
      <c r="AL242" s="6" t="str">
        <f>IF(TablaEmpleados[[#This Row],[ESTADO]]="MA",
              IF(OR(TablaEmpleados[[#This Row],[CP]]=2145,TablaEmpleados[[#This Row],[CP]]=2148),"SI","NO"),"NO")</f>
        <v>NO</v>
      </c>
      <c r="AM2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2" s="6" t="str" cm="1">
        <f t="array" ref="AN2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2" s="6" t="b">
        <f>TablaEmpleados[[#This Row],[EVALUACIÓN DE DESEMPEÑO CON SI]]=TablaEmpleados[[#This Row],[EVALUACIÓN DE DESEMPEÑO CON SI.CONJUNTO]]</f>
        <v>1</v>
      </c>
      <c r="AP24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2" s="6" t="str" cm="1">
        <f t="array" ref="AQ2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2" s="6" t="b">
        <f>TablaEmpleados[[#This Row],[BONOS DE VIAJE POR EL MUNDO (Con SI)]]=TablaEmpleados[[#This Row],[BONOS DE VIAJE POR EL MUNDO (Con SI.CONJUNTO)]]</f>
        <v>1</v>
      </c>
      <c r="AS242" s="22" cm="1">
        <f t="array" ref="AS2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2" s="6" t="str" cm="1">
        <f t="array" ref="AT24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2" s="59">
        <f ca="1">DATEDIF(TablaEmpleados[[#This Row],[FECHA CONTRATO]],TODAY(),"Y")</f>
        <v>13</v>
      </c>
    </row>
    <row r="243" spans="1:48" x14ac:dyDescent="0.25">
      <c r="A243" t="s">
        <v>384</v>
      </c>
      <c r="B243" t="str">
        <f t="shared" si="3"/>
        <v>crobinson@dominio.com</v>
      </c>
      <c r="C243" s="5">
        <v>61422</v>
      </c>
      <c r="D243" t="s">
        <v>23</v>
      </c>
      <c r="E243" t="s">
        <v>24</v>
      </c>
      <c r="F243">
        <v>1460</v>
      </c>
      <c r="G243" s="1">
        <v>31054</v>
      </c>
      <c r="H243" t="s">
        <v>46</v>
      </c>
      <c r="I243" t="s">
        <v>37</v>
      </c>
      <c r="J243" t="s">
        <v>27</v>
      </c>
      <c r="K243" t="s">
        <v>28</v>
      </c>
      <c r="L243" t="s">
        <v>29</v>
      </c>
      <c r="M243" s="1">
        <v>40553</v>
      </c>
      <c r="N243" s="1">
        <v>42507</v>
      </c>
      <c r="O243" t="s">
        <v>88</v>
      </c>
      <c r="P243" t="s">
        <v>89</v>
      </c>
      <c r="Q243" t="s">
        <v>32</v>
      </c>
      <c r="R243" t="s">
        <v>64</v>
      </c>
      <c r="S243" t="s">
        <v>42</v>
      </c>
      <c r="T243" t="s">
        <v>102</v>
      </c>
      <c r="U243">
        <v>3.6</v>
      </c>
      <c r="V243">
        <v>3</v>
      </c>
      <c r="W243">
        <v>0</v>
      </c>
      <c r="X243">
        <v>16</v>
      </c>
      <c r="Y243" s="1" t="str">
        <f>IF(TRIM(TablaEmpleados[[#This Row],[NOMBRE]])="","Solicitar nombre","Completo")</f>
        <v>Completo</v>
      </c>
      <c r="Z243" s="1" t="str">
        <f>IF(TRIM(TablaEmpleados[[#This Row],[EMAILS]])="","Solicitar email","")</f>
        <v/>
      </c>
      <c r="AA243" s="12">
        <f>IF(TablaEmpleados[[#This Row],[SALARIO]]&lt;60000,TablaEmpleados[[#This Row],[SALARIO]]*7%,0)</f>
        <v>0</v>
      </c>
      <c r="AB243" s="15">
        <f>IF(RIGHT(TablaEmpleados[[#This Row],[EMAILS]],8)="pade.com",TablaEmpleados[[#This Row],[SALARIO]]*12%,0)</f>
        <v>0</v>
      </c>
      <c r="AC243" s="15">
        <f>IF(LEFT(TablaEmpleados[[#This Row],[EMAILS]],8)="pade.com",TablaEmpleados[[#This Row],[SALARIO]]*12%,0)</f>
        <v>0</v>
      </c>
      <c r="AD243" s="15">
        <f>IF(COUNTIF(TablaEmpleados[[#This Row],[CARGO]],"*Production*")&gt;0,TablaEmpleados[[#This Row],[SALARIO]]*7%,0)</f>
        <v>4299.54</v>
      </c>
      <c r="AE243" s="59">
        <f>IF(TablaEmpleados[[#This Row],[ESTADO CIVIL]]="Married",2,0)</f>
        <v>2</v>
      </c>
      <c r="AF243" s="59">
        <f ca="1">IF(DATEDIF(TablaEmpleados[[#This Row],[FECHA CONTRATO]],TODAY(),"Y")&gt;=10,2,0)</f>
        <v>2</v>
      </c>
      <c r="AG243" s="6">
        <f>IF(AND(TablaEmpleados[[#This Row],[NACIONALIDAD]]&lt;&gt;"US Citizen",TablaEmpleados[[#This Row],[Bono anual 2]]=0),TablaEmpleados[[#This Row],[SALARIO]]*3%,0)</f>
        <v>0</v>
      </c>
      <c r="AH243" s="6" t="str">
        <f>IF(AND(TablaEmpleados[[#This Row],[NACIONALIDAD]]="US Citizen",TablaEmpleados[[#This Row],[LATINO]]="Yes"),"SI","NO")</f>
        <v>NO</v>
      </c>
      <c r="AI243" s="19">
        <v>1</v>
      </c>
      <c r="AJ243" s="19" t="str">
        <f>IF(AND(TablaEmpleados[[#This Row],[SALARIO]]&gt;=40000,TablaEmpleados[[#This Row],[SALARIO]]&lt;=50000),"SI","NO")</f>
        <v>NO</v>
      </c>
      <c r="AK243" s="6" t="str">
        <f>IF(OR(TablaEmpleados[[#This Row],[SALARIO]]&lt;55000,TablaEmpleados[[#This Row],[ESTADO CIVIL]]="Married"),"SI","NO")</f>
        <v>SI</v>
      </c>
      <c r="AL243" s="6" t="str">
        <f>IF(TablaEmpleados[[#This Row],[ESTADO]]="MA",
              IF(OR(TablaEmpleados[[#This Row],[CP]]=2145,TablaEmpleados[[#This Row],[CP]]=2148),"SI","NO"),"NO")</f>
        <v>NO</v>
      </c>
      <c r="AM2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3" s="6" t="str" cm="1">
        <f t="array" ref="AN2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3" s="6" t="b">
        <f>TablaEmpleados[[#This Row],[EVALUACIÓN DE DESEMPEÑO CON SI]]=TablaEmpleados[[#This Row],[EVALUACIÓN DE DESEMPEÑO CON SI.CONJUNTO]]</f>
        <v>1</v>
      </c>
      <c r="AP24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43" s="6" t="str" cm="1">
        <f t="array" ref="AQ2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43" s="6" t="b">
        <f>TablaEmpleados[[#This Row],[BONOS DE VIAJE POR EL MUNDO (Con SI)]]=TablaEmpleados[[#This Row],[BONOS DE VIAJE POR EL MUNDO (Con SI.CONJUNTO)]]</f>
        <v>1</v>
      </c>
      <c r="AS243" s="22" cm="1">
        <f t="array" ref="AS24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43" s="6" t="str" cm="1">
        <f t="array" ref="AT24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3" s="59">
        <f ca="1">DATEDIF(TablaEmpleados[[#This Row],[FECHA CONTRATO]],TODAY(),"Y")</f>
        <v>13</v>
      </c>
    </row>
    <row r="244" spans="1:48" x14ac:dyDescent="0.25">
      <c r="A244" t="s">
        <v>385</v>
      </c>
      <c r="B244" t="str">
        <f t="shared" si="3"/>
        <v>erobinson@dominio.com</v>
      </c>
      <c r="C244" s="5">
        <v>63353</v>
      </c>
      <c r="D244" t="s">
        <v>23</v>
      </c>
      <c r="E244" t="s">
        <v>24</v>
      </c>
      <c r="F244">
        <v>1730</v>
      </c>
      <c r="G244" s="1">
        <v>31075</v>
      </c>
      <c r="H244" t="s">
        <v>25</v>
      </c>
      <c r="I244" t="s">
        <v>63</v>
      </c>
      <c r="J244" t="s">
        <v>27</v>
      </c>
      <c r="K244" t="s">
        <v>28</v>
      </c>
      <c r="L244" t="s">
        <v>29</v>
      </c>
      <c r="M244" s="1">
        <v>41463</v>
      </c>
      <c r="N244" s="1"/>
      <c r="O244" t="s">
        <v>30</v>
      </c>
      <c r="P244" t="s">
        <v>31</v>
      </c>
      <c r="Q244" t="s">
        <v>32</v>
      </c>
      <c r="R244" t="s">
        <v>68</v>
      </c>
      <c r="S244" t="s">
        <v>65</v>
      </c>
      <c r="T244" t="s">
        <v>35</v>
      </c>
      <c r="U244">
        <v>3.6</v>
      </c>
      <c r="V244">
        <v>5</v>
      </c>
      <c r="W244">
        <v>0</v>
      </c>
      <c r="X244">
        <v>4</v>
      </c>
      <c r="Y244" s="1" t="str">
        <f>IF(TRIM(TablaEmpleados[[#This Row],[NOMBRE]])="","Solicitar nombre","Completo")</f>
        <v>Completo</v>
      </c>
      <c r="Z244" s="1" t="str">
        <f>IF(TRIM(TablaEmpleados[[#This Row],[EMAILS]])="","Solicitar email","")</f>
        <v/>
      </c>
      <c r="AA244" s="12">
        <f>IF(TablaEmpleados[[#This Row],[SALARIO]]&lt;60000,TablaEmpleados[[#This Row],[SALARIO]]*7%,0)</f>
        <v>0</v>
      </c>
      <c r="AB244" s="15">
        <f>IF(RIGHT(TablaEmpleados[[#This Row],[EMAILS]],8)="pade.com",TablaEmpleados[[#This Row],[SALARIO]]*12%,0)</f>
        <v>0</v>
      </c>
      <c r="AC244" s="15">
        <f>IF(LEFT(TablaEmpleados[[#This Row],[EMAILS]],8)="pade.com",TablaEmpleados[[#This Row],[SALARIO]]*12%,0)</f>
        <v>0</v>
      </c>
      <c r="AD244" s="15">
        <f>IF(COUNTIF(TablaEmpleados[[#This Row],[CARGO]],"*Production*")&gt;0,TablaEmpleados[[#This Row],[SALARIO]]*7%,0)</f>
        <v>4434.71</v>
      </c>
      <c r="AE244" s="59">
        <f>IF(TablaEmpleados[[#This Row],[ESTADO CIVIL]]="Married",2,0)</f>
        <v>0</v>
      </c>
      <c r="AF244" s="59">
        <f ca="1">IF(DATEDIF(TablaEmpleados[[#This Row],[FECHA CONTRATO]],TODAY(),"Y")&gt;=10,2,0)</f>
        <v>2</v>
      </c>
      <c r="AG244" s="6">
        <f>IF(AND(TablaEmpleados[[#This Row],[NACIONALIDAD]]&lt;&gt;"US Citizen",TablaEmpleados[[#This Row],[Bono anual 2]]=0),TablaEmpleados[[#This Row],[SALARIO]]*3%,0)</f>
        <v>0</v>
      </c>
      <c r="AH244" s="6" t="str">
        <f>IF(AND(TablaEmpleados[[#This Row],[NACIONALIDAD]]="US Citizen",TablaEmpleados[[#This Row],[LATINO]]="Yes"),"SI","NO")</f>
        <v>NO</v>
      </c>
      <c r="AI244" s="19">
        <v>1</v>
      </c>
      <c r="AJ244" s="19" t="str">
        <f>IF(AND(TablaEmpleados[[#This Row],[SALARIO]]&gt;=40000,TablaEmpleados[[#This Row],[SALARIO]]&lt;=50000),"SI","NO")</f>
        <v>NO</v>
      </c>
      <c r="AK244" s="6" t="str">
        <f>IF(OR(TablaEmpleados[[#This Row],[SALARIO]]&lt;55000,TablaEmpleados[[#This Row],[ESTADO CIVIL]]="Married"),"SI","NO")</f>
        <v>NO</v>
      </c>
      <c r="AL244" s="6" t="str">
        <f>IF(TablaEmpleados[[#This Row],[ESTADO]]="MA",
              IF(OR(TablaEmpleados[[#This Row],[CP]]=2145,TablaEmpleados[[#This Row],[CP]]=2148),"SI","NO"),"NO")</f>
        <v>NO</v>
      </c>
      <c r="AM2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4" s="6" t="str" cm="1">
        <f t="array" ref="AN2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4" s="6" t="b">
        <f>TablaEmpleados[[#This Row],[EVALUACIÓN DE DESEMPEÑO CON SI]]=TablaEmpleados[[#This Row],[EVALUACIÓN DE DESEMPEÑO CON SI.CONJUNTO]]</f>
        <v>1</v>
      </c>
      <c r="AP24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44" s="6" t="str" cm="1">
        <f t="array" ref="AQ2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44" s="6" t="b">
        <f>TablaEmpleados[[#This Row],[BONOS DE VIAJE POR EL MUNDO (Con SI)]]=TablaEmpleados[[#This Row],[BONOS DE VIAJE POR EL MUNDO (Con SI.CONJUNTO)]]</f>
        <v>1</v>
      </c>
      <c r="AS244" s="22" cm="1">
        <f t="array" ref="AS24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44" s="6" t="str" cm="1">
        <f t="array" ref="AT24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4" s="59">
        <f ca="1">DATEDIF(TablaEmpleados[[#This Row],[FECHA CONTRATO]],TODAY(),"Y")</f>
        <v>10</v>
      </c>
    </row>
    <row r="245" spans="1:48" x14ac:dyDescent="0.25">
      <c r="A245" t="s">
        <v>386</v>
      </c>
      <c r="B245" t="str">
        <f t="shared" si="3"/>
        <v>lroby@dominio.com</v>
      </c>
      <c r="C245" s="5">
        <v>89883</v>
      </c>
      <c r="D245" t="s">
        <v>80</v>
      </c>
      <c r="E245" t="s">
        <v>24</v>
      </c>
      <c r="F245">
        <v>1886</v>
      </c>
      <c r="G245" s="1">
        <v>29870</v>
      </c>
      <c r="H245" t="s">
        <v>46</v>
      </c>
      <c r="I245" t="s">
        <v>37</v>
      </c>
      <c r="J245" t="s">
        <v>27</v>
      </c>
      <c r="K245" t="s">
        <v>28</v>
      </c>
      <c r="L245" t="s">
        <v>29</v>
      </c>
      <c r="M245" s="1">
        <v>42051</v>
      </c>
      <c r="N245" s="1"/>
      <c r="O245" t="s">
        <v>30</v>
      </c>
      <c r="P245" t="s">
        <v>31</v>
      </c>
      <c r="Q245" t="s">
        <v>40</v>
      </c>
      <c r="R245" t="s">
        <v>41</v>
      </c>
      <c r="S245" t="s">
        <v>65</v>
      </c>
      <c r="T245" t="s">
        <v>43</v>
      </c>
      <c r="U245">
        <v>3.69</v>
      </c>
      <c r="V245">
        <v>5</v>
      </c>
      <c r="W245">
        <v>6</v>
      </c>
      <c r="X245">
        <v>15</v>
      </c>
      <c r="Y245" s="1" t="str">
        <f>IF(TRIM(TablaEmpleados[[#This Row],[NOMBRE]])="","Solicitar nombre","Completo")</f>
        <v>Completo</v>
      </c>
      <c r="Z245" s="1" t="str">
        <f>IF(TRIM(TablaEmpleados[[#This Row],[EMAILS]])="","Solicitar email","")</f>
        <v/>
      </c>
      <c r="AA245" s="12">
        <f>IF(TablaEmpleados[[#This Row],[SALARIO]]&lt;60000,TablaEmpleados[[#This Row],[SALARIO]]*7%,0)</f>
        <v>0</v>
      </c>
      <c r="AB245" s="15">
        <f>IF(RIGHT(TablaEmpleados[[#This Row],[EMAILS]],8)="pade.com",TablaEmpleados[[#This Row],[SALARIO]]*12%,0)</f>
        <v>0</v>
      </c>
      <c r="AC245" s="15">
        <f>IF(LEFT(TablaEmpleados[[#This Row],[EMAILS]],8)="pade.com",TablaEmpleados[[#This Row],[SALARIO]]*12%,0)</f>
        <v>0</v>
      </c>
      <c r="AD245" s="15">
        <f>IF(COUNTIF(TablaEmpleados[[#This Row],[CARGO]],"*Production*")&gt;0,TablaEmpleados[[#This Row],[SALARIO]]*7%,0)</f>
        <v>0</v>
      </c>
      <c r="AE245" s="59">
        <f>IF(TablaEmpleados[[#This Row],[ESTADO CIVIL]]="Married",2,0)</f>
        <v>2</v>
      </c>
      <c r="AF245" s="59">
        <f ca="1">IF(DATEDIF(TablaEmpleados[[#This Row],[FECHA CONTRATO]],TODAY(),"Y")&gt;=10,2,0)</f>
        <v>0</v>
      </c>
      <c r="AG245" s="6">
        <f>IF(AND(TablaEmpleados[[#This Row],[NACIONALIDAD]]&lt;&gt;"US Citizen",TablaEmpleados[[#This Row],[Bono anual 2]]=0),TablaEmpleados[[#This Row],[SALARIO]]*3%,0)</f>
        <v>0</v>
      </c>
      <c r="AH245" s="6" t="str">
        <f>IF(AND(TablaEmpleados[[#This Row],[NACIONALIDAD]]="US Citizen",TablaEmpleados[[#This Row],[LATINO]]="Yes"),"SI","NO")</f>
        <v>NO</v>
      </c>
      <c r="AI245" s="19">
        <v>1</v>
      </c>
      <c r="AJ245" s="19" t="str">
        <f>IF(AND(TablaEmpleados[[#This Row],[SALARIO]]&gt;=40000,TablaEmpleados[[#This Row],[SALARIO]]&lt;=50000),"SI","NO")</f>
        <v>NO</v>
      </c>
      <c r="AK245" s="6" t="str">
        <f>IF(OR(TablaEmpleados[[#This Row],[SALARIO]]&lt;55000,TablaEmpleados[[#This Row],[ESTADO CIVIL]]="Married"),"SI","NO")</f>
        <v>SI</v>
      </c>
      <c r="AL245" s="6" t="str">
        <f>IF(TablaEmpleados[[#This Row],[ESTADO]]="MA",
              IF(OR(TablaEmpleados[[#This Row],[CP]]=2145,TablaEmpleados[[#This Row],[CP]]=2148),"SI","NO"),"NO")</f>
        <v>NO</v>
      </c>
      <c r="AM2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5" s="6" t="str" cm="1">
        <f t="array" ref="AN2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5" s="6" t="b">
        <f>TablaEmpleados[[#This Row],[EVALUACIÓN DE DESEMPEÑO CON SI]]=TablaEmpleados[[#This Row],[EVALUACIÓN DE DESEMPEÑO CON SI.CONJUNTO]]</f>
        <v>1</v>
      </c>
      <c r="AP24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5" s="6" t="str" cm="1">
        <f t="array" ref="AQ2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5" s="6" t="b">
        <f>TablaEmpleados[[#This Row],[BONOS DE VIAJE POR EL MUNDO (Con SI)]]=TablaEmpleados[[#This Row],[BONOS DE VIAJE POR EL MUNDO (Con SI.CONJUNTO)]]</f>
        <v>1</v>
      </c>
      <c r="AS245" s="22" cm="1">
        <f t="array" ref="AS2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5" s="6" t="str" cm="1">
        <f t="array" ref="AT24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5" s="59">
        <f ca="1">DATEDIF(TablaEmpleados[[#This Row],[FECHA CONTRATO]],TODAY(),"Y")</f>
        <v>9</v>
      </c>
    </row>
    <row r="246" spans="1:48" x14ac:dyDescent="0.25">
      <c r="A246" t="s">
        <v>387</v>
      </c>
      <c r="B246" t="str">
        <f t="shared" si="3"/>
        <v>broehrich@dominio.com</v>
      </c>
      <c r="C246" s="5">
        <v>120000</v>
      </c>
      <c r="D246" t="s">
        <v>388</v>
      </c>
      <c r="E246" t="s">
        <v>24</v>
      </c>
      <c r="F246">
        <v>2703</v>
      </c>
      <c r="G246" s="1">
        <v>26811</v>
      </c>
      <c r="H246" t="s">
        <v>46</v>
      </c>
      <c r="I246" t="s">
        <v>26</v>
      </c>
      <c r="J246" t="s">
        <v>27</v>
      </c>
      <c r="K246" t="s">
        <v>74</v>
      </c>
      <c r="L246" t="s">
        <v>29</v>
      </c>
      <c r="M246" s="1">
        <v>42009</v>
      </c>
      <c r="N246" s="1">
        <v>43414</v>
      </c>
      <c r="O246" t="s">
        <v>75</v>
      </c>
      <c r="P246" t="s">
        <v>39</v>
      </c>
      <c r="Q246" t="s">
        <v>40</v>
      </c>
      <c r="R246" t="s">
        <v>41</v>
      </c>
      <c r="S246" t="s">
        <v>34</v>
      </c>
      <c r="T246" t="s">
        <v>43</v>
      </c>
      <c r="U246">
        <v>3.88</v>
      </c>
      <c r="V246">
        <v>3</v>
      </c>
      <c r="W246">
        <v>7</v>
      </c>
      <c r="X246">
        <v>12</v>
      </c>
      <c r="Y246" s="1" t="str">
        <f>IF(TRIM(TablaEmpleados[[#This Row],[NOMBRE]])="","Solicitar nombre","Completo")</f>
        <v>Completo</v>
      </c>
      <c r="Z246" s="1" t="str">
        <f>IF(TRIM(TablaEmpleados[[#This Row],[EMAILS]])="","Solicitar email","")</f>
        <v/>
      </c>
      <c r="AA246" s="12">
        <f>IF(TablaEmpleados[[#This Row],[SALARIO]]&lt;60000,TablaEmpleados[[#This Row],[SALARIO]]*7%,0)</f>
        <v>0</v>
      </c>
      <c r="AB246" s="15">
        <f>IF(RIGHT(TablaEmpleados[[#This Row],[EMAILS]],8)="pade.com",TablaEmpleados[[#This Row],[SALARIO]]*12%,0)</f>
        <v>0</v>
      </c>
      <c r="AC246" s="15">
        <f>IF(LEFT(TablaEmpleados[[#This Row],[EMAILS]],8)="pade.com",TablaEmpleados[[#This Row],[SALARIO]]*12%,0)</f>
        <v>0</v>
      </c>
      <c r="AD246" s="15">
        <f>IF(COUNTIF(TablaEmpleados[[#This Row],[CARGO]],"*Production*")&gt;0,TablaEmpleados[[#This Row],[SALARIO]]*7%,0)</f>
        <v>0</v>
      </c>
      <c r="AE246" s="59">
        <f>IF(TablaEmpleados[[#This Row],[ESTADO CIVIL]]="Married",2,0)</f>
        <v>0</v>
      </c>
      <c r="AF246" s="59">
        <f ca="1">IF(DATEDIF(TablaEmpleados[[#This Row],[FECHA CONTRATO]],TODAY(),"Y")&gt;=10,2,0)</f>
        <v>0</v>
      </c>
      <c r="AG246" s="6">
        <f>IF(AND(TablaEmpleados[[#This Row],[NACIONALIDAD]]&lt;&gt;"US Citizen",TablaEmpleados[[#This Row],[Bono anual 2]]=0),TablaEmpleados[[#This Row],[SALARIO]]*3%,0)</f>
        <v>0</v>
      </c>
      <c r="AH246" s="6" t="str">
        <f>IF(AND(TablaEmpleados[[#This Row],[NACIONALIDAD]]="US Citizen",TablaEmpleados[[#This Row],[LATINO]]="Yes"),"SI","NO")</f>
        <v>SI</v>
      </c>
      <c r="AI246" s="19">
        <v>1</v>
      </c>
      <c r="AJ246" s="19" t="str">
        <f>IF(AND(TablaEmpleados[[#This Row],[SALARIO]]&gt;=40000,TablaEmpleados[[#This Row],[SALARIO]]&lt;=50000),"SI","NO")</f>
        <v>NO</v>
      </c>
      <c r="AK246" s="6" t="str">
        <f>IF(OR(TablaEmpleados[[#This Row],[SALARIO]]&lt;55000,TablaEmpleados[[#This Row],[ESTADO CIVIL]]="Married"),"SI","NO")</f>
        <v>NO</v>
      </c>
      <c r="AL246" s="6" t="str">
        <f>IF(TablaEmpleados[[#This Row],[ESTADO]]="MA",
              IF(OR(TablaEmpleados[[#This Row],[CP]]=2145,TablaEmpleados[[#This Row],[CP]]=2148),"SI","NO"),"NO")</f>
        <v>NO</v>
      </c>
      <c r="AM2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6" s="6" t="str" cm="1">
        <f t="array" ref="AN2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6" s="6" t="b">
        <f>TablaEmpleados[[#This Row],[EVALUACIÓN DE DESEMPEÑO CON SI]]=TablaEmpleados[[#This Row],[EVALUACIÓN DE DESEMPEÑO CON SI.CONJUNTO]]</f>
        <v>1</v>
      </c>
      <c r="AP24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6" s="6" t="str" cm="1">
        <f t="array" ref="AQ2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6" s="6" t="b">
        <f>TablaEmpleados[[#This Row],[BONOS DE VIAJE POR EL MUNDO (Con SI)]]=TablaEmpleados[[#This Row],[BONOS DE VIAJE POR EL MUNDO (Con SI.CONJUNTO)]]</f>
        <v>1</v>
      </c>
      <c r="AS246" s="22" cm="1">
        <f t="array" ref="AS2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6" s="6" t="str" cm="1">
        <f t="array" ref="AT24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6" s="59">
        <f ca="1">DATEDIF(TablaEmpleados[[#This Row],[FECHA CONTRATO]],TODAY(),"Y")</f>
        <v>9</v>
      </c>
    </row>
    <row r="247" spans="1:48" x14ac:dyDescent="0.25">
      <c r="A247" t="s">
        <v>389</v>
      </c>
      <c r="B247" t="str">
        <f t="shared" si="3"/>
        <v>kroper@dominio.com</v>
      </c>
      <c r="C247" s="5">
        <v>150290</v>
      </c>
      <c r="D247" t="s">
        <v>390</v>
      </c>
      <c r="E247" t="s">
        <v>24</v>
      </c>
      <c r="F247">
        <v>2056</v>
      </c>
      <c r="G247" s="1">
        <v>26624</v>
      </c>
      <c r="H247" t="s">
        <v>46</v>
      </c>
      <c r="I247" t="s">
        <v>26</v>
      </c>
      <c r="J247" t="s">
        <v>27</v>
      </c>
      <c r="K247" t="s">
        <v>28</v>
      </c>
      <c r="L247" t="s">
        <v>67</v>
      </c>
      <c r="M247" s="1">
        <v>42742</v>
      </c>
      <c r="N247" s="1"/>
      <c r="O247" t="s">
        <v>30</v>
      </c>
      <c r="P247" t="s">
        <v>31</v>
      </c>
      <c r="Q247" t="s">
        <v>40</v>
      </c>
      <c r="R247" t="s">
        <v>180</v>
      </c>
      <c r="S247" t="s">
        <v>42</v>
      </c>
      <c r="T247" t="s">
        <v>43</v>
      </c>
      <c r="U247">
        <v>4.9400000000000004</v>
      </c>
      <c r="V247">
        <v>3</v>
      </c>
      <c r="W247">
        <v>5</v>
      </c>
      <c r="X247">
        <v>17</v>
      </c>
      <c r="Y247" s="1" t="str">
        <f>IF(TRIM(TablaEmpleados[[#This Row],[NOMBRE]])="","Solicitar nombre","Completo")</f>
        <v>Completo</v>
      </c>
      <c r="Z247" s="1" t="str">
        <f>IF(TRIM(TablaEmpleados[[#This Row],[EMAILS]])="","Solicitar email","")</f>
        <v/>
      </c>
      <c r="AA247" s="12">
        <f>IF(TablaEmpleados[[#This Row],[SALARIO]]&lt;60000,TablaEmpleados[[#This Row],[SALARIO]]*7%,0)</f>
        <v>0</v>
      </c>
      <c r="AB247" s="15">
        <f>IF(RIGHT(TablaEmpleados[[#This Row],[EMAILS]],8)="pade.com",TablaEmpleados[[#This Row],[SALARIO]]*12%,0)</f>
        <v>0</v>
      </c>
      <c r="AC247" s="15">
        <f>IF(LEFT(TablaEmpleados[[#This Row],[EMAILS]],8)="pade.com",TablaEmpleados[[#This Row],[SALARIO]]*12%,0)</f>
        <v>0</v>
      </c>
      <c r="AD247" s="15">
        <f>IF(COUNTIF(TablaEmpleados[[#This Row],[CARGO]],"*Production*")&gt;0,TablaEmpleados[[#This Row],[SALARIO]]*7%,0)</f>
        <v>0</v>
      </c>
      <c r="AE247" s="59">
        <f>IF(TablaEmpleados[[#This Row],[ESTADO CIVIL]]="Married",2,0)</f>
        <v>0</v>
      </c>
      <c r="AF247" s="59">
        <f ca="1">IF(DATEDIF(TablaEmpleados[[#This Row],[FECHA CONTRATO]],TODAY(),"Y")&gt;=10,2,0)</f>
        <v>0</v>
      </c>
      <c r="AG247" s="6">
        <f>IF(AND(TablaEmpleados[[#This Row],[NACIONALIDAD]]&lt;&gt;"US Citizen",TablaEmpleados[[#This Row],[Bono anual 2]]=0),TablaEmpleados[[#This Row],[SALARIO]]*3%,0)</f>
        <v>0</v>
      </c>
      <c r="AH247" s="6" t="str">
        <f>IF(AND(TablaEmpleados[[#This Row],[NACIONALIDAD]]="US Citizen",TablaEmpleados[[#This Row],[LATINO]]="Yes"),"SI","NO")</f>
        <v>NO</v>
      </c>
      <c r="AI247" s="19">
        <v>1</v>
      </c>
      <c r="AJ247" s="19" t="str">
        <f>IF(AND(TablaEmpleados[[#This Row],[SALARIO]]&gt;=40000,TablaEmpleados[[#This Row],[SALARIO]]&lt;=50000),"SI","NO")</f>
        <v>NO</v>
      </c>
      <c r="AK247" s="6" t="str">
        <f>IF(OR(TablaEmpleados[[#This Row],[SALARIO]]&lt;55000,TablaEmpleados[[#This Row],[ESTADO CIVIL]]="Married"),"SI","NO")</f>
        <v>NO</v>
      </c>
      <c r="AL247" s="6" t="str">
        <f>IF(TablaEmpleados[[#This Row],[ESTADO]]="MA",
              IF(OR(TablaEmpleados[[#This Row],[CP]]=2145,TablaEmpleados[[#This Row],[CP]]=2148),"SI","NO"),"NO")</f>
        <v>NO</v>
      </c>
      <c r="AM2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7" s="6" t="str" cm="1">
        <f t="array" ref="AN2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7" s="6" t="b">
        <f>TablaEmpleados[[#This Row],[EVALUACIÓN DE DESEMPEÑO CON SI]]=TablaEmpleados[[#This Row],[EVALUACIÓN DE DESEMPEÑO CON SI.CONJUNTO]]</f>
        <v>1</v>
      </c>
      <c r="AP24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7" s="6" t="str" cm="1">
        <f t="array" ref="AQ2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7" s="6" t="b">
        <f>TablaEmpleados[[#This Row],[BONOS DE VIAJE POR EL MUNDO (Con SI)]]=TablaEmpleados[[#This Row],[BONOS DE VIAJE POR EL MUNDO (Con SI.CONJUNTO)]]</f>
        <v>1</v>
      </c>
      <c r="AS247" s="22" cm="1">
        <f t="array" ref="AS2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7" s="6" t="str" cm="1">
        <f t="array" ref="AT24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7" s="59">
        <f ca="1">DATEDIF(TablaEmpleados[[#This Row],[FECHA CONTRATO]],TODAY(),"Y")</f>
        <v>7</v>
      </c>
    </row>
    <row r="248" spans="1:48" x14ac:dyDescent="0.25">
      <c r="A248" t="s">
        <v>391</v>
      </c>
      <c r="B248" t="str">
        <f t="shared" si="3"/>
        <v>arose@dominio.com</v>
      </c>
      <c r="C248" s="5">
        <v>60627</v>
      </c>
      <c r="D248" t="s">
        <v>23</v>
      </c>
      <c r="E248" t="s">
        <v>24</v>
      </c>
      <c r="F248">
        <v>1886</v>
      </c>
      <c r="G248" s="1">
        <v>27368</v>
      </c>
      <c r="H248" t="s">
        <v>46</v>
      </c>
      <c r="I248" t="s">
        <v>121</v>
      </c>
      <c r="J248" t="s">
        <v>27</v>
      </c>
      <c r="K248" t="s">
        <v>28</v>
      </c>
      <c r="L248" t="s">
        <v>29</v>
      </c>
      <c r="M248" s="1">
        <v>41645</v>
      </c>
      <c r="N248" s="1"/>
      <c r="O248" t="s">
        <v>30</v>
      </c>
      <c r="P248" t="s">
        <v>31</v>
      </c>
      <c r="Q248" t="s">
        <v>32</v>
      </c>
      <c r="R248" t="s">
        <v>76</v>
      </c>
      <c r="S248" t="s">
        <v>184</v>
      </c>
      <c r="T248" t="s">
        <v>43</v>
      </c>
      <c r="U248">
        <v>5</v>
      </c>
      <c r="V248">
        <v>4</v>
      </c>
      <c r="W248">
        <v>0</v>
      </c>
      <c r="X248">
        <v>8</v>
      </c>
      <c r="Y248" s="1" t="str">
        <f>IF(TRIM(TablaEmpleados[[#This Row],[NOMBRE]])="","Solicitar nombre","Completo")</f>
        <v>Completo</v>
      </c>
      <c r="Z248" s="1" t="str">
        <f>IF(TRIM(TablaEmpleados[[#This Row],[EMAILS]])="","Solicitar email","")</f>
        <v/>
      </c>
      <c r="AA248" s="12">
        <f>IF(TablaEmpleados[[#This Row],[SALARIO]]&lt;60000,TablaEmpleados[[#This Row],[SALARIO]]*7%,0)</f>
        <v>0</v>
      </c>
      <c r="AB248" s="15">
        <f>IF(RIGHT(TablaEmpleados[[#This Row],[EMAILS]],8)="pade.com",TablaEmpleados[[#This Row],[SALARIO]]*12%,0)</f>
        <v>0</v>
      </c>
      <c r="AC248" s="15">
        <f>IF(LEFT(TablaEmpleados[[#This Row],[EMAILS]],8)="pade.com",TablaEmpleados[[#This Row],[SALARIO]]*12%,0)</f>
        <v>0</v>
      </c>
      <c r="AD248" s="15">
        <f>IF(COUNTIF(TablaEmpleados[[#This Row],[CARGO]],"*Production*")&gt;0,TablaEmpleados[[#This Row],[SALARIO]]*7%,0)</f>
        <v>4243.8900000000003</v>
      </c>
      <c r="AE248" s="59">
        <f>IF(TablaEmpleados[[#This Row],[ESTADO CIVIL]]="Married",2,0)</f>
        <v>0</v>
      </c>
      <c r="AF248" s="59">
        <f ca="1">IF(DATEDIF(TablaEmpleados[[#This Row],[FECHA CONTRATO]],TODAY(),"Y")&gt;=10,2,0)</f>
        <v>2</v>
      </c>
      <c r="AG248" s="6">
        <f>IF(AND(TablaEmpleados[[#This Row],[NACIONALIDAD]]&lt;&gt;"US Citizen",TablaEmpleados[[#This Row],[Bono anual 2]]=0),TablaEmpleados[[#This Row],[SALARIO]]*3%,0)</f>
        <v>0</v>
      </c>
      <c r="AH248" s="6" t="str">
        <f>IF(AND(TablaEmpleados[[#This Row],[NACIONALIDAD]]="US Citizen",TablaEmpleados[[#This Row],[LATINO]]="Yes"),"SI","NO")</f>
        <v>NO</v>
      </c>
      <c r="AI248" s="19">
        <v>1</v>
      </c>
      <c r="AJ248" s="19" t="str">
        <f>IF(AND(TablaEmpleados[[#This Row],[SALARIO]]&gt;=40000,TablaEmpleados[[#This Row],[SALARIO]]&lt;=50000),"SI","NO")</f>
        <v>NO</v>
      </c>
      <c r="AK248" s="6" t="str">
        <f>IF(OR(TablaEmpleados[[#This Row],[SALARIO]]&lt;55000,TablaEmpleados[[#This Row],[ESTADO CIVIL]]="Married"),"SI","NO")</f>
        <v>NO</v>
      </c>
      <c r="AL248" s="6" t="str">
        <f>IF(TablaEmpleados[[#This Row],[ESTADO]]="MA",
              IF(OR(TablaEmpleados[[#This Row],[CP]]=2145,TablaEmpleados[[#This Row],[CP]]=2148),"SI","NO"),"NO")</f>
        <v>NO</v>
      </c>
      <c r="AM2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8" s="6" t="str" cm="1">
        <f t="array" ref="AN2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8" s="6" t="b">
        <f>TablaEmpleados[[#This Row],[EVALUACIÓN DE DESEMPEÑO CON SI]]=TablaEmpleados[[#This Row],[EVALUACIÓN DE DESEMPEÑO CON SI.CONJUNTO]]</f>
        <v>1</v>
      </c>
      <c r="AP24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8" s="6" t="str" cm="1">
        <f t="array" ref="AQ2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8" s="6" t="b">
        <f>TablaEmpleados[[#This Row],[BONOS DE VIAJE POR EL MUNDO (Con SI)]]=TablaEmpleados[[#This Row],[BONOS DE VIAJE POR EL MUNDO (Con SI.CONJUNTO)]]</f>
        <v>1</v>
      </c>
      <c r="AS248" s="22" cm="1">
        <f t="array" ref="AS24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8" s="6" t="str" cm="1">
        <f t="array" ref="AT24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8" s="59">
        <f ca="1">DATEDIF(TablaEmpleados[[#This Row],[FECHA CONTRATO]],TODAY(),"Y")</f>
        <v>10</v>
      </c>
    </row>
    <row r="249" spans="1:48" x14ac:dyDescent="0.25">
      <c r="A249" t="s">
        <v>392</v>
      </c>
      <c r="B249" t="str">
        <f t="shared" si="3"/>
        <v>brossetti@dominio.com</v>
      </c>
      <c r="C249" s="5">
        <v>53180</v>
      </c>
      <c r="D249" t="s">
        <v>23</v>
      </c>
      <c r="E249" t="s">
        <v>24</v>
      </c>
      <c r="F249">
        <v>2155</v>
      </c>
      <c r="G249" s="1">
        <v>31854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s="1">
        <v>40637</v>
      </c>
      <c r="N249" s="1">
        <v>43325</v>
      </c>
      <c r="O249" t="s">
        <v>75</v>
      </c>
      <c r="P249" t="s">
        <v>39</v>
      </c>
      <c r="Q249" t="s">
        <v>32</v>
      </c>
      <c r="R249" t="s">
        <v>48</v>
      </c>
      <c r="S249" t="s">
        <v>55</v>
      </c>
      <c r="T249" t="s">
        <v>43</v>
      </c>
      <c r="U249">
        <v>5</v>
      </c>
      <c r="V249">
        <v>5</v>
      </c>
      <c r="W249">
        <v>0</v>
      </c>
      <c r="X249">
        <v>4</v>
      </c>
      <c r="Y249" s="1" t="str">
        <f>IF(TRIM(TablaEmpleados[[#This Row],[NOMBRE]])="","Solicitar nombre","Completo")</f>
        <v>Completo</v>
      </c>
      <c r="Z249" s="1" t="str">
        <f>IF(TRIM(TablaEmpleados[[#This Row],[EMAILS]])="","Solicitar email","")</f>
        <v/>
      </c>
      <c r="AA249" s="12">
        <f>IF(TablaEmpleados[[#This Row],[SALARIO]]&lt;60000,TablaEmpleados[[#This Row],[SALARIO]]*7%,0)</f>
        <v>3722.6000000000004</v>
      </c>
      <c r="AB249" s="15">
        <f>IF(RIGHT(TablaEmpleados[[#This Row],[EMAILS]],8)="pade.com",TablaEmpleados[[#This Row],[SALARIO]]*12%,0)</f>
        <v>0</v>
      </c>
      <c r="AC249" s="15">
        <f>IF(LEFT(TablaEmpleados[[#This Row],[EMAILS]],8)="pade.com",TablaEmpleados[[#This Row],[SALARIO]]*12%,0)</f>
        <v>0</v>
      </c>
      <c r="AD249" s="15">
        <f>IF(COUNTIF(TablaEmpleados[[#This Row],[CARGO]],"*Production*")&gt;0,TablaEmpleados[[#This Row],[SALARIO]]*7%,0)</f>
        <v>3722.6000000000004</v>
      </c>
      <c r="AE249" s="59">
        <f>IF(TablaEmpleados[[#This Row],[ESTADO CIVIL]]="Married",2,0)</f>
        <v>0</v>
      </c>
      <c r="AF249" s="59">
        <f ca="1">IF(DATEDIF(TablaEmpleados[[#This Row],[FECHA CONTRATO]],TODAY(),"Y")&gt;=10,2,0)</f>
        <v>2</v>
      </c>
      <c r="AG249" s="6">
        <f>IF(AND(TablaEmpleados[[#This Row],[NACIONALIDAD]]&lt;&gt;"US Citizen",TablaEmpleados[[#This Row],[Bono anual 2]]=0),TablaEmpleados[[#This Row],[SALARIO]]*3%,0)</f>
        <v>0</v>
      </c>
      <c r="AH249" s="6" t="str">
        <f>IF(AND(TablaEmpleados[[#This Row],[NACIONALIDAD]]="US Citizen",TablaEmpleados[[#This Row],[LATINO]]="Yes"),"SI","NO")</f>
        <v>NO</v>
      </c>
      <c r="AI249" s="19">
        <v>1</v>
      </c>
      <c r="AJ249" s="19" t="str">
        <f>IF(AND(TablaEmpleados[[#This Row],[SALARIO]]&gt;=40000,TablaEmpleados[[#This Row],[SALARIO]]&lt;=50000),"SI","NO")</f>
        <v>NO</v>
      </c>
      <c r="AK249" s="6" t="str">
        <f>IF(OR(TablaEmpleados[[#This Row],[SALARIO]]&lt;55000,TablaEmpleados[[#This Row],[ESTADO CIVIL]]="Married"),"SI","NO")</f>
        <v>SI</v>
      </c>
      <c r="AL249" s="6" t="str">
        <f>IF(TablaEmpleados[[#This Row],[ESTADO]]="MA",
              IF(OR(TablaEmpleados[[#This Row],[CP]]=2145,TablaEmpleados[[#This Row],[CP]]=2148),"SI","NO"),"NO")</f>
        <v>NO</v>
      </c>
      <c r="AM2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9" s="6" t="str" cm="1">
        <f t="array" ref="AN2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9" s="6" t="b">
        <f>TablaEmpleados[[#This Row],[EVALUACIÓN DE DESEMPEÑO CON SI]]=TablaEmpleados[[#This Row],[EVALUACIÓN DE DESEMPEÑO CON SI.CONJUNTO]]</f>
        <v>1</v>
      </c>
      <c r="AP24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49" s="6" t="str" cm="1">
        <f t="array" ref="AQ2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9" s="6" t="b">
        <f>TablaEmpleados[[#This Row],[BONOS DE VIAJE POR EL MUNDO (Con SI)]]=TablaEmpleados[[#This Row],[BONOS DE VIAJE POR EL MUNDO (Con SI.CONJUNTO)]]</f>
        <v>1</v>
      </c>
      <c r="AS249" s="22" cm="1">
        <f t="array" ref="AS2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9" s="6" t="str" cm="1">
        <f t="array" ref="AT24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9" s="59">
        <f ca="1">DATEDIF(TablaEmpleados[[#This Row],[FECHA CONTRATO]],TODAY(),"Y")</f>
        <v>13</v>
      </c>
    </row>
    <row r="250" spans="1:48" x14ac:dyDescent="0.25">
      <c r="A250" t="s">
        <v>393</v>
      </c>
      <c r="B250" t="str">
        <f t="shared" si="3"/>
        <v>sroup@dominio.com</v>
      </c>
      <c r="C250" s="5">
        <v>140920</v>
      </c>
      <c r="D250" t="s">
        <v>394</v>
      </c>
      <c r="E250" t="s">
        <v>24</v>
      </c>
      <c r="F250">
        <v>2481</v>
      </c>
      <c r="G250" s="1">
        <v>26759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s="1">
        <v>41294</v>
      </c>
      <c r="N250" s="1"/>
      <c r="O250" t="s">
        <v>30</v>
      </c>
      <c r="P250" t="s">
        <v>31</v>
      </c>
      <c r="Q250" t="s">
        <v>40</v>
      </c>
      <c r="R250" t="s">
        <v>131</v>
      </c>
      <c r="S250" t="s">
        <v>42</v>
      </c>
      <c r="T250" t="s">
        <v>43</v>
      </c>
      <c r="U250">
        <v>3.6</v>
      </c>
      <c r="V250">
        <v>5</v>
      </c>
      <c r="W250">
        <v>7</v>
      </c>
      <c r="X250">
        <v>13</v>
      </c>
      <c r="Y250" s="1" t="str">
        <f>IF(TRIM(TablaEmpleados[[#This Row],[NOMBRE]])="","Solicitar nombre","Completo")</f>
        <v>Completo</v>
      </c>
      <c r="Z250" s="1" t="str">
        <f>IF(TRIM(TablaEmpleados[[#This Row],[EMAILS]])="","Solicitar email","")</f>
        <v/>
      </c>
      <c r="AA250" s="12">
        <f>IF(TablaEmpleados[[#This Row],[SALARIO]]&lt;60000,TablaEmpleados[[#This Row],[SALARIO]]*7%,0)</f>
        <v>0</v>
      </c>
      <c r="AB250" s="15">
        <f>IF(RIGHT(TablaEmpleados[[#This Row],[EMAILS]],8)="pade.com",TablaEmpleados[[#This Row],[SALARIO]]*12%,0)</f>
        <v>0</v>
      </c>
      <c r="AC250" s="15">
        <f>IF(LEFT(TablaEmpleados[[#This Row],[EMAILS]],8)="pade.com",TablaEmpleados[[#This Row],[SALARIO]]*12%,0)</f>
        <v>0</v>
      </c>
      <c r="AD250" s="15">
        <f>IF(COUNTIF(TablaEmpleados[[#This Row],[CARGO]],"*Production*")&gt;0,TablaEmpleados[[#This Row],[SALARIO]]*7%,0)</f>
        <v>0</v>
      </c>
      <c r="AE250" s="59">
        <f>IF(TablaEmpleados[[#This Row],[ESTADO CIVIL]]="Married",2,0)</f>
        <v>0</v>
      </c>
      <c r="AF250" s="59">
        <f ca="1">IF(DATEDIF(TablaEmpleados[[#This Row],[FECHA CONTRATO]],TODAY(),"Y")&gt;=10,2,0)</f>
        <v>2</v>
      </c>
      <c r="AG250" s="6">
        <f>IF(AND(TablaEmpleados[[#This Row],[NACIONALIDAD]]&lt;&gt;"US Citizen",TablaEmpleados[[#This Row],[Bono anual 2]]=0),TablaEmpleados[[#This Row],[SALARIO]]*3%,0)</f>
        <v>0</v>
      </c>
      <c r="AH250" s="6" t="str">
        <f>IF(AND(TablaEmpleados[[#This Row],[NACIONALIDAD]]="US Citizen",TablaEmpleados[[#This Row],[LATINO]]="Yes"),"SI","NO")</f>
        <v>NO</v>
      </c>
      <c r="AI250" s="19">
        <v>1</v>
      </c>
      <c r="AJ250" s="19" t="str">
        <f>IF(AND(TablaEmpleados[[#This Row],[SALARIO]]&gt;=40000,TablaEmpleados[[#This Row],[SALARIO]]&lt;=50000),"SI","NO")</f>
        <v>NO</v>
      </c>
      <c r="AK250" s="6" t="str">
        <f>IF(OR(TablaEmpleados[[#This Row],[SALARIO]]&lt;55000,TablaEmpleados[[#This Row],[ESTADO CIVIL]]="Married"),"SI","NO")</f>
        <v>NO</v>
      </c>
      <c r="AL250" s="6" t="str">
        <f>IF(TablaEmpleados[[#This Row],[ESTADO]]="MA",
              IF(OR(TablaEmpleados[[#This Row],[CP]]=2145,TablaEmpleados[[#This Row],[CP]]=2148),"SI","NO"),"NO")</f>
        <v>NO</v>
      </c>
      <c r="AM2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0" s="6" t="str" cm="1">
        <f t="array" ref="AN2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0" s="6" t="b">
        <f>TablaEmpleados[[#This Row],[EVALUACIÓN DE DESEMPEÑO CON SI]]=TablaEmpleados[[#This Row],[EVALUACIÓN DE DESEMPEÑO CON SI.CONJUNTO]]</f>
        <v>1</v>
      </c>
      <c r="AP25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0" s="6" t="str" cm="1">
        <f t="array" ref="AQ2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0" s="6" t="b">
        <f>TablaEmpleados[[#This Row],[BONOS DE VIAJE POR EL MUNDO (Con SI)]]=TablaEmpleados[[#This Row],[BONOS DE VIAJE POR EL MUNDO (Con SI.CONJUNTO)]]</f>
        <v>1</v>
      </c>
      <c r="AS250" s="22" cm="1">
        <f t="array" ref="AS25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0" s="6" t="str" cm="1">
        <f t="array" ref="AT25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0" s="59">
        <f ca="1">DATEDIF(TablaEmpleados[[#This Row],[FECHA CONTRATO]],TODAY(),"Y")</f>
        <v>11</v>
      </c>
    </row>
    <row r="251" spans="1:48" x14ac:dyDescent="0.25">
      <c r="A251" t="s">
        <v>395</v>
      </c>
      <c r="B251" t="str">
        <f t="shared" si="3"/>
        <v>rruiz@dominio.com</v>
      </c>
      <c r="C251" s="5">
        <v>148999</v>
      </c>
      <c r="D251" t="s">
        <v>394</v>
      </c>
      <c r="E251" t="s">
        <v>24</v>
      </c>
      <c r="F251">
        <v>1915</v>
      </c>
      <c r="G251" s="1">
        <v>23380</v>
      </c>
      <c r="H251" t="s">
        <v>25</v>
      </c>
      <c r="I251" t="s">
        <v>52</v>
      </c>
      <c r="J251" t="s">
        <v>27</v>
      </c>
      <c r="K251" t="s">
        <v>28</v>
      </c>
      <c r="L251" t="s">
        <v>67</v>
      </c>
      <c r="M251" s="1">
        <v>40917</v>
      </c>
      <c r="N251" s="1">
        <v>42312</v>
      </c>
      <c r="O251" t="s">
        <v>47</v>
      </c>
      <c r="P251" t="s">
        <v>39</v>
      </c>
      <c r="Q251" t="s">
        <v>40</v>
      </c>
      <c r="R251" t="s">
        <v>131</v>
      </c>
      <c r="S251" t="s">
        <v>69</v>
      </c>
      <c r="T251" t="s">
        <v>43</v>
      </c>
      <c r="U251">
        <v>4.3</v>
      </c>
      <c r="V251">
        <v>4</v>
      </c>
      <c r="W251">
        <v>6</v>
      </c>
      <c r="X251">
        <v>8</v>
      </c>
      <c r="Y251" s="1" t="str">
        <f>IF(TRIM(TablaEmpleados[[#This Row],[NOMBRE]])="","Solicitar nombre","Completo")</f>
        <v>Completo</v>
      </c>
      <c r="Z251" s="1" t="str">
        <f>IF(TRIM(TablaEmpleados[[#This Row],[EMAILS]])="","Solicitar email","")</f>
        <v/>
      </c>
      <c r="AA251" s="12">
        <f>IF(TablaEmpleados[[#This Row],[SALARIO]]&lt;60000,TablaEmpleados[[#This Row],[SALARIO]]*7%,0)</f>
        <v>0</v>
      </c>
      <c r="AB251" s="15">
        <f>IF(RIGHT(TablaEmpleados[[#This Row],[EMAILS]],8)="pade.com",TablaEmpleados[[#This Row],[SALARIO]]*12%,0)</f>
        <v>0</v>
      </c>
      <c r="AC251" s="15">
        <f>IF(LEFT(TablaEmpleados[[#This Row],[EMAILS]],8)="pade.com",TablaEmpleados[[#This Row],[SALARIO]]*12%,0)</f>
        <v>0</v>
      </c>
      <c r="AD251" s="15">
        <f>IF(COUNTIF(TablaEmpleados[[#This Row],[CARGO]],"*Production*")&gt;0,TablaEmpleados[[#This Row],[SALARIO]]*7%,0)</f>
        <v>0</v>
      </c>
      <c r="AE251" s="59">
        <f>IF(TablaEmpleados[[#This Row],[ESTADO CIVIL]]="Married",2,0)</f>
        <v>0</v>
      </c>
      <c r="AF251" s="59">
        <f ca="1">IF(DATEDIF(TablaEmpleados[[#This Row],[FECHA CONTRATO]],TODAY(),"Y")&gt;=10,2,0)</f>
        <v>2</v>
      </c>
      <c r="AG251" s="6">
        <f>IF(AND(TablaEmpleados[[#This Row],[NACIONALIDAD]]&lt;&gt;"US Citizen",TablaEmpleados[[#This Row],[Bono anual 2]]=0),TablaEmpleados[[#This Row],[SALARIO]]*3%,0)</f>
        <v>0</v>
      </c>
      <c r="AH251" s="6" t="str">
        <f>IF(AND(TablaEmpleados[[#This Row],[NACIONALIDAD]]="US Citizen",TablaEmpleados[[#This Row],[LATINO]]="Yes"),"SI","NO")</f>
        <v>NO</v>
      </c>
      <c r="AI251" s="19">
        <v>1</v>
      </c>
      <c r="AJ251" s="19" t="str">
        <f>IF(AND(TablaEmpleados[[#This Row],[SALARIO]]&gt;=40000,TablaEmpleados[[#This Row],[SALARIO]]&lt;=50000),"SI","NO")</f>
        <v>NO</v>
      </c>
      <c r="AK251" s="6" t="str">
        <f>IF(OR(TablaEmpleados[[#This Row],[SALARIO]]&lt;55000,TablaEmpleados[[#This Row],[ESTADO CIVIL]]="Married"),"SI","NO")</f>
        <v>NO</v>
      </c>
      <c r="AL251" s="6" t="str">
        <f>IF(TablaEmpleados[[#This Row],[ESTADO]]="MA",
              IF(OR(TablaEmpleados[[#This Row],[CP]]=2145,TablaEmpleados[[#This Row],[CP]]=2148),"SI","NO"),"NO")</f>
        <v>NO</v>
      </c>
      <c r="AM2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1" s="6" t="str" cm="1">
        <f t="array" ref="AN2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1" s="6" t="b">
        <f>TablaEmpleados[[#This Row],[EVALUACIÓN DE DESEMPEÑO CON SI]]=TablaEmpleados[[#This Row],[EVALUACIÓN DE DESEMPEÑO CON SI.CONJUNTO]]</f>
        <v>1</v>
      </c>
      <c r="AP25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1" s="6" t="str" cm="1">
        <f t="array" ref="AQ2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1" s="6" t="b">
        <f>TablaEmpleados[[#This Row],[BONOS DE VIAJE POR EL MUNDO (Con SI)]]=TablaEmpleados[[#This Row],[BONOS DE VIAJE POR EL MUNDO (Con SI.CONJUNTO)]]</f>
        <v>1</v>
      </c>
      <c r="AS251" s="22" cm="1">
        <f t="array" ref="AS2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1" s="6" t="str" cm="1">
        <f t="array" ref="AT25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1" s="59">
        <f ca="1">DATEDIF(TablaEmpleados[[#This Row],[FECHA CONTRATO]],TODAY(),"Y")</f>
        <v>12</v>
      </c>
    </row>
    <row r="252" spans="1:48" x14ac:dyDescent="0.25">
      <c r="A252" t="s">
        <v>396</v>
      </c>
      <c r="B252" t="str">
        <f t="shared" si="3"/>
        <v>asaada@dominio.com</v>
      </c>
      <c r="C252" s="5">
        <v>86214</v>
      </c>
      <c r="D252" t="s">
        <v>59</v>
      </c>
      <c r="E252" t="s">
        <v>24</v>
      </c>
      <c r="F252">
        <v>2132</v>
      </c>
      <c r="G252" s="1">
        <v>31617</v>
      </c>
      <c r="H252" t="s">
        <v>46</v>
      </c>
      <c r="I252" t="s">
        <v>37</v>
      </c>
      <c r="J252" t="s">
        <v>27</v>
      </c>
      <c r="K252" t="s">
        <v>28</v>
      </c>
      <c r="L252" t="s">
        <v>29</v>
      </c>
      <c r="M252" s="1">
        <v>41218</v>
      </c>
      <c r="N252" s="1"/>
      <c r="O252" t="s">
        <v>30</v>
      </c>
      <c r="P252" t="s">
        <v>31</v>
      </c>
      <c r="Q252" t="s">
        <v>60</v>
      </c>
      <c r="R252" t="s">
        <v>61</v>
      </c>
      <c r="S252" t="s">
        <v>42</v>
      </c>
      <c r="T252" t="s">
        <v>43</v>
      </c>
      <c r="U252">
        <v>4.2</v>
      </c>
      <c r="V252">
        <v>3</v>
      </c>
      <c r="W252">
        <v>6</v>
      </c>
      <c r="X252">
        <v>2</v>
      </c>
      <c r="Y252" s="1" t="str">
        <f>IF(TRIM(TablaEmpleados[[#This Row],[NOMBRE]])="","Solicitar nombre","Completo")</f>
        <v>Completo</v>
      </c>
      <c r="Z252" s="1" t="str">
        <f>IF(TRIM(TablaEmpleados[[#This Row],[EMAILS]])="","Solicitar email","")</f>
        <v/>
      </c>
      <c r="AA252" s="12">
        <f>IF(TablaEmpleados[[#This Row],[SALARIO]]&lt;60000,TablaEmpleados[[#This Row],[SALARIO]]*7%,0)</f>
        <v>0</v>
      </c>
      <c r="AB252" s="15">
        <f>IF(RIGHT(TablaEmpleados[[#This Row],[EMAILS]],8)="pade.com",TablaEmpleados[[#This Row],[SALARIO]]*12%,0)</f>
        <v>0</v>
      </c>
      <c r="AC252" s="15">
        <f>IF(LEFT(TablaEmpleados[[#This Row],[EMAILS]],8)="pade.com",TablaEmpleados[[#This Row],[SALARIO]]*12%,0)</f>
        <v>0</v>
      </c>
      <c r="AD252" s="15">
        <f>IF(COUNTIF(TablaEmpleados[[#This Row],[CARGO]],"*Production*")&gt;0,TablaEmpleados[[#This Row],[SALARIO]]*7%,0)</f>
        <v>0</v>
      </c>
      <c r="AE252" s="59">
        <f>IF(TablaEmpleados[[#This Row],[ESTADO CIVIL]]="Married",2,0)</f>
        <v>2</v>
      </c>
      <c r="AF252" s="59">
        <f ca="1">IF(DATEDIF(TablaEmpleados[[#This Row],[FECHA CONTRATO]],TODAY(),"Y")&gt;=10,2,0)</f>
        <v>2</v>
      </c>
      <c r="AG252" s="6">
        <f>IF(AND(TablaEmpleados[[#This Row],[NACIONALIDAD]]&lt;&gt;"US Citizen",TablaEmpleados[[#This Row],[Bono anual 2]]=0),TablaEmpleados[[#This Row],[SALARIO]]*3%,0)</f>
        <v>0</v>
      </c>
      <c r="AH252" s="6" t="str">
        <f>IF(AND(TablaEmpleados[[#This Row],[NACIONALIDAD]]="US Citizen",TablaEmpleados[[#This Row],[LATINO]]="Yes"),"SI","NO")</f>
        <v>NO</v>
      </c>
      <c r="AI252" s="19">
        <v>1</v>
      </c>
      <c r="AJ252" s="19" t="str">
        <f>IF(AND(TablaEmpleados[[#This Row],[SALARIO]]&gt;=40000,TablaEmpleados[[#This Row],[SALARIO]]&lt;=50000),"SI","NO")</f>
        <v>NO</v>
      </c>
      <c r="AK252" s="6" t="str">
        <f>IF(OR(TablaEmpleados[[#This Row],[SALARIO]]&lt;55000,TablaEmpleados[[#This Row],[ESTADO CIVIL]]="Married"),"SI","NO")</f>
        <v>SI</v>
      </c>
      <c r="AL252" s="6" t="str">
        <f>IF(TablaEmpleados[[#This Row],[ESTADO]]="MA",
              IF(OR(TablaEmpleados[[#This Row],[CP]]=2145,TablaEmpleados[[#This Row],[CP]]=2148),"SI","NO"),"NO")</f>
        <v>NO</v>
      </c>
      <c r="AM2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52" s="6" t="str" cm="1">
        <f t="array" ref="AN2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52" s="6" t="b">
        <f>TablaEmpleados[[#This Row],[EVALUACIÓN DE DESEMPEÑO CON SI]]=TablaEmpleados[[#This Row],[EVALUACIÓN DE DESEMPEÑO CON SI.CONJUNTO]]</f>
        <v>1</v>
      </c>
      <c r="AP25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2" s="6" t="str" cm="1">
        <f t="array" ref="AQ2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2" s="6" t="b">
        <f>TablaEmpleados[[#This Row],[BONOS DE VIAJE POR EL MUNDO (Con SI)]]=TablaEmpleados[[#This Row],[BONOS DE VIAJE POR EL MUNDO (Con SI.CONJUNTO)]]</f>
        <v>1</v>
      </c>
      <c r="AS252" s="22" cm="1">
        <f t="array" ref="AS25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2" s="6" t="str" cm="1">
        <f t="array" ref="AT25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52" s="59">
        <f ca="1">DATEDIF(TablaEmpleados[[#This Row],[FECHA CONTRATO]],TODAY(),"Y")</f>
        <v>11</v>
      </c>
    </row>
    <row r="253" spans="1:48" x14ac:dyDescent="0.25">
      <c r="A253" t="s">
        <v>397</v>
      </c>
      <c r="B253" t="str">
        <f t="shared" si="3"/>
        <v>msaar-beckles@dominio.com</v>
      </c>
      <c r="C253" s="5">
        <v>47750</v>
      </c>
      <c r="D253" t="s">
        <v>23</v>
      </c>
      <c r="E253" t="s">
        <v>24</v>
      </c>
      <c r="F253">
        <v>1801</v>
      </c>
      <c r="G253" s="1">
        <v>24995</v>
      </c>
      <c r="H253" t="s">
        <v>46</v>
      </c>
      <c r="I253" t="s">
        <v>26</v>
      </c>
      <c r="J253" t="s">
        <v>27</v>
      </c>
      <c r="K253" t="s">
        <v>28</v>
      </c>
      <c r="L253" t="s">
        <v>67</v>
      </c>
      <c r="M253" s="1">
        <v>42555</v>
      </c>
      <c r="N253" s="1"/>
      <c r="O253" t="s">
        <v>30</v>
      </c>
      <c r="P253" t="s">
        <v>31</v>
      </c>
      <c r="Q253" t="s">
        <v>32</v>
      </c>
      <c r="R253" t="s">
        <v>84</v>
      </c>
      <c r="S253" t="s">
        <v>69</v>
      </c>
      <c r="T253" t="s">
        <v>102</v>
      </c>
      <c r="U253">
        <v>2.6</v>
      </c>
      <c r="V253">
        <v>4</v>
      </c>
      <c r="W253">
        <v>0</v>
      </c>
      <c r="X253">
        <v>4</v>
      </c>
      <c r="Y253" s="1" t="str">
        <f>IF(TRIM(TablaEmpleados[[#This Row],[NOMBRE]])="","Solicitar nombre","Completo")</f>
        <v>Completo</v>
      </c>
      <c r="Z253" s="1" t="str">
        <f>IF(TRIM(TablaEmpleados[[#This Row],[EMAILS]])="","Solicitar email","")</f>
        <v/>
      </c>
      <c r="AA253" s="12">
        <f>IF(TablaEmpleados[[#This Row],[SALARIO]]&lt;60000,TablaEmpleados[[#This Row],[SALARIO]]*7%,0)</f>
        <v>3342.5000000000005</v>
      </c>
      <c r="AB253" s="15">
        <f>IF(RIGHT(TablaEmpleados[[#This Row],[EMAILS]],8)="pade.com",TablaEmpleados[[#This Row],[SALARIO]]*12%,0)</f>
        <v>0</v>
      </c>
      <c r="AC253" s="15">
        <f>IF(LEFT(TablaEmpleados[[#This Row],[EMAILS]],8)="pade.com",TablaEmpleados[[#This Row],[SALARIO]]*12%,0)</f>
        <v>0</v>
      </c>
      <c r="AD253" s="15">
        <f>IF(COUNTIF(TablaEmpleados[[#This Row],[CARGO]],"*Production*")&gt;0,TablaEmpleados[[#This Row],[SALARIO]]*7%,0)</f>
        <v>3342.5000000000005</v>
      </c>
      <c r="AE253" s="59">
        <f>IF(TablaEmpleados[[#This Row],[ESTADO CIVIL]]="Married",2,0)</f>
        <v>0</v>
      </c>
      <c r="AF253" s="59">
        <f ca="1">IF(DATEDIF(TablaEmpleados[[#This Row],[FECHA CONTRATO]],TODAY(),"Y")&gt;=10,2,0)</f>
        <v>0</v>
      </c>
      <c r="AG253" s="6">
        <f>IF(AND(TablaEmpleados[[#This Row],[NACIONALIDAD]]&lt;&gt;"US Citizen",TablaEmpleados[[#This Row],[Bono anual 2]]=0),TablaEmpleados[[#This Row],[SALARIO]]*3%,0)</f>
        <v>0</v>
      </c>
      <c r="AH253" s="6" t="str">
        <f>IF(AND(TablaEmpleados[[#This Row],[NACIONALIDAD]]="US Citizen",TablaEmpleados[[#This Row],[LATINO]]="Yes"),"SI","NO")</f>
        <v>NO</v>
      </c>
      <c r="AI253" s="19">
        <v>1</v>
      </c>
      <c r="AJ253" s="19" t="str">
        <f>IF(AND(TablaEmpleados[[#This Row],[SALARIO]]&gt;=40000,TablaEmpleados[[#This Row],[SALARIO]]&lt;=50000),"SI","NO")</f>
        <v>SI</v>
      </c>
      <c r="AK253" s="6" t="str">
        <f>IF(OR(TablaEmpleados[[#This Row],[SALARIO]]&lt;55000,TablaEmpleados[[#This Row],[ESTADO CIVIL]]="Married"),"SI","NO")</f>
        <v>SI</v>
      </c>
      <c r="AL253" s="6" t="str">
        <f>IF(TablaEmpleados[[#This Row],[ESTADO]]="MA",
              IF(OR(TablaEmpleados[[#This Row],[CP]]=2145,TablaEmpleados[[#This Row],[CP]]=2148),"SI","NO"),"NO")</f>
        <v>NO</v>
      </c>
      <c r="AM2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3" s="6" t="str" cm="1">
        <f t="array" ref="AN2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3" s="6" t="b">
        <f>TablaEmpleados[[#This Row],[EVALUACIÓN DE DESEMPEÑO CON SI]]=TablaEmpleados[[#This Row],[EVALUACIÓN DE DESEMPEÑO CON SI.CONJUNTO]]</f>
        <v>1</v>
      </c>
      <c r="AP25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53" s="6" t="str" cm="1">
        <f t="array" ref="AQ2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53" s="6" t="b">
        <f>TablaEmpleados[[#This Row],[BONOS DE VIAJE POR EL MUNDO (Con SI)]]=TablaEmpleados[[#This Row],[BONOS DE VIAJE POR EL MUNDO (Con SI.CONJUNTO)]]</f>
        <v>1</v>
      </c>
      <c r="AS253" s="22" cm="1">
        <f t="array" ref="AS25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53" s="6" t="str" cm="1">
        <f t="array" ref="AT25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3" s="59">
        <f ca="1">DATEDIF(TablaEmpleados[[#This Row],[FECHA CONTRATO]],TODAY(),"Y")</f>
        <v>7</v>
      </c>
    </row>
    <row r="254" spans="1:48" x14ac:dyDescent="0.25">
      <c r="A254" t="s">
        <v>398</v>
      </c>
      <c r="B254" t="str">
        <f t="shared" si="3"/>
        <v>nsadki@dominio.com</v>
      </c>
      <c r="C254" s="5">
        <v>46428</v>
      </c>
      <c r="D254" t="s">
        <v>23</v>
      </c>
      <c r="E254" t="s">
        <v>24</v>
      </c>
      <c r="F254">
        <v>2148</v>
      </c>
      <c r="G254" s="1">
        <v>27384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s="1">
        <v>39818</v>
      </c>
      <c r="N254" s="1">
        <v>43311</v>
      </c>
      <c r="O254" t="s">
        <v>146</v>
      </c>
      <c r="P254" t="s">
        <v>39</v>
      </c>
      <c r="Q254" t="s">
        <v>32</v>
      </c>
      <c r="R254" t="s">
        <v>33</v>
      </c>
      <c r="S254" t="s">
        <v>55</v>
      </c>
      <c r="T254" t="s">
        <v>43</v>
      </c>
      <c r="U254">
        <v>4.5999999999999996</v>
      </c>
      <c r="V254">
        <v>5</v>
      </c>
      <c r="W254">
        <v>0</v>
      </c>
      <c r="X254">
        <v>7</v>
      </c>
      <c r="Y254" s="1" t="str">
        <f>IF(TRIM(TablaEmpleados[[#This Row],[NOMBRE]])="","Solicitar nombre","Completo")</f>
        <v>Completo</v>
      </c>
      <c r="Z254" s="1" t="str">
        <f>IF(TRIM(TablaEmpleados[[#This Row],[EMAILS]])="","Solicitar email","")</f>
        <v/>
      </c>
      <c r="AA254" s="12">
        <f>IF(TablaEmpleados[[#This Row],[SALARIO]]&lt;60000,TablaEmpleados[[#This Row],[SALARIO]]*7%,0)</f>
        <v>3249.9600000000005</v>
      </c>
      <c r="AB254" s="15">
        <f>IF(RIGHT(TablaEmpleados[[#This Row],[EMAILS]],8)="pade.com",TablaEmpleados[[#This Row],[SALARIO]]*12%,0)</f>
        <v>0</v>
      </c>
      <c r="AC254" s="15">
        <f>IF(LEFT(TablaEmpleados[[#This Row],[EMAILS]],8)="pade.com",TablaEmpleados[[#This Row],[SALARIO]]*12%,0)</f>
        <v>0</v>
      </c>
      <c r="AD254" s="15">
        <f>IF(COUNTIF(TablaEmpleados[[#This Row],[CARGO]],"*Production*")&gt;0,TablaEmpleados[[#This Row],[SALARIO]]*7%,0)</f>
        <v>3249.9600000000005</v>
      </c>
      <c r="AE254" s="59">
        <f>IF(TablaEmpleados[[#This Row],[ESTADO CIVIL]]="Married",2,0)</f>
        <v>0</v>
      </c>
      <c r="AF254" s="59">
        <f ca="1">IF(DATEDIF(TablaEmpleados[[#This Row],[FECHA CONTRATO]],TODAY(),"Y")&gt;=10,2,0)</f>
        <v>2</v>
      </c>
      <c r="AG254" s="6">
        <f>IF(AND(TablaEmpleados[[#This Row],[NACIONALIDAD]]&lt;&gt;"US Citizen",TablaEmpleados[[#This Row],[Bono anual 2]]=0),TablaEmpleados[[#This Row],[SALARIO]]*3%,0)</f>
        <v>0</v>
      </c>
      <c r="AH254" s="6" t="str">
        <f>IF(AND(TablaEmpleados[[#This Row],[NACIONALIDAD]]="US Citizen",TablaEmpleados[[#This Row],[LATINO]]="Yes"),"SI","NO")</f>
        <v>NO</v>
      </c>
      <c r="AI254" s="19">
        <v>1</v>
      </c>
      <c r="AJ254" s="19" t="str">
        <f>IF(AND(TablaEmpleados[[#This Row],[SALARIO]]&gt;=40000,TablaEmpleados[[#This Row],[SALARIO]]&lt;=50000),"SI","NO")</f>
        <v>SI</v>
      </c>
      <c r="AK254" s="6" t="str">
        <f>IF(OR(TablaEmpleados[[#This Row],[SALARIO]]&lt;55000,TablaEmpleados[[#This Row],[ESTADO CIVIL]]="Married"),"SI","NO")</f>
        <v>SI</v>
      </c>
      <c r="AL254" s="6" t="str">
        <f>IF(TablaEmpleados[[#This Row],[ESTADO]]="MA",
              IF(OR(TablaEmpleados[[#This Row],[CP]]=2145,TablaEmpleados[[#This Row],[CP]]=2148),"SI","NO"),"NO")</f>
        <v>SI</v>
      </c>
      <c r="AM2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4" s="6" t="str" cm="1">
        <f t="array" ref="AN2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4" s="6" t="b">
        <f>TablaEmpleados[[#This Row],[EVALUACIÓN DE DESEMPEÑO CON SI]]=TablaEmpleados[[#This Row],[EVALUACIÓN DE DESEMPEÑO CON SI.CONJUNTO]]</f>
        <v>1</v>
      </c>
      <c r="AP25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4" s="6" t="str" cm="1">
        <f t="array" ref="AQ2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4" s="6" t="b">
        <f>TablaEmpleados[[#This Row],[BONOS DE VIAJE POR EL MUNDO (Con SI)]]=TablaEmpleados[[#This Row],[BONOS DE VIAJE POR EL MUNDO (Con SI.CONJUNTO)]]</f>
        <v>1</v>
      </c>
      <c r="AS254" s="22" cm="1">
        <f t="array" ref="AS2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4" s="6" t="str" cm="1">
        <f t="array" ref="AT25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4" s="59">
        <f ca="1">DATEDIF(TablaEmpleados[[#This Row],[FECHA CONTRATO]],TODAY(),"Y")</f>
        <v>15</v>
      </c>
    </row>
    <row r="255" spans="1:48" x14ac:dyDescent="0.25">
      <c r="A255" t="s">
        <v>399</v>
      </c>
      <c r="B255" t="str">
        <f t="shared" si="3"/>
        <v>asahoo@dominio.com</v>
      </c>
      <c r="C255" s="5">
        <v>57975</v>
      </c>
      <c r="D255" t="s">
        <v>45</v>
      </c>
      <c r="E255" t="s">
        <v>24</v>
      </c>
      <c r="F255">
        <v>2062</v>
      </c>
      <c r="G255" s="1">
        <v>31528</v>
      </c>
      <c r="H255" t="s">
        <v>25</v>
      </c>
      <c r="I255" t="s">
        <v>37</v>
      </c>
      <c r="J255" t="s">
        <v>27</v>
      </c>
      <c r="K255" t="s">
        <v>28</v>
      </c>
      <c r="L255" t="s">
        <v>29</v>
      </c>
      <c r="M255" s="1">
        <v>40420</v>
      </c>
      <c r="N255" s="1"/>
      <c r="O255" t="s">
        <v>30</v>
      </c>
      <c r="P255" t="s">
        <v>31</v>
      </c>
      <c r="Q255" t="s">
        <v>32</v>
      </c>
      <c r="R255" t="s">
        <v>84</v>
      </c>
      <c r="S255" t="s">
        <v>101</v>
      </c>
      <c r="T255" t="s">
        <v>43</v>
      </c>
      <c r="U255">
        <v>4.0999999999999996</v>
      </c>
      <c r="V255">
        <v>3</v>
      </c>
      <c r="W255">
        <v>0</v>
      </c>
      <c r="X255">
        <v>13</v>
      </c>
      <c r="Y255" s="1" t="str">
        <f>IF(TRIM(TablaEmpleados[[#This Row],[NOMBRE]])="","Solicitar nombre","Completo")</f>
        <v>Completo</v>
      </c>
      <c r="Z255" s="1" t="str">
        <f>IF(TRIM(TablaEmpleados[[#This Row],[EMAILS]])="","Solicitar email","")</f>
        <v/>
      </c>
      <c r="AA255" s="12">
        <f>IF(TablaEmpleados[[#This Row],[SALARIO]]&lt;60000,TablaEmpleados[[#This Row],[SALARIO]]*7%,0)</f>
        <v>4058.2500000000005</v>
      </c>
      <c r="AB255" s="15">
        <f>IF(RIGHT(TablaEmpleados[[#This Row],[EMAILS]],8)="pade.com",TablaEmpleados[[#This Row],[SALARIO]]*12%,0)</f>
        <v>0</v>
      </c>
      <c r="AC255" s="15">
        <f>IF(LEFT(TablaEmpleados[[#This Row],[EMAILS]],8)="pade.com",TablaEmpleados[[#This Row],[SALARIO]]*12%,0)</f>
        <v>0</v>
      </c>
      <c r="AD255" s="15">
        <f>IF(COUNTIF(TablaEmpleados[[#This Row],[CARGO]],"*Production*")&gt;0,TablaEmpleados[[#This Row],[SALARIO]]*7%,0)</f>
        <v>4058.2500000000005</v>
      </c>
      <c r="AE255" s="59">
        <f>IF(TablaEmpleados[[#This Row],[ESTADO CIVIL]]="Married",2,0)</f>
        <v>2</v>
      </c>
      <c r="AF255" s="59">
        <f ca="1">IF(DATEDIF(TablaEmpleados[[#This Row],[FECHA CONTRATO]],TODAY(),"Y")&gt;=10,2,0)</f>
        <v>2</v>
      </c>
      <c r="AG255" s="6">
        <f>IF(AND(TablaEmpleados[[#This Row],[NACIONALIDAD]]&lt;&gt;"US Citizen",TablaEmpleados[[#This Row],[Bono anual 2]]=0),TablaEmpleados[[#This Row],[SALARIO]]*3%,0)</f>
        <v>0</v>
      </c>
      <c r="AH255" s="6" t="str">
        <f>IF(AND(TablaEmpleados[[#This Row],[NACIONALIDAD]]="US Citizen",TablaEmpleados[[#This Row],[LATINO]]="Yes"),"SI","NO")</f>
        <v>NO</v>
      </c>
      <c r="AI255" s="19">
        <v>1</v>
      </c>
      <c r="AJ255" s="19" t="str">
        <f>IF(AND(TablaEmpleados[[#This Row],[SALARIO]]&gt;=40000,TablaEmpleados[[#This Row],[SALARIO]]&lt;=50000),"SI","NO")</f>
        <v>NO</v>
      </c>
      <c r="AK255" s="6" t="str">
        <f>IF(OR(TablaEmpleados[[#This Row],[SALARIO]]&lt;55000,TablaEmpleados[[#This Row],[ESTADO CIVIL]]="Married"),"SI","NO")</f>
        <v>SI</v>
      </c>
      <c r="AL255" s="6" t="str">
        <f>IF(TablaEmpleados[[#This Row],[ESTADO]]="MA",
              IF(OR(TablaEmpleados[[#This Row],[CP]]=2145,TablaEmpleados[[#This Row],[CP]]=2148),"SI","NO"),"NO")</f>
        <v>NO</v>
      </c>
      <c r="AM2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5" s="6" t="str" cm="1">
        <f t="array" ref="AN2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5" s="6" t="b">
        <f>TablaEmpleados[[#This Row],[EVALUACIÓN DE DESEMPEÑO CON SI]]=TablaEmpleados[[#This Row],[EVALUACIÓN DE DESEMPEÑO CON SI.CONJUNTO]]</f>
        <v>1</v>
      </c>
      <c r="AP25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5" s="6" t="str" cm="1">
        <f t="array" ref="AQ2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5" s="6" t="b">
        <f>TablaEmpleados[[#This Row],[BONOS DE VIAJE POR EL MUNDO (Con SI)]]=TablaEmpleados[[#This Row],[BONOS DE VIAJE POR EL MUNDO (Con SI.CONJUNTO)]]</f>
        <v>1</v>
      </c>
      <c r="AS255" s="22" cm="1">
        <f t="array" ref="AS2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5" s="6" t="str" cm="1">
        <f t="array" ref="AT25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5" s="59">
        <f ca="1">DATEDIF(TablaEmpleados[[#This Row],[FECHA CONTRATO]],TODAY(),"Y")</f>
        <v>13</v>
      </c>
    </row>
    <row r="256" spans="1:48" x14ac:dyDescent="0.25">
      <c r="A256" t="s">
        <v>400</v>
      </c>
      <c r="B256" t="str">
        <f t="shared" si="3"/>
        <v>jsalter@dominio.com</v>
      </c>
      <c r="C256" s="5">
        <v>88527</v>
      </c>
      <c r="D256" t="s">
        <v>401</v>
      </c>
      <c r="E256" t="s">
        <v>24</v>
      </c>
      <c r="F256">
        <v>2452</v>
      </c>
      <c r="G256" s="1">
        <v>32128</v>
      </c>
      <c r="H256" t="s">
        <v>25</v>
      </c>
      <c r="I256" t="s">
        <v>52</v>
      </c>
      <c r="J256" t="s">
        <v>27</v>
      </c>
      <c r="K256" t="s">
        <v>28</v>
      </c>
      <c r="L256" t="s">
        <v>67</v>
      </c>
      <c r="M256" s="1">
        <v>42009</v>
      </c>
      <c r="N256" s="1">
        <v>42308</v>
      </c>
      <c r="O256" t="s">
        <v>47</v>
      </c>
      <c r="P256" t="s">
        <v>39</v>
      </c>
      <c r="Q256" t="s">
        <v>40</v>
      </c>
      <c r="R256" t="s">
        <v>41</v>
      </c>
      <c r="S256" t="s">
        <v>34</v>
      </c>
      <c r="T256" t="s">
        <v>43</v>
      </c>
      <c r="U256">
        <v>4.2</v>
      </c>
      <c r="V256">
        <v>3</v>
      </c>
      <c r="W256">
        <v>5</v>
      </c>
      <c r="X256">
        <v>2</v>
      </c>
      <c r="Y256" s="1" t="str">
        <f>IF(TRIM(TablaEmpleados[[#This Row],[NOMBRE]])="","Solicitar nombre","Completo")</f>
        <v>Completo</v>
      </c>
      <c r="Z256" s="1" t="str">
        <f>IF(TRIM(TablaEmpleados[[#This Row],[EMAILS]])="","Solicitar email","")</f>
        <v/>
      </c>
      <c r="AA256" s="12">
        <f>IF(TablaEmpleados[[#This Row],[SALARIO]]&lt;60000,TablaEmpleados[[#This Row],[SALARIO]]*7%,0)</f>
        <v>0</v>
      </c>
      <c r="AB256" s="15">
        <f>IF(RIGHT(TablaEmpleados[[#This Row],[EMAILS]],8)="pade.com",TablaEmpleados[[#This Row],[SALARIO]]*12%,0)</f>
        <v>0</v>
      </c>
      <c r="AC256" s="15">
        <f>IF(LEFT(TablaEmpleados[[#This Row],[EMAILS]],8)="pade.com",TablaEmpleados[[#This Row],[SALARIO]]*12%,0)</f>
        <v>0</v>
      </c>
      <c r="AD256" s="15">
        <f>IF(COUNTIF(TablaEmpleados[[#This Row],[CARGO]],"*Production*")&gt;0,TablaEmpleados[[#This Row],[SALARIO]]*7%,0)</f>
        <v>0</v>
      </c>
      <c r="AE256" s="59">
        <f>IF(TablaEmpleados[[#This Row],[ESTADO CIVIL]]="Married",2,0)</f>
        <v>0</v>
      </c>
      <c r="AF256" s="59">
        <f ca="1">IF(DATEDIF(TablaEmpleados[[#This Row],[FECHA CONTRATO]],TODAY(),"Y")&gt;=10,2,0)</f>
        <v>0</v>
      </c>
      <c r="AG256" s="6">
        <f>IF(AND(TablaEmpleados[[#This Row],[NACIONALIDAD]]&lt;&gt;"US Citizen",TablaEmpleados[[#This Row],[Bono anual 2]]=0),TablaEmpleados[[#This Row],[SALARIO]]*3%,0)</f>
        <v>0</v>
      </c>
      <c r="AH256" s="6" t="str">
        <f>IF(AND(TablaEmpleados[[#This Row],[NACIONALIDAD]]="US Citizen",TablaEmpleados[[#This Row],[LATINO]]="Yes"),"SI","NO")</f>
        <v>NO</v>
      </c>
      <c r="AI256" s="19">
        <v>1</v>
      </c>
      <c r="AJ256" s="19" t="str">
        <f>IF(AND(TablaEmpleados[[#This Row],[SALARIO]]&gt;=40000,TablaEmpleados[[#This Row],[SALARIO]]&lt;=50000),"SI","NO")</f>
        <v>NO</v>
      </c>
      <c r="AK256" s="6" t="str">
        <f>IF(OR(TablaEmpleados[[#This Row],[SALARIO]]&lt;55000,TablaEmpleados[[#This Row],[ESTADO CIVIL]]="Married"),"SI","NO")</f>
        <v>NO</v>
      </c>
      <c r="AL256" s="6" t="str">
        <f>IF(TablaEmpleados[[#This Row],[ESTADO]]="MA",
              IF(OR(TablaEmpleados[[#This Row],[CP]]=2145,TablaEmpleados[[#This Row],[CP]]=2148),"SI","NO"),"NO")</f>
        <v>NO</v>
      </c>
      <c r="AM2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6" s="6" t="str" cm="1">
        <f t="array" ref="AN2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6" s="6" t="b">
        <f>TablaEmpleados[[#This Row],[EVALUACIÓN DE DESEMPEÑO CON SI]]=TablaEmpleados[[#This Row],[EVALUACIÓN DE DESEMPEÑO CON SI.CONJUNTO]]</f>
        <v>1</v>
      </c>
      <c r="AP25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6" s="6" t="str" cm="1">
        <f t="array" ref="AQ2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6" s="6" t="b">
        <f>TablaEmpleados[[#This Row],[BONOS DE VIAJE POR EL MUNDO (Con SI)]]=TablaEmpleados[[#This Row],[BONOS DE VIAJE POR EL MUNDO (Con SI.CONJUNTO)]]</f>
        <v>1</v>
      </c>
      <c r="AS256" s="22" cm="1">
        <f t="array" ref="AS2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6" s="6" t="str" cm="1">
        <f t="array" ref="AT25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6" s="59">
        <f ca="1">DATEDIF(TablaEmpleados[[#This Row],[FECHA CONTRATO]],TODAY(),"Y")</f>
        <v>9</v>
      </c>
    </row>
    <row r="257" spans="1:48" x14ac:dyDescent="0.25">
      <c r="A257" t="s">
        <v>402</v>
      </c>
      <c r="B257" t="str">
        <f t="shared" si="3"/>
        <v>ksander@dominio.com</v>
      </c>
      <c r="C257" s="5">
        <v>56147</v>
      </c>
      <c r="D257" t="s">
        <v>23</v>
      </c>
      <c r="E257" t="s">
        <v>24</v>
      </c>
      <c r="F257">
        <v>2154</v>
      </c>
      <c r="G257" s="1">
        <v>32334</v>
      </c>
      <c r="H257" t="s">
        <v>46</v>
      </c>
      <c r="I257" t="s">
        <v>37</v>
      </c>
      <c r="J257" t="s">
        <v>27</v>
      </c>
      <c r="K257" t="s">
        <v>28</v>
      </c>
      <c r="L257" t="s">
        <v>67</v>
      </c>
      <c r="M257" s="1">
        <v>41911</v>
      </c>
      <c r="N257" s="1"/>
      <c r="O257" t="s">
        <v>30</v>
      </c>
      <c r="P257" t="s">
        <v>31</v>
      </c>
      <c r="Q257" t="s">
        <v>32</v>
      </c>
      <c r="R257" t="s">
        <v>50</v>
      </c>
      <c r="S257" t="s">
        <v>34</v>
      </c>
      <c r="T257" t="s">
        <v>43</v>
      </c>
      <c r="U257">
        <v>3.51</v>
      </c>
      <c r="V257">
        <v>3</v>
      </c>
      <c r="W257">
        <v>0</v>
      </c>
      <c r="X257">
        <v>2</v>
      </c>
      <c r="Y257" s="1" t="str">
        <f>IF(TRIM(TablaEmpleados[[#This Row],[NOMBRE]])="","Solicitar nombre","Completo")</f>
        <v>Completo</v>
      </c>
      <c r="Z257" s="1" t="str">
        <f>IF(TRIM(TablaEmpleados[[#This Row],[EMAILS]])="","Solicitar email","")</f>
        <v/>
      </c>
      <c r="AA257" s="12">
        <f>IF(TablaEmpleados[[#This Row],[SALARIO]]&lt;60000,TablaEmpleados[[#This Row],[SALARIO]]*7%,0)</f>
        <v>3930.2900000000004</v>
      </c>
      <c r="AB257" s="15">
        <f>IF(RIGHT(TablaEmpleados[[#This Row],[EMAILS]],8)="pade.com",TablaEmpleados[[#This Row],[SALARIO]]*12%,0)</f>
        <v>0</v>
      </c>
      <c r="AC257" s="15">
        <f>IF(LEFT(TablaEmpleados[[#This Row],[EMAILS]],8)="pade.com",TablaEmpleados[[#This Row],[SALARIO]]*12%,0)</f>
        <v>0</v>
      </c>
      <c r="AD257" s="15">
        <f>IF(COUNTIF(TablaEmpleados[[#This Row],[CARGO]],"*Production*")&gt;0,TablaEmpleados[[#This Row],[SALARIO]]*7%,0)</f>
        <v>3930.2900000000004</v>
      </c>
      <c r="AE257" s="59">
        <f>IF(TablaEmpleados[[#This Row],[ESTADO CIVIL]]="Married",2,0)</f>
        <v>2</v>
      </c>
      <c r="AF257" s="59">
        <f ca="1">IF(DATEDIF(TablaEmpleados[[#This Row],[FECHA CONTRATO]],TODAY(),"Y")&gt;=10,2,0)</f>
        <v>0</v>
      </c>
      <c r="AG257" s="6">
        <f>IF(AND(TablaEmpleados[[#This Row],[NACIONALIDAD]]&lt;&gt;"US Citizen",TablaEmpleados[[#This Row],[Bono anual 2]]=0),TablaEmpleados[[#This Row],[SALARIO]]*3%,0)</f>
        <v>0</v>
      </c>
      <c r="AH257" s="6" t="str">
        <f>IF(AND(TablaEmpleados[[#This Row],[NACIONALIDAD]]="US Citizen",TablaEmpleados[[#This Row],[LATINO]]="Yes"),"SI","NO")</f>
        <v>NO</v>
      </c>
      <c r="AI257" s="19">
        <v>1</v>
      </c>
      <c r="AJ257" s="19" t="str">
        <f>IF(AND(TablaEmpleados[[#This Row],[SALARIO]]&gt;=40000,TablaEmpleados[[#This Row],[SALARIO]]&lt;=50000),"SI","NO")</f>
        <v>NO</v>
      </c>
      <c r="AK257" s="6" t="str">
        <f>IF(OR(TablaEmpleados[[#This Row],[SALARIO]]&lt;55000,TablaEmpleados[[#This Row],[ESTADO CIVIL]]="Married"),"SI","NO")</f>
        <v>SI</v>
      </c>
      <c r="AL257" s="6" t="str">
        <f>IF(TablaEmpleados[[#This Row],[ESTADO]]="MA",
              IF(OR(TablaEmpleados[[#This Row],[CP]]=2145,TablaEmpleados[[#This Row],[CP]]=2148),"SI","NO"),"NO")</f>
        <v>NO</v>
      </c>
      <c r="AM2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7" s="6" t="str" cm="1">
        <f t="array" ref="AN2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7" s="6" t="b">
        <f>TablaEmpleados[[#This Row],[EVALUACIÓN DE DESEMPEÑO CON SI]]=TablaEmpleados[[#This Row],[EVALUACIÓN DE DESEMPEÑO CON SI.CONJUNTO]]</f>
        <v>1</v>
      </c>
      <c r="AP25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7" s="6" t="str" cm="1">
        <f t="array" ref="AQ2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7" s="6" t="b">
        <f>TablaEmpleados[[#This Row],[BONOS DE VIAJE POR EL MUNDO (Con SI)]]=TablaEmpleados[[#This Row],[BONOS DE VIAJE POR EL MUNDO (Con SI.CONJUNTO)]]</f>
        <v>1</v>
      </c>
      <c r="AS257" s="22" cm="1">
        <f t="array" ref="AS2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7" s="6" t="str" cm="1">
        <f t="array" ref="AT25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7" s="59">
        <f ca="1">DATEDIF(TablaEmpleados[[#This Row],[FECHA CONTRATO]],TODAY(),"Y")</f>
        <v>9</v>
      </c>
    </row>
    <row r="258" spans="1:48" x14ac:dyDescent="0.25">
      <c r="A258" t="s">
        <v>403</v>
      </c>
      <c r="B258" t="str">
        <f t="shared" si="3"/>
        <v>nsewkumar@dominio.com</v>
      </c>
      <c r="C258" s="5">
        <v>50923</v>
      </c>
      <c r="D258" t="s">
        <v>23</v>
      </c>
      <c r="E258" t="s">
        <v>24</v>
      </c>
      <c r="F258">
        <v>2191</v>
      </c>
      <c r="G258" s="1">
        <v>27463</v>
      </c>
      <c r="H258" t="s">
        <v>46</v>
      </c>
      <c r="I258" t="s">
        <v>26</v>
      </c>
      <c r="J258" t="s">
        <v>27</v>
      </c>
      <c r="K258" t="s">
        <v>28</v>
      </c>
      <c r="L258" t="s">
        <v>96</v>
      </c>
      <c r="M258" s="1">
        <v>41547</v>
      </c>
      <c r="N258" s="1"/>
      <c r="O258" t="s">
        <v>30</v>
      </c>
      <c r="P258" t="s">
        <v>31</v>
      </c>
      <c r="Q258" t="s">
        <v>32</v>
      </c>
      <c r="R258" t="s">
        <v>54</v>
      </c>
      <c r="S258" t="s">
        <v>55</v>
      </c>
      <c r="T258" t="s">
        <v>43</v>
      </c>
      <c r="U258">
        <v>5</v>
      </c>
      <c r="V258">
        <v>5</v>
      </c>
      <c r="W258">
        <v>0</v>
      </c>
      <c r="X258">
        <v>14</v>
      </c>
      <c r="Y258" s="1" t="str">
        <f>IF(TRIM(TablaEmpleados[[#This Row],[NOMBRE]])="","Solicitar nombre","Completo")</f>
        <v>Completo</v>
      </c>
      <c r="Z258" s="1" t="str">
        <f>IF(TRIM(TablaEmpleados[[#This Row],[EMAILS]])="","Solicitar email","")</f>
        <v/>
      </c>
      <c r="AA258" s="12">
        <f>IF(TablaEmpleados[[#This Row],[SALARIO]]&lt;60000,TablaEmpleados[[#This Row],[SALARIO]]*7%,0)</f>
        <v>3564.61</v>
      </c>
      <c r="AB258" s="15">
        <f>IF(RIGHT(TablaEmpleados[[#This Row],[EMAILS]],8)="pade.com",TablaEmpleados[[#This Row],[SALARIO]]*12%,0)</f>
        <v>0</v>
      </c>
      <c r="AC258" s="15">
        <f>IF(LEFT(TablaEmpleados[[#This Row],[EMAILS]],8)="pade.com",TablaEmpleados[[#This Row],[SALARIO]]*12%,0)</f>
        <v>0</v>
      </c>
      <c r="AD258" s="15">
        <f>IF(COUNTIF(TablaEmpleados[[#This Row],[CARGO]],"*Production*")&gt;0,TablaEmpleados[[#This Row],[SALARIO]]*7%,0)</f>
        <v>3564.61</v>
      </c>
      <c r="AE258" s="59">
        <f>IF(TablaEmpleados[[#This Row],[ESTADO CIVIL]]="Married",2,0)</f>
        <v>0</v>
      </c>
      <c r="AF258" s="59">
        <f ca="1">IF(DATEDIF(TablaEmpleados[[#This Row],[FECHA CONTRATO]],TODAY(),"Y")&gt;=10,2,0)</f>
        <v>2</v>
      </c>
      <c r="AG258" s="6">
        <f>IF(AND(TablaEmpleados[[#This Row],[NACIONALIDAD]]&lt;&gt;"US Citizen",TablaEmpleados[[#This Row],[Bono anual 2]]=0),TablaEmpleados[[#This Row],[SALARIO]]*3%,0)</f>
        <v>0</v>
      </c>
      <c r="AH258" s="6" t="str">
        <f>IF(AND(TablaEmpleados[[#This Row],[NACIONALIDAD]]="US Citizen",TablaEmpleados[[#This Row],[LATINO]]="Yes"),"SI","NO")</f>
        <v>NO</v>
      </c>
      <c r="AI258" s="19">
        <v>1</v>
      </c>
      <c r="AJ258" s="19" t="str">
        <f>IF(AND(TablaEmpleados[[#This Row],[SALARIO]]&gt;=40000,TablaEmpleados[[#This Row],[SALARIO]]&lt;=50000),"SI","NO")</f>
        <v>NO</v>
      </c>
      <c r="AK258" s="6" t="str">
        <f>IF(OR(TablaEmpleados[[#This Row],[SALARIO]]&lt;55000,TablaEmpleados[[#This Row],[ESTADO CIVIL]]="Married"),"SI","NO")</f>
        <v>SI</v>
      </c>
      <c r="AL258" s="6" t="str">
        <f>IF(TablaEmpleados[[#This Row],[ESTADO]]="MA",
              IF(OR(TablaEmpleados[[#This Row],[CP]]=2145,TablaEmpleados[[#This Row],[CP]]=2148),"SI","NO"),"NO")</f>
        <v>NO</v>
      </c>
      <c r="AM2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8" s="6" t="str" cm="1">
        <f t="array" ref="AN2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8" s="6" t="b">
        <f>TablaEmpleados[[#This Row],[EVALUACIÓN DE DESEMPEÑO CON SI]]=TablaEmpleados[[#This Row],[EVALUACIÓN DE DESEMPEÑO CON SI.CONJUNTO]]</f>
        <v>1</v>
      </c>
      <c r="AP25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8" s="6" t="str" cm="1">
        <f t="array" ref="AQ2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8" s="6" t="b">
        <f>TablaEmpleados[[#This Row],[BONOS DE VIAJE POR EL MUNDO (Con SI)]]=TablaEmpleados[[#This Row],[BONOS DE VIAJE POR EL MUNDO (Con SI.CONJUNTO)]]</f>
        <v>1</v>
      </c>
      <c r="AS258" s="22" cm="1">
        <f t="array" ref="AS25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8" s="6" t="str" cm="1">
        <f t="array" ref="AT25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8" s="59">
        <f ca="1">DATEDIF(TablaEmpleados[[#This Row],[FECHA CONTRATO]],TODAY(),"Y")</f>
        <v>10</v>
      </c>
    </row>
    <row r="259" spans="1:48" x14ac:dyDescent="0.25">
      <c r="A259" t="s">
        <v>404</v>
      </c>
      <c r="B259" t="str">
        <f>LOWER(LEFT(RIGHT(A259,LEN(A259)-FIND(",",A259)),1)&amp;LEFT(A259,FIND(",",A259)-1)&amp;"@pade.com")</f>
        <v>ashepard@pade.com</v>
      </c>
      <c r="C259" s="5">
        <v>50750</v>
      </c>
      <c r="D259" t="s">
        <v>208</v>
      </c>
      <c r="E259" t="s">
        <v>24</v>
      </c>
      <c r="F259">
        <v>1773</v>
      </c>
      <c r="G259" s="1">
        <v>29690</v>
      </c>
      <c r="H259" t="s">
        <v>46</v>
      </c>
      <c r="I259" t="s">
        <v>37</v>
      </c>
      <c r="J259" t="s">
        <v>27</v>
      </c>
      <c r="K259" t="s">
        <v>28</v>
      </c>
      <c r="L259" t="s">
        <v>29</v>
      </c>
      <c r="M259" s="1">
        <v>41912</v>
      </c>
      <c r="N259" s="1"/>
      <c r="O259" t="s">
        <v>30</v>
      </c>
      <c r="P259" t="s">
        <v>31</v>
      </c>
      <c r="Q259" t="s">
        <v>40</v>
      </c>
      <c r="R259" t="s">
        <v>72</v>
      </c>
      <c r="S259" t="s">
        <v>34</v>
      </c>
      <c r="T259" t="s">
        <v>43</v>
      </c>
      <c r="U259">
        <v>3.31</v>
      </c>
      <c r="V259">
        <v>3</v>
      </c>
      <c r="W259">
        <v>6</v>
      </c>
      <c r="X259">
        <v>7</v>
      </c>
      <c r="Y259" s="1" t="str">
        <f>IF(TRIM(TablaEmpleados[[#This Row],[NOMBRE]])="","Solicitar nombre","Completo")</f>
        <v>Completo</v>
      </c>
      <c r="Z259" s="1" t="str">
        <f>IF(TRIM(TablaEmpleados[[#This Row],[EMAILS]])="","Solicitar email","")</f>
        <v/>
      </c>
      <c r="AA259" s="12">
        <f>IF(TablaEmpleados[[#This Row],[SALARIO]]&lt;60000,TablaEmpleados[[#This Row],[SALARIO]]*7%,0)</f>
        <v>3552.5000000000005</v>
      </c>
      <c r="AB259" s="15">
        <f>IF(RIGHT(TablaEmpleados[[#This Row],[EMAILS]],8)="pade.com",TablaEmpleados[[#This Row],[SALARIO]]*12%,0)</f>
        <v>6090</v>
      </c>
      <c r="AC259" s="15">
        <f>IF(LEFT(TablaEmpleados[[#This Row],[EMAILS]],8)="pade.com",TablaEmpleados[[#This Row],[SALARIO]]*12%,0)</f>
        <v>0</v>
      </c>
      <c r="AD259" s="15">
        <f>IF(COUNTIF(TablaEmpleados[[#This Row],[CARGO]],"*Production*")&gt;0,TablaEmpleados[[#This Row],[SALARIO]]*7%,0)</f>
        <v>0</v>
      </c>
      <c r="AE259" s="59">
        <f>IF(TablaEmpleados[[#This Row],[ESTADO CIVIL]]="Married",2,0)</f>
        <v>2</v>
      </c>
      <c r="AF259" s="59">
        <f ca="1">IF(DATEDIF(TablaEmpleados[[#This Row],[FECHA CONTRATO]],TODAY(),"Y")&gt;=10,2,0)</f>
        <v>0</v>
      </c>
      <c r="AG259" s="6">
        <f>IF(AND(TablaEmpleados[[#This Row],[NACIONALIDAD]]&lt;&gt;"US Citizen",TablaEmpleados[[#This Row],[Bono anual 2]]=0),TablaEmpleados[[#This Row],[SALARIO]]*3%,0)</f>
        <v>0</v>
      </c>
      <c r="AH259" s="6" t="str">
        <f>IF(AND(TablaEmpleados[[#This Row],[NACIONALIDAD]]="US Citizen",TablaEmpleados[[#This Row],[LATINO]]="Yes"),"SI","NO")</f>
        <v>NO</v>
      </c>
      <c r="AI259" s="19">
        <v>1</v>
      </c>
      <c r="AJ259" s="19" t="str">
        <f>IF(AND(TablaEmpleados[[#This Row],[SALARIO]]&gt;=40000,TablaEmpleados[[#This Row],[SALARIO]]&lt;=50000),"SI","NO")</f>
        <v>NO</v>
      </c>
      <c r="AK259" s="6" t="str">
        <f>IF(OR(TablaEmpleados[[#This Row],[SALARIO]]&lt;55000,TablaEmpleados[[#This Row],[ESTADO CIVIL]]="Married"),"SI","NO")</f>
        <v>SI</v>
      </c>
      <c r="AL259" s="6" t="str">
        <f>IF(TablaEmpleados[[#This Row],[ESTADO]]="MA",
              IF(OR(TablaEmpleados[[#This Row],[CP]]=2145,TablaEmpleados[[#This Row],[CP]]=2148),"SI","NO"),"NO")</f>
        <v>NO</v>
      </c>
      <c r="AM2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9" s="6" t="str" cm="1">
        <f t="array" ref="AN2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9" s="6" t="b">
        <f>TablaEmpleados[[#This Row],[EVALUACIÓN DE DESEMPEÑO CON SI]]=TablaEmpleados[[#This Row],[EVALUACIÓN DE DESEMPEÑO CON SI.CONJUNTO]]</f>
        <v>1</v>
      </c>
      <c r="AP25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59" s="6" t="str" cm="1">
        <f t="array" ref="AQ2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9" s="6" t="b">
        <f>TablaEmpleados[[#This Row],[BONOS DE VIAJE POR EL MUNDO (Con SI)]]=TablaEmpleados[[#This Row],[BONOS DE VIAJE POR EL MUNDO (Con SI.CONJUNTO)]]</f>
        <v>1</v>
      </c>
      <c r="AS259" s="22" cm="1">
        <f t="array" ref="AS2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9" s="6" t="str" cm="1">
        <f t="array" ref="AT25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9" s="59">
        <f ca="1">DATEDIF(TablaEmpleados[[#This Row],[FECHA CONTRATO]],TODAY(),"Y")</f>
        <v>9</v>
      </c>
    </row>
    <row r="260" spans="1:48" x14ac:dyDescent="0.25">
      <c r="A260" t="s">
        <v>405</v>
      </c>
      <c r="B260" t="str">
        <f t="shared" si="3"/>
        <v>sshields@dominio.com</v>
      </c>
      <c r="C260" s="5">
        <v>52087</v>
      </c>
      <c r="D260" t="s">
        <v>23</v>
      </c>
      <c r="E260" t="s">
        <v>24</v>
      </c>
      <c r="F260">
        <v>2149</v>
      </c>
      <c r="G260" s="1">
        <v>31283</v>
      </c>
      <c r="H260" t="s">
        <v>46</v>
      </c>
      <c r="I260" t="s">
        <v>37</v>
      </c>
      <c r="J260" t="s">
        <v>27</v>
      </c>
      <c r="K260" t="s">
        <v>28</v>
      </c>
      <c r="L260" t="s">
        <v>29</v>
      </c>
      <c r="M260" s="1">
        <v>41505</v>
      </c>
      <c r="N260" s="1"/>
      <c r="O260" t="s">
        <v>30</v>
      </c>
      <c r="P260" t="s">
        <v>31</v>
      </c>
      <c r="Q260" t="s">
        <v>32</v>
      </c>
      <c r="R260" t="s">
        <v>57</v>
      </c>
      <c r="S260" t="s">
        <v>34</v>
      </c>
      <c r="T260" t="s">
        <v>43</v>
      </c>
      <c r="U260">
        <v>4.8099999999999996</v>
      </c>
      <c r="V260">
        <v>4</v>
      </c>
      <c r="W260">
        <v>0</v>
      </c>
      <c r="X260">
        <v>15</v>
      </c>
      <c r="Y260" s="1" t="str">
        <f>IF(TRIM(TablaEmpleados[[#This Row],[NOMBRE]])="","Solicitar nombre","Completo")</f>
        <v>Completo</v>
      </c>
      <c r="Z260" s="1" t="str">
        <f>IF(TRIM(TablaEmpleados[[#This Row],[EMAILS]])="","Solicitar email","")</f>
        <v/>
      </c>
      <c r="AA260" s="12">
        <f>IF(TablaEmpleados[[#This Row],[SALARIO]]&lt;60000,TablaEmpleados[[#This Row],[SALARIO]]*7%,0)</f>
        <v>3646.09</v>
      </c>
      <c r="AB260" s="15">
        <f>IF(RIGHT(TablaEmpleados[[#This Row],[EMAILS]],8)="pade.com",TablaEmpleados[[#This Row],[SALARIO]]*12%,0)</f>
        <v>0</v>
      </c>
      <c r="AC260" s="15">
        <f>IF(LEFT(TablaEmpleados[[#This Row],[EMAILS]],8)="pade.com",TablaEmpleados[[#This Row],[SALARIO]]*12%,0)</f>
        <v>0</v>
      </c>
      <c r="AD260" s="15">
        <f>IF(COUNTIF(TablaEmpleados[[#This Row],[CARGO]],"*Production*")&gt;0,TablaEmpleados[[#This Row],[SALARIO]]*7%,0)</f>
        <v>3646.09</v>
      </c>
      <c r="AE260" s="59">
        <f>IF(TablaEmpleados[[#This Row],[ESTADO CIVIL]]="Married",2,0)</f>
        <v>2</v>
      </c>
      <c r="AF260" s="59">
        <f ca="1">IF(DATEDIF(TablaEmpleados[[#This Row],[FECHA CONTRATO]],TODAY(),"Y")&gt;=10,2,0)</f>
        <v>2</v>
      </c>
      <c r="AG260" s="6">
        <f>IF(AND(TablaEmpleados[[#This Row],[NACIONALIDAD]]&lt;&gt;"US Citizen",TablaEmpleados[[#This Row],[Bono anual 2]]=0),TablaEmpleados[[#This Row],[SALARIO]]*3%,0)</f>
        <v>0</v>
      </c>
      <c r="AH260" s="6" t="str">
        <f>IF(AND(TablaEmpleados[[#This Row],[NACIONALIDAD]]="US Citizen",TablaEmpleados[[#This Row],[LATINO]]="Yes"),"SI","NO")</f>
        <v>NO</v>
      </c>
      <c r="AI260" s="19">
        <v>1</v>
      </c>
      <c r="AJ260" s="19" t="str">
        <f>IF(AND(TablaEmpleados[[#This Row],[SALARIO]]&gt;=40000,TablaEmpleados[[#This Row],[SALARIO]]&lt;=50000),"SI","NO")</f>
        <v>NO</v>
      </c>
      <c r="AK260" s="6" t="str">
        <f>IF(OR(TablaEmpleados[[#This Row],[SALARIO]]&lt;55000,TablaEmpleados[[#This Row],[ESTADO CIVIL]]="Married"),"SI","NO")</f>
        <v>SI</v>
      </c>
      <c r="AL260" s="6" t="str">
        <f>IF(TablaEmpleados[[#This Row],[ESTADO]]="MA",
              IF(OR(TablaEmpleados[[#This Row],[CP]]=2145,TablaEmpleados[[#This Row],[CP]]=2148),"SI","NO"),"NO")</f>
        <v>NO</v>
      </c>
      <c r="AM2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0" s="6" t="str" cm="1">
        <f t="array" ref="AN2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0" s="6" t="b">
        <f>TablaEmpleados[[#This Row],[EVALUACIÓN DE DESEMPEÑO CON SI]]=TablaEmpleados[[#This Row],[EVALUACIÓN DE DESEMPEÑO CON SI.CONJUNTO]]</f>
        <v>1</v>
      </c>
      <c r="AP26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0" s="6" t="str" cm="1">
        <f t="array" ref="AQ2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0" s="6" t="b">
        <f>TablaEmpleados[[#This Row],[BONOS DE VIAJE POR EL MUNDO (Con SI)]]=TablaEmpleados[[#This Row],[BONOS DE VIAJE POR EL MUNDO (Con SI.CONJUNTO)]]</f>
        <v>1</v>
      </c>
      <c r="AS260" s="22" cm="1">
        <f t="array" ref="AS26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0" s="6" t="str" cm="1">
        <f t="array" ref="AT26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0" s="59">
        <f ca="1">DATEDIF(TablaEmpleados[[#This Row],[FECHA CONTRATO]],TODAY(),"Y")</f>
        <v>10</v>
      </c>
    </row>
    <row r="261" spans="1:48" x14ac:dyDescent="0.25">
      <c r="A261" t="s">
        <v>406</v>
      </c>
      <c r="B261" t="str">
        <f t="shared" si="3"/>
        <v>ksimard@dominio.com</v>
      </c>
      <c r="C261" s="5">
        <v>87826</v>
      </c>
      <c r="D261" t="s">
        <v>80</v>
      </c>
      <c r="E261" t="s">
        <v>24</v>
      </c>
      <c r="F261">
        <v>2110</v>
      </c>
      <c r="G261" s="1">
        <v>25607</v>
      </c>
      <c r="H261" t="s">
        <v>25</v>
      </c>
      <c r="I261" t="s">
        <v>37</v>
      </c>
      <c r="J261" t="s">
        <v>27</v>
      </c>
      <c r="K261" t="s">
        <v>74</v>
      </c>
      <c r="L261" t="s">
        <v>29</v>
      </c>
      <c r="M261" s="1">
        <v>42009</v>
      </c>
      <c r="N261" s="1"/>
      <c r="O261" t="s">
        <v>30</v>
      </c>
      <c r="P261" t="s">
        <v>31</v>
      </c>
      <c r="Q261" t="s">
        <v>40</v>
      </c>
      <c r="R261" t="s">
        <v>41</v>
      </c>
      <c r="S261" t="s">
        <v>65</v>
      </c>
      <c r="T261" t="s">
        <v>43</v>
      </c>
      <c r="U261">
        <v>3.32</v>
      </c>
      <c r="V261">
        <v>3</v>
      </c>
      <c r="W261">
        <v>7</v>
      </c>
      <c r="X261">
        <v>16</v>
      </c>
      <c r="Y261" s="1" t="str">
        <f>IF(TRIM(TablaEmpleados[[#This Row],[NOMBRE]])="","Solicitar nombre","Completo")</f>
        <v>Completo</v>
      </c>
      <c r="Z261" s="1" t="str">
        <f>IF(TRIM(TablaEmpleados[[#This Row],[EMAILS]])="","Solicitar email","")</f>
        <v/>
      </c>
      <c r="AA261" s="12">
        <f>IF(TablaEmpleados[[#This Row],[SALARIO]]&lt;60000,TablaEmpleados[[#This Row],[SALARIO]]*7%,0)</f>
        <v>0</v>
      </c>
      <c r="AB261" s="15">
        <f>IF(RIGHT(TablaEmpleados[[#This Row],[EMAILS]],8)="pade.com",TablaEmpleados[[#This Row],[SALARIO]]*12%,0)</f>
        <v>0</v>
      </c>
      <c r="AC261" s="15">
        <f>IF(LEFT(TablaEmpleados[[#This Row],[EMAILS]],8)="pade.com",TablaEmpleados[[#This Row],[SALARIO]]*12%,0)</f>
        <v>0</v>
      </c>
      <c r="AD261" s="15">
        <f>IF(COUNTIF(TablaEmpleados[[#This Row],[CARGO]],"*Production*")&gt;0,TablaEmpleados[[#This Row],[SALARIO]]*7%,0)</f>
        <v>0</v>
      </c>
      <c r="AE261" s="59">
        <f>IF(TablaEmpleados[[#This Row],[ESTADO CIVIL]]="Married",2,0)</f>
        <v>2</v>
      </c>
      <c r="AF261" s="59">
        <f ca="1">IF(DATEDIF(TablaEmpleados[[#This Row],[FECHA CONTRATO]],TODAY(),"Y")&gt;=10,2,0)</f>
        <v>0</v>
      </c>
      <c r="AG261" s="6">
        <f>IF(AND(TablaEmpleados[[#This Row],[NACIONALIDAD]]&lt;&gt;"US Citizen",TablaEmpleados[[#This Row],[Bono anual 2]]=0),TablaEmpleados[[#This Row],[SALARIO]]*3%,0)</f>
        <v>0</v>
      </c>
      <c r="AH261" s="6" t="str">
        <f>IF(AND(TablaEmpleados[[#This Row],[NACIONALIDAD]]="US Citizen",TablaEmpleados[[#This Row],[LATINO]]="Yes"),"SI","NO")</f>
        <v>SI</v>
      </c>
      <c r="AI261" s="19">
        <v>1</v>
      </c>
      <c r="AJ261" s="19" t="str">
        <f>IF(AND(TablaEmpleados[[#This Row],[SALARIO]]&gt;=40000,TablaEmpleados[[#This Row],[SALARIO]]&lt;=50000),"SI","NO")</f>
        <v>NO</v>
      </c>
      <c r="AK261" s="6" t="str">
        <f>IF(OR(TablaEmpleados[[#This Row],[SALARIO]]&lt;55000,TablaEmpleados[[#This Row],[ESTADO CIVIL]]="Married"),"SI","NO")</f>
        <v>SI</v>
      </c>
      <c r="AL261" s="6" t="str">
        <f>IF(TablaEmpleados[[#This Row],[ESTADO]]="MA",
              IF(OR(TablaEmpleados[[#This Row],[CP]]=2145,TablaEmpleados[[#This Row],[CP]]=2148),"SI","NO"),"NO")</f>
        <v>NO</v>
      </c>
      <c r="AM2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1" s="6" t="str" cm="1">
        <f t="array" ref="AN2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1" s="6" t="b">
        <f>TablaEmpleados[[#This Row],[EVALUACIÓN DE DESEMPEÑO CON SI]]=TablaEmpleados[[#This Row],[EVALUACIÓN DE DESEMPEÑO CON SI.CONJUNTO]]</f>
        <v>1</v>
      </c>
      <c r="AP26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1" s="6" t="str" cm="1">
        <f t="array" ref="AQ2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1" s="6" t="b">
        <f>TablaEmpleados[[#This Row],[BONOS DE VIAJE POR EL MUNDO (Con SI)]]=TablaEmpleados[[#This Row],[BONOS DE VIAJE POR EL MUNDO (Con SI.CONJUNTO)]]</f>
        <v>1</v>
      </c>
      <c r="AS261" s="22" cm="1">
        <f t="array" ref="AS26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1" s="6" t="str" cm="1">
        <f t="array" ref="AT26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1" s="59">
        <f ca="1">DATEDIF(TablaEmpleados[[#This Row],[FECHA CONTRATO]],TODAY(),"Y")</f>
        <v>9</v>
      </c>
    </row>
    <row r="262" spans="1:48" x14ac:dyDescent="0.25">
      <c r="A262" t="s">
        <v>407</v>
      </c>
      <c r="B262" t="str">
        <f t="shared" si="3"/>
        <v>nsingh@dominio.com</v>
      </c>
      <c r="C262" s="5">
        <v>51920</v>
      </c>
      <c r="D262" t="s">
        <v>262</v>
      </c>
      <c r="E262" t="s">
        <v>24</v>
      </c>
      <c r="F262">
        <v>2330</v>
      </c>
      <c r="G262" s="1">
        <v>32282</v>
      </c>
      <c r="H262" t="s">
        <v>46</v>
      </c>
      <c r="I262" t="s">
        <v>26</v>
      </c>
      <c r="J262" t="s">
        <v>27</v>
      </c>
      <c r="K262" t="s">
        <v>28</v>
      </c>
      <c r="L262" t="s">
        <v>29</v>
      </c>
      <c r="M262" s="1">
        <v>42125</v>
      </c>
      <c r="N262" s="1"/>
      <c r="O262" t="s">
        <v>30</v>
      </c>
      <c r="P262" t="s">
        <v>31</v>
      </c>
      <c r="Q262" t="s">
        <v>110</v>
      </c>
      <c r="R262" t="s">
        <v>111</v>
      </c>
      <c r="S262" t="s">
        <v>184</v>
      </c>
      <c r="T262" t="s">
        <v>43</v>
      </c>
      <c r="U262">
        <v>5</v>
      </c>
      <c r="V262">
        <v>3</v>
      </c>
      <c r="W262">
        <v>5</v>
      </c>
      <c r="X262">
        <v>2</v>
      </c>
      <c r="Y262" s="1" t="str">
        <f>IF(TRIM(TablaEmpleados[[#This Row],[NOMBRE]])="","Solicitar nombre","Completo")</f>
        <v>Completo</v>
      </c>
      <c r="Z262" s="1" t="str">
        <f>IF(TRIM(TablaEmpleados[[#This Row],[EMAILS]])="","Solicitar email","")</f>
        <v/>
      </c>
      <c r="AA262" s="12">
        <f>IF(TablaEmpleados[[#This Row],[SALARIO]]&lt;60000,TablaEmpleados[[#This Row],[SALARIO]]*7%,0)</f>
        <v>3634.4000000000005</v>
      </c>
      <c r="AB262" s="15">
        <f>IF(RIGHT(TablaEmpleados[[#This Row],[EMAILS]],8)="pade.com",TablaEmpleados[[#This Row],[SALARIO]]*12%,0)</f>
        <v>0</v>
      </c>
      <c r="AC262" s="15">
        <f>IF(LEFT(TablaEmpleados[[#This Row],[EMAILS]],8)="pade.com",TablaEmpleados[[#This Row],[SALARIO]]*12%,0)</f>
        <v>0</v>
      </c>
      <c r="AD262" s="15">
        <f>IF(COUNTIF(TablaEmpleados[[#This Row],[CARGO]],"*Production*")&gt;0,TablaEmpleados[[#This Row],[SALARIO]]*7%,0)</f>
        <v>0</v>
      </c>
      <c r="AE262" s="59">
        <f>IF(TablaEmpleados[[#This Row],[ESTADO CIVIL]]="Married",2,0)</f>
        <v>0</v>
      </c>
      <c r="AF262" s="59">
        <f ca="1">IF(DATEDIF(TablaEmpleados[[#This Row],[FECHA CONTRATO]],TODAY(),"Y")&gt;=10,2,0)</f>
        <v>0</v>
      </c>
      <c r="AG262" s="6">
        <f>IF(AND(TablaEmpleados[[#This Row],[NACIONALIDAD]]&lt;&gt;"US Citizen",TablaEmpleados[[#This Row],[Bono anual 2]]=0),TablaEmpleados[[#This Row],[SALARIO]]*3%,0)</f>
        <v>0</v>
      </c>
      <c r="AH262" s="6" t="str">
        <f>IF(AND(TablaEmpleados[[#This Row],[NACIONALIDAD]]="US Citizen",TablaEmpleados[[#This Row],[LATINO]]="Yes"),"SI","NO")</f>
        <v>NO</v>
      </c>
      <c r="AI262" s="19">
        <v>1</v>
      </c>
      <c r="AJ262" s="19" t="str">
        <f>IF(AND(TablaEmpleados[[#This Row],[SALARIO]]&gt;=40000,TablaEmpleados[[#This Row],[SALARIO]]&lt;=50000),"SI","NO")</f>
        <v>NO</v>
      </c>
      <c r="AK262" s="6" t="str">
        <f>IF(OR(TablaEmpleados[[#This Row],[SALARIO]]&lt;55000,TablaEmpleados[[#This Row],[ESTADO CIVIL]]="Married"),"SI","NO")</f>
        <v>SI</v>
      </c>
      <c r="AL262" s="6" t="str">
        <f>IF(TablaEmpleados[[#This Row],[ESTADO]]="MA",
              IF(OR(TablaEmpleados[[#This Row],[CP]]=2145,TablaEmpleados[[#This Row],[CP]]=2148),"SI","NO"),"NO")</f>
        <v>NO</v>
      </c>
      <c r="AM2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62" s="6" t="str" cm="1">
        <f t="array" ref="AN2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62" s="6" t="b">
        <f>TablaEmpleados[[#This Row],[EVALUACIÓN DE DESEMPEÑO CON SI]]=TablaEmpleados[[#This Row],[EVALUACIÓN DE DESEMPEÑO CON SI.CONJUNTO]]</f>
        <v>1</v>
      </c>
      <c r="AP26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2" s="6" t="str" cm="1">
        <f t="array" ref="AQ2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2" s="6" t="b">
        <f>TablaEmpleados[[#This Row],[BONOS DE VIAJE POR EL MUNDO (Con SI)]]=TablaEmpleados[[#This Row],[BONOS DE VIAJE POR EL MUNDO (Con SI.CONJUNTO)]]</f>
        <v>1</v>
      </c>
      <c r="AS262" s="22" cm="1">
        <f t="array" ref="AS26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2" s="6" t="str" cm="1">
        <f t="array" ref="AT26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2" s="59">
        <f ca="1">DATEDIF(TablaEmpleados[[#This Row],[FECHA CONTRATO]],TODAY(),"Y")</f>
        <v>9</v>
      </c>
    </row>
    <row r="263" spans="1:48" x14ac:dyDescent="0.25">
      <c r="A263" t="s">
        <v>408</v>
      </c>
      <c r="B263" t="str">
        <f t="shared" ref="B263:B317" si="4">LOWER(LEFT(RIGHT(A263,LEN(A263)-FIND(",",A263)),1)&amp;LEFT(A263,FIND(",",A263)-1)&amp;"@dominio.com")</f>
        <v>csloan@dominio.com</v>
      </c>
      <c r="C263" s="5">
        <v>63878</v>
      </c>
      <c r="D263" t="s">
        <v>45</v>
      </c>
      <c r="E263" t="s">
        <v>24</v>
      </c>
      <c r="F263">
        <v>1851</v>
      </c>
      <c r="G263" s="1">
        <v>32106</v>
      </c>
      <c r="H263" t="s">
        <v>46</v>
      </c>
      <c r="I263" t="s">
        <v>26</v>
      </c>
      <c r="J263" t="s">
        <v>27</v>
      </c>
      <c r="K263" t="s">
        <v>28</v>
      </c>
      <c r="L263" t="s">
        <v>29</v>
      </c>
      <c r="M263" s="1">
        <v>40112</v>
      </c>
      <c r="N263" s="1">
        <v>42102</v>
      </c>
      <c r="O263" t="s">
        <v>279</v>
      </c>
      <c r="P263" t="s">
        <v>39</v>
      </c>
      <c r="Q263" t="s">
        <v>32</v>
      </c>
      <c r="R263" t="s">
        <v>33</v>
      </c>
      <c r="S263" t="s">
        <v>101</v>
      </c>
      <c r="T263" t="s">
        <v>43</v>
      </c>
      <c r="U263">
        <v>4.68</v>
      </c>
      <c r="V263">
        <v>4</v>
      </c>
      <c r="W263">
        <v>0</v>
      </c>
      <c r="X263">
        <v>20</v>
      </c>
      <c r="Y263" s="1" t="str">
        <f>IF(TRIM(TablaEmpleados[[#This Row],[NOMBRE]])="","Solicitar nombre","Completo")</f>
        <v>Completo</v>
      </c>
      <c r="Z263" s="1" t="str">
        <f>IF(TRIM(TablaEmpleados[[#This Row],[EMAILS]])="","Solicitar email","")</f>
        <v/>
      </c>
      <c r="AA263" s="12">
        <f>IF(TablaEmpleados[[#This Row],[SALARIO]]&lt;60000,TablaEmpleados[[#This Row],[SALARIO]]*7%,0)</f>
        <v>0</v>
      </c>
      <c r="AB263" s="15">
        <f>IF(RIGHT(TablaEmpleados[[#This Row],[EMAILS]],8)="pade.com",TablaEmpleados[[#This Row],[SALARIO]]*12%,0)</f>
        <v>0</v>
      </c>
      <c r="AC263" s="15">
        <f>IF(LEFT(TablaEmpleados[[#This Row],[EMAILS]],8)="pade.com",TablaEmpleados[[#This Row],[SALARIO]]*12%,0)</f>
        <v>0</v>
      </c>
      <c r="AD263" s="15">
        <f>IF(COUNTIF(TablaEmpleados[[#This Row],[CARGO]],"*Production*")&gt;0,TablaEmpleados[[#This Row],[SALARIO]]*7%,0)</f>
        <v>4471.46</v>
      </c>
      <c r="AE263" s="59">
        <f>IF(TablaEmpleados[[#This Row],[ESTADO CIVIL]]="Married",2,0)</f>
        <v>0</v>
      </c>
      <c r="AF263" s="59">
        <f ca="1">IF(DATEDIF(TablaEmpleados[[#This Row],[FECHA CONTRATO]],TODAY(),"Y")&gt;=10,2,0)</f>
        <v>2</v>
      </c>
      <c r="AG263" s="6">
        <f>IF(AND(TablaEmpleados[[#This Row],[NACIONALIDAD]]&lt;&gt;"US Citizen",TablaEmpleados[[#This Row],[Bono anual 2]]=0),TablaEmpleados[[#This Row],[SALARIO]]*3%,0)</f>
        <v>0</v>
      </c>
      <c r="AH263" s="6" t="str">
        <f>IF(AND(TablaEmpleados[[#This Row],[NACIONALIDAD]]="US Citizen",TablaEmpleados[[#This Row],[LATINO]]="Yes"),"SI","NO")</f>
        <v>NO</v>
      </c>
      <c r="AI263" s="19">
        <v>1</v>
      </c>
      <c r="AJ263" s="19" t="str">
        <f>IF(AND(TablaEmpleados[[#This Row],[SALARIO]]&gt;=40000,TablaEmpleados[[#This Row],[SALARIO]]&lt;=50000),"SI","NO")</f>
        <v>NO</v>
      </c>
      <c r="AK263" s="6" t="str">
        <f>IF(OR(TablaEmpleados[[#This Row],[SALARIO]]&lt;55000,TablaEmpleados[[#This Row],[ESTADO CIVIL]]="Married"),"SI","NO")</f>
        <v>NO</v>
      </c>
      <c r="AL263" s="6" t="str">
        <f>IF(TablaEmpleados[[#This Row],[ESTADO]]="MA",
              IF(OR(TablaEmpleados[[#This Row],[CP]]=2145,TablaEmpleados[[#This Row],[CP]]=2148),"SI","NO"),"NO")</f>
        <v>NO</v>
      </c>
      <c r="AM2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3" s="6" t="str" cm="1">
        <f t="array" ref="AN2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3" s="6" t="b">
        <f>TablaEmpleados[[#This Row],[EVALUACIÓN DE DESEMPEÑO CON SI]]=TablaEmpleados[[#This Row],[EVALUACIÓN DE DESEMPEÑO CON SI.CONJUNTO]]</f>
        <v>1</v>
      </c>
      <c r="AP26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3" s="6" t="str" cm="1">
        <f t="array" ref="AQ2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3" s="6" t="b">
        <f>TablaEmpleados[[#This Row],[BONOS DE VIAJE POR EL MUNDO (Con SI)]]=TablaEmpleados[[#This Row],[BONOS DE VIAJE POR EL MUNDO (Con SI.CONJUNTO)]]</f>
        <v>1</v>
      </c>
      <c r="AS263" s="22" cm="1">
        <f t="array" ref="AS2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3" s="6" t="str" cm="1">
        <f t="array" ref="AT26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3" s="59">
        <f ca="1">DATEDIF(TablaEmpleados[[#This Row],[FECHA CONTRATO]],TODAY(),"Y")</f>
        <v>14</v>
      </c>
    </row>
    <row r="264" spans="1:48" x14ac:dyDescent="0.25">
      <c r="A264" t="s">
        <v>409</v>
      </c>
      <c r="B264" t="str">
        <f t="shared" si="4"/>
        <v>jsmith@dominio.com</v>
      </c>
      <c r="C264" s="5">
        <v>60656</v>
      </c>
      <c r="D264" t="s">
        <v>45</v>
      </c>
      <c r="E264" t="s">
        <v>24</v>
      </c>
      <c r="F264">
        <v>2045</v>
      </c>
      <c r="G264" s="1">
        <v>23314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 s="1">
        <v>41911</v>
      </c>
      <c r="N264" s="1"/>
      <c r="O264" t="s">
        <v>30</v>
      </c>
      <c r="P264" t="s">
        <v>31</v>
      </c>
      <c r="Q264" t="s">
        <v>32</v>
      </c>
      <c r="R264" t="s">
        <v>50</v>
      </c>
      <c r="S264" t="s">
        <v>42</v>
      </c>
      <c r="T264" t="s">
        <v>35</v>
      </c>
      <c r="U264">
        <v>4.3</v>
      </c>
      <c r="V264">
        <v>3</v>
      </c>
      <c r="W264">
        <v>0</v>
      </c>
      <c r="X264">
        <v>4</v>
      </c>
      <c r="Y264" s="1" t="str">
        <f>IF(TRIM(TablaEmpleados[[#This Row],[NOMBRE]])="","Solicitar nombre","Completo")</f>
        <v>Completo</v>
      </c>
      <c r="Z264" s="1" t="str">
        <f>IF(TRIM(TablaEmpleados[[#This Row],[EMAILS]])="","Solicitar email","")</f>
        <v/>
      </c>
      <c r="AA264" s="12">
        <f>IF(TablaEmpleados[[#This Row],[SALARIO]]&lt;60000,TablaEmpleados[[#This Row],[SALARIO]]*7%,0)</f>
        <v>0</v>
      </c>
      <c r="AB264" s="15">
        <f>IF(RIGHT(TablaEmpleados[[#This Row],[EMAILS]],8)="pade.com",TablaEmpleados[[#This Row],[SALARIO]]*12%,0)</f>
        <v>0</v>
      </c>
      <c r="AC264" s="15">
        <f>IF(LEFT(TablaEmpleados[[#This Row],[EMAILS]],8)="pade.com",TablaEmpleados[[#This Row],[SALARIO]]*12%,0)</f>
        <v>0</v>
      </c>
      <c r="AD264" s="15">
        <f>IF(COUNTIF(TablaEmpleados[[#This Row],[CARGO]],"*Production*")&gt;0,TablaEmpleados[[#This Row],[SALARIO]]*7%,0)</f>
        <v>4245.92</v>
      </c>
      <c r="AE264" s="59">
        <f>IF(TablaEmpleados[[#This Row],[ESTADO CIVIL]]="Married",2,0)</f>
        <v>0</v>
      </c>
      <c r="AF264" s="59">
        <f ca="1">IF(DATEDIF(TablaEmpleados[[#This Row],[FECHA CONTRATO]],TODAY(),"Y")&gt;=10,2,0)</f>
        <v>0</v>
      </c>
      <c r="AG264" s="6">
        <f>IF(AND(TablaEmpleados[[#This Row],[NACIONALIDAD]]&lt;&gt;"US Citizen",TablaEmpleados[[#This Row],[Bono anual 2]]=0),TablaEmpleados[[#This Row],[SALARIO]]*3%,0)</f>
        <v>0</v>
      </c>
      <c r="AH264" s="6" t="str">
        <f>IF(AND(TablaEmpleados[[#This Row],[NACIONALIDAD]]="US Citizen",TablaEmpleados[[#This Row],[LATINO]]="Yes"),"SI","NO")</f>
        <v>NO</v>
      </c>
      <c r="AI264" s="19">
        <v>1</v>
      </c>
      <c r="AJ264" s="19" t="str">
        <f>IF(AND(TablaEmpleados[[#This Row],[SALARIO]]&gt;=40000,TablaEmpleados[[#This Row],[SALARIO]]&lt;=50000),"SI","NO")</f>
        <v>NO</v>
      </c>
      <c r="AK264" s="6" t="str">
        <f>IF(OR(TablaEmpleados[[#This Row],[SALARIO]]&lt;55000,TablaEmpleados[[#This Row],[ESTADO CIVIL]]="Married"),"SI","NO")</f>
        <v>NO</v>
      </c>
      <c r="AL264" s="6" t="str">
        <f>IF(TablaEmpleados[[#This Row],[ESTADO]]="MA",
              IF(OR(TablaEmpleados[[#This Row],[CP]]=2145,TablaEmpleados[[#This Row],[CP]]=2148),"SI","NO"),"NO")</f>
        <v>NO</v>
      </c>
      <c r="AM2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4" s="6" t="str" cm="1">
        <f t="array" ref="AN2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4" s="6" t="b">
        <f>TablaEmpleados[[#This Row],[EVALUACIÓN DE DESEMPEÑO CON SI]]=TablaEmpleados[[#This Row],[EVALUACIÓN DE DESEMPEÑO CON SI.CONJUNTO]]</f>
        <v>1</v>
      </c>
      <c r="AP26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64" s="6" t="str" cm="1">
        <f t="array" ref="AQ2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64" s="6" t="b">
        <f>TablaEmpleados[[#This Row],[BONOS DE VIAJE POR EL MUNDO (Con SI)]]=TablaEmpleados[[#This Row],[BONOS DE VIAJE POR EL MUNDO (Con SI.CONJUNTO)]]</f>
        <v>1</v>
      </c>
      <c r="AS264" s="22" cm="1">
        <f t="array" ref="AS26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64" s="6" t="str" cm="1">
        <f t="array" ref="AT26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4" s="59">
        <f ca="1">DATEDIF(TablaEmpleados[[#This Row],[FECHA CONTRATO]],TODAY(),"Y")</f>
        <v>9</v>
      </c>
    </row>
    <row r="265" spans="1:48" x14ac:dyDescent="0.25">
      <c r="A265" t="s">
        <v>410</v>
      </c>
      <c r="C265" s="5">
        <v>72992</v>
      </c>
      <c r="D265" t="s">
        <v>165</v>
      </c>
      <c r="E265" t="s">
        <v>24</v>
      </c>
      <c r="F265">
        <v>1886</v>
      </c>
      <c r="G265" s="1">
        <v>30910</v>
      </c>
      <c r="H265" t="s">
        <v>25</v>
      </c>
      <c r="I265" t="s">
        <v>52</v>
      </c>
      <c r="J265" t="s">
        <v>27</v>
      </c>
      <c r="K265" t="s">
        <v>28</v>
      </c>
      <c r="L265" t="s">
        <v>67</v>
      </c>
      <c r="M265" s="1">
        <v>41777</v>
      </c>
      <c r="N265" s="1"/>
      <c r="O265" t="s">
        <v>30</v>
      </c>
      <c r="P265" t="s">
        <v>31</v>
      </c>
      <c r="Q265" t="s">
        <v>125</v>
      </c>
      <c r="R265" t="s">
        <v>166</v>
      </c>
      <c r="S265" t="s">
        <v>69</v>
      </c>
      <c r="T265" t="s">
        <v>102</v>
      </c>
      <c r="U265">
        <v>2.4</v>
      </c>
      <c r="V265">
        <v>4</v>
      </c>
      <c r="W265">
        <v>0</v>
      </c>
      <c r="X265">
        <v>16</v>
      </c>
      <c r="Y265" s="1" t="str">
        <f>IF(TRIM(TablaEmpleados[[#This Row],[NOMBRE]])="","Solicitar nombre","Completo")</f>
        <v>Completo</v>
      </c>
      <c r="Z265" s="1" t="str">
        <f>IF(TRIM(TablaEmpleados[[#This Row],[EMAILS]])="","Solicitar email","")</f>
        <v>Solicitar email</v>
      </c>
      <c r="AA265" s="12">
        <f>IF(TablaEmpleados[[#This Row],[SALARIO]]&lt;60000,TablaEmpleados[[#This Row],[SALARIO]]*7%,0)</f>
        <v>0</v>
      </c>
      <c r="AB265" s="15">
        <f>IF(RIGHT(TablaEmpleados[[#This Row],[EMAILS]],8)="pade.com",TablaEmpleados[[#This Row],[SALARIO]]*12%,0)</f>
        <v>0</v>
      </c>
      <c r="AC265" s="15">
        <f>IF(LEFT(TablaEmpleados[[#This Row],[EMAILS]],8)="pade.com",TablaEmpleados[[#This Row],[SALARIO]]*12%,0)</f>
        <v>0</v>
      </c>
      <c r="AD265" s="15">
        <f>IF(COUNTIF(TablaEmpleados[[#This Row],[CARGO]],"*Production*")&gt;0,TablaEmpleados[[#This Row],[SALARIO]]*7%,0)</f>
        <v>0</v>
      </c>
      <c r="AE265" s="59">
        <f>IF(TablaEmpleados[[#This Row],[ESTADO CIVIL]]="Married",2,0)</f>
        <v>0</v>
      </c>
      <c r="AF265" s="59">
        <f ca="1">IF(DATEDIF(TablaEmpleados[[#This Row],[FECHA CONTRATO]],TODAY(),"Y")&gt;=10,2,0)</f>
        <v>2</v>
      </c>
      <c r="AG265" s="6">
        <f>IF(AND(TablaEmpleados[[#This Row],[NACIONALIDAD]]&lt;&gt;"US Citizen",TablaEmpleados[[#This Row],[Bono anual 2]]=0),TablaEmpleados[[#This Row],[SALARIO]]*3%,0)</f>
        <v>0</v>
      </c>
      <c r="AH265" s="6" t="str">
        <f>IF(AND(TablaEmpleados[[#This Row],[NACIONALIDAD]]="US Citizen",TablaEmpleados[[#This Row],[LATINO]]="Yes"),"SI","NO")</f>
        <v>NO</v>
      </c>
      <c r="AI265" s="19">
        <v>1</v>
      </c>
      <c r="AJ265" s="19" t="str">
        <f>IF(AND(TablaEmpleados[[#This Row],[SALARIO]]&gt;=40000,TablaEmpleados[[#This Row],[SALARIO]]&lt;=50000),"SI","NO")</f>
        <v>NO</v>
      </c>
      <c r="AK265" s="6" t="str">
        <f>IF(OR(TablaEmpleados[[#This Row],[SALARIO]]&lt;55000,TablaEmpleados[[#This Row],[ESTADO CIVIL]]="Married"),"SI","NO")</f>
        <v>NO</v>
      </c>
      <c r="AL265" s="6" t="str">
        <f>IF(TablaEmpleados[[#This Row],[ESTADO]]="MA",
              IF(OR(TablaEmpleados[[#This Row],[CP]]=2145,TablaEmpleados[[#This Row],[CP]]=2148),"SI","NO"),"NO")</f>
        <v>NO</v>
      </c>
      <c r="AM2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65" s="6" t="str" cm="1">
        <f t="array" ref="AN2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65" s="6" t="b">
        <f>TablaEmpleados[[#This Row],[EVALUACIÓN DE DESEMPEÑO CON SI]]=TablaEmpleados[[#This Row],[EVALUACIÓN DE DESEMPEÑO CON SI.CONJUNTO]]</f>
        <v>1</v>
      </c>
      <c r="AP26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65" s="6" t="str" cm="1">
        <f t="array" ref="AQ2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65" s="6" t="b">
        <f>TablaEmpleados[[#This Row],[BONOS DE VIAJE POR EL MUNDO (Con SI)]]=TablaEmpleados[[#This Row],[BONOS DE VIAJE POR EL MUNDO (Con SI.CONJUNTO)]]</f>
        <v>1</v>
      </c>
      <c r="AS265" s="22" cm="1">
        <f t="array" ref="AS265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65" s="6" t="str" cm="1">
        <f t="array" ref="AT26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5" s="59">
        <f ca="1">DATEDIF(TablaEmpleados[[#This Row],[FECHA CONTRATO]],TODAY(),"Y")</f>
        <v>10</v>
      </c>
    </row>
    <row r="266" spans="1:48" x14ac:dyDescent="0.25">
      <c r="A266" t="s">
        <v>411</v>
      </c>
      <c r="B266" t="str">
        <f t="shared" si="4"/>
        <v>lsmith@dominio.com</v>
      </c>
      <c r="C266" s="5">
        <v>55000</v>
      </c>
      <c r="D266" t="s">
        <v>262</v>
      </c>
      <c r="E266" t="s">
        <v>24</v>
      </c>
      <c r="F266">
        <v>1844</v>
      </c>
      <c r="G266" s="1">
        <v>31942</v>
      </c>
      <c r="H266" t="s">
        <v>46</v>
      </c>
      <c r="I266" t="s">
        <v>37</v>
      </c>
      <c r="J266" t="s">
        <v>27</v>
      </c>
      <c r="K266" t="s">
        <v>28</v>
      </c>
      <c r="L266" t="s">
        <v>67</v>
      </c>
      <c r="M266" s="1">
        <v>40812</v>
      </c>
      <c r="N266" s="1">
        <v>41542</v>
      </c>
      <c r="O266" t="s">
        <v>38</v>
      </c>
      <c r="P266" t="s">
        <v>39</v>
      </c>
      <c r="Q266" t="s">
        <v>110</v>
      </c>
      <c r="R266" t="s">
        <v>111</v>
      </c>
      <c r="S266" t="s">
        <v>69</v>
      </c>
      <c r="T266" t="s">
        <v>43</v>
      </c>
      <c r="U266">
        <v>3.8</v>
      </c>
      <c r="V266">
        <v>4</v>
      </c>
      <c r="W266">
        <v>4</v>
      </c>
      <c r="X266">
        <v>17</v>
      </c>
      <c r="Y266" s="1" t="str">
        <f>IF(TRIM(TablaEmpleados[[#This Row],[NOMBRE]])="","Solicitar nombre","Completo")</f>
        <v>Completo</v>
      </c>
      <c r="Z266" s="1" t="str">
        <f>IF(TRIM(TablaEmpleados[[#This Row],[EMAILS]])="","Solicitar email","")</f>
        <v/>
      </c>
      <c r="AA266" s="12">
        <f>IF(TablaEmpleados[[#This Row],[SALARIO]]&lt;60000,TablaEmpleados[[#This Row],[SALARIO]]*7%,0)</f>
        <v>3850.0000000000005</v>
      </c>
      <c r="AB266" s="15">
        <f>IF(RIGHT(TablaEmpleados[[#This Row],[EMAILS]],8)="pade.com",TablaEmpleados[[#This Row],[SALARIO]]*12%,0)</f>
        <v>0</v>
      </c>
      <c r="AC266" s="15">
        <f>IF(LEFT(TablaEmpleados[[#This Row],[EMAILS]],8)="pade.com",TablaEmpleados[[#This Row],[SALARIO]]*12%,0)</f>
        <v>0</v>
      </c>
      <c r="AD266" s="15">
        <f>IF(COUNTIF(TablaEmpleados[[#This Row],[CARGO]],"*Production*")&gt;0,TablaEmpleados[[#This Row],[SALARIO]]*7%,0)</f>
        <v>0</v>
      </c>
      <c r="AE266" s="59">
        <f>IF(TablaEmpleados[[#This Row],[ESTADO CIVIL]]="Married",2,0)</f>
        <v>2</v>
      </c>
      <c r="AF266" s="59">
        <f ca="1">IF(DATEDIF(TablaEmpleados[[#This Row],[FECHA CONTRATO]],TODAY(),"Y")&gt;=10,2,0)</f>
        <v>2</v>
      </c>
      <c r="AG266" s="6">
        <f>IF(AND(TablaEmpleados[[#This Row],[NACIONALIDAD]]&lt;&gt;"US Citizen",TablaEmpleados[[#This Row],[Bono anual 2]]=0),TablaEmpleados[[#This Row],[SALARIO]]*3%,0)</f>
        <v>0</v>
      </c>
      <c r="AH266" s="6" t="str">
        <f>IF(AND(TablaEmpleados[[#This Row],[NACIONALIDAD]]="US Citizen",TablaEmpleados[[#This Row],[LATINO]]="Yes"),"SI","NO")</f>
        <v>NO</v>
      </c>
      <c r="AI266" s="19">
        <v>1</v>
      </c>
      <c r="AJ266" s="19" t="str">
        <f>IF(AND(TablaEmpleados[[#This Row],[SALARIO]]&gt;=40000,TablaEmpleados[[#This Row],[SALARIO]]&lt;=50000),"SI","NO")</f>
        <v>NO</v>
      </c>
      <c r="AK266" s="6" t="str">
        <f>IF(OR(TablaEmpleados[[#This Row],[SALARIO]]&lt;55000,TablaEmpleados[[#This Row],[ESTADO CIVIL]]="Married"),"SI","NO")</f>
        <v>SI</v>
      </c>
      <c r="AL266" s="6" t="str">
        <f>IF(TablaEmpleados[[#This Row],[ESTADO]]="MA",
              IF(OR(TablaEmpleados[[#This Row],[CP]]=2145,TablaEmpleados[[#This Row],[CP]]=2148),"SI","NO"),"NO")</f>
        <v>NO</v>
      </c>
      <c r="AM2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66" s="6" t="str" cm="1">
        <f t="array" ref="AN2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66" s="6" t="b">
        <f>TablaEmpleados[[#This Row],[EVALUACIÓN DE DESEMPEÑO CON SI]]=TablaEmpleados[[#This Row],[EVALUACIÓN DE DESEMPEÑO CON SI.CONJUNTO]]</f>
        <v>1</v>
      </c>
      <c r="AP26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6" s="6" t="str" cm="1">
        <f t="array" ref="AQ2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6" s="6" t="b">
        <f>TablaEmpleados[[#This Row],[BONOS DE VIAJE POR EL MUNDO (Con SI)]]=TablaEmpleados[[#This Row],[BONOS DE VIAJE POR EL MUNDO (Con SI.CONJUNTO)]]</f>
        <v>1</v>
      </c>
      <c r="AS266" s="22" cm="1">
        <f t="array" ref="AS2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6" s="6" t="str" cm="1">
        <f t="array" ref="AT26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6" s="59">
        <f ca="1">DATEDIF(TablaEmpleados[[#This Row],[FECHA CONTRATO]],TODAY(),"Y")</f>
        <v>12</v>
      </c>
    </row>
    <row r="267" spans="1:48" x14ac:dyDescent="0.25">
      <c r="A267" t="s">
        <v>412</v>
      </c>
      <c r="B267" t="str">
        <f t="shared" si="4"/>
        <v>ssmith@dominio.com</v>
      </c>
      <c r="C267" s="5">
        <v>58939</v>
      </c>
      <c r="D267" t="s">
        <v>23</v>
      </c>
      <c r="E267" t="s">
        <v>24</v>
      </c>
      <c r="F267">
        <v>2130</v>
      </c>
      <c r="G267" s="1">
        <v>23775</v>
      </c>
      <c r="H267" t="s">
        <v>46</v>
      </c>
      <c r="I267" t="s">
        <v>26</v>
      </c>
      <c r="J267" t="s">
        <v>27</v>
      </c>
      <c r="K267" t="s">
        <v>28</v>
      </c>
      <c r="L267" t="s">
        <v>29</v>
      </c>
      <c r="M267" s="1">
        <v>41589</v>
      </c>
      <c r="N267" s="1"/>
      <c r="O267" t="s">
        <v>30</v>
      </c>
      <c r="P267" t="s">
        <v>31</v>
      </c>
      <c r="Q267" t="s">
        <v>32</v>
      </c>
      <c r="R267" t="s">
        <v>64</v>
      </c>
      <c r="S267" t="s">
        <v>65</v>
      </c>
      <c r="T267" t="s">
        <v>43</v>
      </c>
      <c r="U267">
        <v>3.73</v>
      </c>
      <c r="V267">
        <v>3</v>
      </c>
      <c r="W267">
        <v>0</v>
      </c>
      <c r="X267">
        <v>16</v>
      </c>
      <c r="Y267" s="1" t="str">
        <f>IF(TRIM(TablaEmpleados[[#This Row],[NOMBRE]])="","Solicitar nombre","Completo")</f>
        <v>Completo</v>
      </c>
      <c r="Z267" s="1" t="str">
        <f>IF(TRIM(TablaEmpleados[[#This Row],[EMAILS]])="","Solicitar email","")</f>
        <v/>
      </c>
      <c r="AA267" s="12">
        <f>IF(TablaEmpleados[[#This Row],[SALARIO]]&lt;60000,TablaEmpleados[[#This Row],[SALARIO]]*7%,0)</f>
        <v>4125.7300000000005</v>
      </c>
      <c r="AB267" s="15">
        <f>IF(RIGHT(TablaEmpleados[[#This Row],[EMAILS]],8)="pade.com",TablaEmpleados[[#This Row],[SALARIO]]*12%,0)</f>
        <v>0</v>
      </c>
      <c r="AC267" s="15">
        <f>IF(LEFT(TablaEmpleados[[#This Row],[EMAILS]],8)="pade.com",TablaEmpleados[[#This Row],[SALARIO]]*12%,0)</f>
        <v>0</v>
      </c>
      <c r="AD267" s="15">
        <f>IF(COUNTIF(TablaEmpleados[[#This Row],[CARGO]],"*Production*")&gt;0,TablaEmpleados[[#This Row],[SALARIO]]*7%,0)</f>
        <v>4125.7300000000005</v>
      </c>
      <c r="AE267" s="59">
        <f>IF(TablaEmpleados[[#This Row],[ESTADO CIVIL]]="Married",2,0)</f>
        <v>0</v>
      </c>
      <c r="AF267" s="59">
        <f ca="1">IF(DATEDIF(TablaEmpleados[[#This Row],[FECHA CONTRATO]],TODAY(),"Y")&gt;=10,2,0)</f>
        <v>2</v>
      </c>
      <c r="AG267" s="6">
        <f>IF(AND(TablaEmpleados[[#This Row],[NACIONALIDAD]]&lt;&gt;"US Citizen",TablaEmpleados[[#This Row],[Bono anual 2]]=0),TablaEmpleados[[#This Row],[SALARIO]]*3%,0)</f>
        <v>0</v>
      </c>
      <c r="AH267" s="6" t="str">
        <f>IF(AND(TablaEmpleados[[#This Row],[NACIONALIDAD]]="US Citizen",TablaEmpleados[[#This Row],[LATINO]]="Yes"),"SI","NO")</f>
        <v>NO</v>
      </c>
      <c r="AI267" s="19">
        <v>1</v>
      </c>
      <c r="AJ267" s="19" t="str">
        <f>IF(AND(TablaEmpleados[[#This Row],[SALARIO]]&gt;=40000,TablaEmpleados[[#This Row],[SALARIO]]&lt;=50000),"SI","NO")</f>
        <v>NO</v>
      </c>
      <c r="AK267" s="6" t="str">
        <f>IF(OR(TablaEmpleados[[#This Row],[SALARIO]]&lt;55000,TablaEmpleados[[#This Row],[ESTADO CIVIL]]="Married"),"SI","NO")</f>
        <v>NO</v>
      </c>
      <c r="AL267" s="6" t="str">
        <f>IF(TablaEmpleados[[#This Row],[ESTADO]]="MA",
              IF(OR(TablaEmpleados[[#This Row],[CP]]=2145,TablaEmpleados[[#This Row],[CP]]=2148),"SI","NO"),"NO")</f>
        <v>NO</v>
      </c>
      <c r="AM2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7" s="6" t="str" cm="1">
        <f t="array" ref="AN2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7" s="6" t="b">
        <f>TablaEmpleados[[#This Row],[EVALUACIÓN DE DESEMPEÑO CON SI]]=TablaEmpleados[[#This Row],[EVALUACIÓN DE DESEMPEÑO CON SI.CONJUNTO]]</f>
        <v>1</v>
      </c>
      <c r="AP26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7" s="6" t="str" cm="1">
        <f t="array" ref="AQ2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7" s="6" t="b">
        <f>TablaEmpleados[[#This Row],[BONOS DE VIAJE POR EL MUNDO (Con SI)]]=TablaEmpleados[[#This Row],[BONOS DE VIAJE POR EL MUNDO (Con SI.CONJUNTO)]]</f>
        <v>1</v>
      </c>
      <c r="AS267" s="22" cm="1">
        <f t="array" ref="AS2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7" s="6" t="str" cm="1">
        <f t="array" ref="AT26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7" s="59">
        <f ca="1">DATEDIF(TablaEmpleados[[#This Row],[FECHA CONTRATO]],TODAY(),"Y")</f>
        <v>10</v>
      </c>
    </row>
    <row r="268" spans="1:48" x14ac:dyDescent="0.25">
      <c r="A268" t="s">
        <v>413</v>
      </c>
      <c r="B268" t="str">
        <f t="shared" si="4"/>
        <v>jsoto@dominio.com</v>
      </c>
      <c r="C268" s="5">
        <v>66593</v>
      </c>
      <c r="D268" t="s">
        <v>71</v>
      </c>
      <c r="E268" t="s">
        <v>24</v>
      </c>
      <c r="F268">
        <v>2360</v>
      </c>
      <c r="G268" s="1">
        <v>26735</v>
      </c>
      <c r="H268" t="s">
        <v>46</v>
      </c>
      <c r="I268" t="s">
        <v>37</v>
      </c>
      <c r="J268" t="s">
        <v>27</v>
      </c>
      <c r="K268" t="s">
        <v>28</v>
      </c>
      <c r="L268" t="s">
        <v>67</v>
      </c>
      <c r="M268" s="1">
        <v>40704</v>
      </c>
      <c r="N268" s="1"/>
      <c r="O268" t="s">
        <v>30</v>
      </c>
      <c r="P268" t="s">
        <v>31</v>
      </c>
      <c r="Q268" t="s">
        <v>40</v>
      </c>
      <c r="R268" t="s">
        <v>150</v>
      </c>
      <c r="S268" t="s">
        <v>34</v>
      </c>
      <c r="T268" t="s">
        <v>43</v>
      </c>
      <c r="U268">
        <v>4.3</v>
      </c>
      <c r="V268">
        <v>3</v>
      </c>
      <c r="W268">
        <v>5</v>
      </c>
      <c r="X268">
        <v>19</v>
      </c>
      <c r="Y268" s="1" t="str">
        <f>IF(TRIM(TablaEmpleados[[#This Row],[NOMBRE]])="","Solicitar nombre","Completo")</f>
        <v>Completo</v>
      </c>
      <c r="Z268" s="1" t="str">
        <f>IF(TRIM(TablaEmpleados[[#This Row],[EMAILS]])="","Solicitar email","")</f>
        <v/>
      </c>
      <c r="AA268" s="12">
        <f>IF(TablaEmpleados[[#This Row],[SALARIO]]&lt;60000,TablaEmpleados[[#This Row],[SALARIO]]*7%,0)</f>
        <v>0</v>
      </c>
      <c r="AB268" s="15">
        <f>IF(RIGHT(TablaEmpleados[[#This Row],[EMAILS]],8)="pade.com",TablaEmpleados[[#This Row],[SALARIO]]*12%,0)</f>
        <v>0</v>
      </c>
      <c r="AC268" s="15">
        <f>IF(LEFT(TablaEmpleados[[#This Row],[EMAILS]],8)="pade.com",TablaEmpleados[[#This Row],[SALARIO]]*12%,0)</f>
        <v>0</v>
      </c>
      <c r="AD268" s="15">
        <f>IF(COUNTIF(TablaEmpleados[[#This Row],[CARGO]],"*Production*")&gt;0,TablaEmpleados[[#This Row],[SALARIO]]*7%,0)</f>
        <v>0</v>
      </c>
      <c r="AE268" s="59">
        <f>IF(TablaEmpleados[[#This Row],[ESTADO CIVIL]]="Married",2,0)</f>
        <v>2</v>
      </c>
      <c r="AF268" s="59">
        <f ca="1">IF(DATEDIF(TablaEmpleados[[#This Row],[FECHA CONTRATO]],TODAY(),"Y")&gt;=10,2,0)</f>
        <v>2</v>
      </c>
      <c r="AG268" s="6">
        <f>IF(AND(TablaEmpleados[[#This Row],[NACIONALIDAD]]&lt;&gt;"US Citizen",TablaEmpleados[[#This Row],[Bono anual 2]]=0),TablaEmpleados[[#This Row],[SALARIO]]*3%,0)</f>
        <v>0</v>
      </c>
      <c r="AH268" s="6" t="str">
        <f>IF(AND(TablaEmpleados[[#This Row],[NACIONALIDAD]]="US Citizen",TablaEmpleados[[#This Row],[LATINO]]="Yes"),"SI","NO")</f>
        <v>NO</v>
      </c>
      <c r="AI268" s="19">
        <v>1</v>
      </c>
      <c r="AJ268" s="19" t="str">
        <f>IF(AND(TablaEmpleados[[#This Row],[SALARIO]]&gt;=40000,TablaEmpleados[[#This Row],[SALARIO]]&lt;=50000),"SI","NO")</f>
        <v>NO</v>
      </c>
      <c r="AK268" s="6" t="str">
        <f>IF(OR(TablaEmpleados[[#This Row],[SALARIO]]&lt;55000,TablaEmpleados[[#This Row],[ESTADO CIVIL]]="Married"),"SI","NO")</f>
        <v>SI</v>
      </c>
      <c r="AL268" s="6" t="str">
        <f>IF(TablaEmpleados[[#This Row],[ESTADO]]="MA",
              IF(OR(TablaEmpleados[[#This Row],[CP]]=2145,TablaEmpleados[[#This Row],[CP]]=2148),"SI","NO"),"NO")</f>
        <v>NO</v>
      </c>
      <c r="AM2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8" s="6" t="str" cm="1">
        <f t="array" ref="AN2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8" s="6" t="b">
        <f>TablaEmpleados[[#This Row],[EVALUACIÓN DE DESEMPEÑO CON SI]]=TablaEmpleados[[#This Row],[EVALUACIÓN DE DESEMPEÑO CON SI.CONJUNTO]]</f>
        <v>1</v>
      </c>
      <c r="AP26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8" s="6" t="str" cm="1">
        <f t="array" ref="AQ2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8" s="6" t="b">
        <f>TablaEmpleados[[#This Row],[BONOS DE VIAJE POR EL MUNDO (Con SI)]]=TablaEmpleados[[#This Row],[BONOS DE VIAJE POR EL MUNDO (Con SI.CONJUNTO)]]</f>
        <v>1</v>
      </c>
      <c r="AS268" s="22" cm="1">
        <f t="array" ref="AS2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8" s="6" t="str" cm="1">
        <f t="array" ref="AT26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8" s="59">
        <f ca="1">DATEDIF(TablaEmpleados[[#This Row],[FECHA CONTRATO]],TODAY(),"Y")</f>
        <v>12</v>
      </c>
    </row>
    <row r="269" spans="1:48" x14ac:dyDescent="0.25">
      <c r="A269" t="s">
        <v>414</v>
      </c>
      <c r="B269" t="str">
        <f t="shared" si="4"/>
        <v>ksoze@dominio.com</v>
      </c>
      <c r="C269" s="5">
        <v>87565</v>
      </c>
      <c r="D269" t="s">
        <v>163</v>
      </c>
      <c r="E269" t="s">
        <v>24</v>
      </c>
      <c r="F269">
        <v>1545</v>
      </c>
      <c r="G269" s="1">
        <v>30356</v>
      </c>
      <c r="H269" t="s">
        <v>25</v>
      </c>
      <c r="I269" t="s">
        <v>37</v>
      </c>
      <c r="J269" t="s">
        <v>27</v>
      </c>
      <c r="K269" t="s">
        <v>28</v>
      </c>
      <c r="L269" t="s">
        <v>96</v>
      </c>
      <c r="M269" s="1">
        <v>42551</v>
      </c>
      <c r="N269" s="1"/>
      <c r="O269" t="s">
        <v>30</v>
      </c>
      <c r="P269" t="s">
        <v>31</v>
      </c>
      <c r="Q269" t="s">
        <v>40</v>
      </c>
      <c r="R269" t="s">
        <v>72</v>
      </c>
      <c r="S269" t="s">
        <v>34</v>
      </c>
      <c r="T269" t="s">
        <v>43</v>
      </c>
      <c r="U269">
        <v>3.27</v>
      </c>
      <c r="V269">
        <v>4</v>
      </c>
      <c r="W269">
        <v>5</v>
      </c>
      <c r="X269">
        <v>13</v>
      </c>
      <c r="Y269" s="1" t="str">
        <f>IF(TRIM(TablaEmpleados[[#This Row],[NOMBRE]])="","Solicitar nombre","Completo")</f>
        <v>Completo</v>
      </c>
      <c r="Z269" s="1" t="str">
        <f>IF(TRIM(TablaEmpleados[[#This Row],[EMAILS]])="","Solicitar email","")</f>
        <v/>
      </c>
      <c r="AA269" s="12">
        <f>IF(TablaEmpleados[[#This Row],[SALARIO]]&lt;60000,TablaEmpleados[[#This Row],[SALARIO]]*7%,0)</f>
        <v>0</v>
      </c>
      <c r="AB269" s="15">
        <f>IF(RIGHT(TablaEmpleados[[#This Row],[EMAILS]],8)="pade.com",TablaEmpleados[[#This Row],[SALARIO]]*12%,0)</f>
        <v>0</v>
      </c>
      <c r="AC269" s="15">
        <f>IF(LEFT(TablaEmpleados[[#This Row],[EMAILS]],8)="pade.com",TablaEmpleados[[#This Row],[SALARIO]]*12%,0)</f>
        <v>0</v>
      </c>
      <c r="AD269" s="15">
        <f>IF(COUNTIF(TablaEmpleados[[#This Row],[CARGO]],"*Production*")&gt;0,TablaEmpleados[[#This Row],[SALARIO]]*7%,0)</f>
        <v>0</v>
      </c>
      <c r="AE269" s="59">
        <f>IF(TablaEmpleados[[#This Row],[ESTADO CIVIL]]="Married",2,0)</f>
        <v>2</v>
      </c>
      <c r="AF269" s="59">
        <f ca="1">IF(DATEDIF(TablaEmpleados[[#This Row],[FECHA CONTRATO]],TODAY(),"Y")&gt;=10,2,0)</f>
        <v>0</v>
      </c>
      <c r="AG269" s="6">
        <f>IF(AND(TablaEmpleados[[#This Row],[NACIONALIDAD]]&lt;&gt;"US Citizen",TablaEmpleados[[#This Row],[Bono anual 2]]=0),TablaEmpleados[[#This Row],[SALARIO]]*3%,0)</f>
        <v>0</v>
      </c>
      <c r="AH269" s="6" t="str">
        <f>IF(AND(TablaEmpleados[[#This Row],[NACIONALIDAD]]="US Citizen",TablaEmpleados[[#This Row],[LATINO]]="Yes"),"SI","NO")</f>
        <v>NO</v>
      </c>
      <c r="AI269" s="19">
        <v>1</v>
      </c>
      <c r="AJ269" s="19" t="str">
        <f>IF(AND(TablaEmpleados[[#This Row],[SALARIO]]&gt;=40000,TablaEmpleados[[#This Row],[SALARIO]]&lt;=50000),"SI","NO")</f>
        <v>NO</v>
      </c>
      <c r="AK269" s="6" t="str">
        <f>IF(OR(TablaEmpleados[[#This Row],[SALARIO]]&lt;55000,TablaEmpleados[[#This Row],[ESTADO CIVIL]]="Married"),"SI","NO")</f>
        <v>SI</v>
      </c>
      <c r="AL269" s="6" t="str">
        <f>IF(TablaEmpleados[[#This Row],[ESTADO]]="MA",
              IF(OR(TablaEmpleados[[#This Row],[CP]]=2145,TablaEmpleados[[#This Row],[CP]]=2148),"SI","NO"),"NO")</f>
        <v>NO</v>
      </c>
      <c r="AM2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9" s="6" t="str" cm="1">
        <f t="array" ref="AN2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9" s="6" t="b">
        <f>TablaEmpleados[[#This Row],[EVALUACIÓN DE DESEMPEÑO CON SI]]=TablaEmpleados[[#This Row],[EVALUACIÓN DE DESEMPEÑO CON SI.CONJUNTO]]</f>
        <v>1</v>
      </c>
      <c r="AP26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69" s="6" t="str" cm="1">
        <f t="array" ref="AQ2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9" s="6" t="b">
        <f>TablaEmpleados[[#This Row],[BONOS DE VIAJE POR EL MUNDO (Con SI)]]=TablaEmpleados[[#This Row],[BONOS DE VIAJE POR EL MUNDO (Con SI.CONJUNTO)]]</f>
        <v>1</v>
      </c>
      <c r="AS269" s="22" cm="1">
        <f t="array" ref="AS2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9" s="6" t="str" cm="1">
        <f t="array" ref="AT26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9" s="59">
        <f ca="1">DATEDIF(TablaEmpleados[[#This Row],[FECHA CONTRATO]],TODAY(),"Y")</f>
        <v>7</v>
      </c>
    </row>
    <row r="270" spans="1:48" x14ac:dyDescent="0.25">
      <c r="A270" t="s">
        <v>415</v>
      </c>
      <c r="B270" t="str">
        <f t="shared" si="4"/>
        <v>tsparks@dominio.com</v>
      </c>
      <c r="C270" s="5">
        <v>64021</v>
      </c>
      <c r="D270" t="s">
        <v>23</v>
      </c>
      <c r="E270" t="s">
        <v>24</v>
      </c>
      <c r="F270">
        <v>2093</v>
      </c>
      <c r="G270" s="1">
        <v>25039</v>
      </c>
      <c r="H270" t="s">
        <v>46</v>
      </c>
      <c r="I270" t="s">
        <v>37</v>
      </c>
      <c r="J270" t="s">
        <v>27</v>
      </c>
      <c r="K270" t="s">
        <v>28</v>
      </c>
      <c r="L270" t="s">
        <v>29</v>
      </c>
      <c r="M270" s="1">
        <v>40959</v>
      </c>
      <c r="N270" s="1"/>
      <c r="O270" t="s">
        <v>30</v>
      </c>
      <c r="P270" t="s">
        <v>31</v>
      </c>
      <c r="Q270" t="s">
        <v>32</v>
      </c>
      <c r="R270" t="s">
        <v>68</v>
      </c>
      <c r="S270" t="s">
        <v>42</v>
      </c>
      <c r="T270" t="s">
        <v>102</v>
      </c>
      <c r="U270">
        <v>2.4</v>
      </c>
      <c r="V270">
        <v>2</v>
      </c>
      <c r="W270">
        <v>1</v>
      </c>
      <c r="X270">
        <v>20</v>
      </c>
      <c r="Y270" s="1" t="str">
        <f>IF(TRIM(TablaEmpleados[[#This Row],[NOMBRE]])="","Solicitar nombre","Completo")</f>
        <v>Completo</v>
      </c>
      <c r="Z270" s="1" t="str">
        <f>IF(TRIM(TablaEmpleados[[#This Row],[EMAILS]])="","Solicitar email","")</f>
        <v/>
      </c>
      <c r="AA270" s="12">
        <f>IF(TablaEmpleados[[#This Row],[SALARIO]]&lt;60000,TablaEmpleados[[#This Row],[SALARIO]]*7%,0)</f>
        <v>0</v>
      </c>
      <c r="AB270" s="15">
        <f>IF(RIGHT(TablaEmpleados[[#This Row],[EMAILS]],8)="pade.com",TablaEmpleados[[#This Row],[SALARIO]]*12%,0)</f>
        <v>0</v>
      </c>
      <c r="AC270" s="15">
        <f>IF(LEFT(TablaEmpleados[[#This Row],[EMAILS]],8)="pade.com",TablaEmpleados[[#This Row],[SALARIO]]*12%,0)</f>
        <v>0</v>
      </c>
      <c r="AD270" s="15">
        <f>IF(COUNTIF(TablaEmpleados[[#This Row],[CARGO]],"*Production*")&gt;0,TablaEmpleados[[#This Row],[SALARIO]]*7%,0)</f>
        <v>4481.47</v>
      </c>
      <c r="AE270" s="59">
        <f>IF(TablaEmpleados[[#This Row],[ESTADO CIVIL]]="Married",2,0)</f>
        <v>2</v>
      </c>
      <c r="AF270" s="59">
        <f ca="1">IF(DATEDIF(TablaEmpleados[[#This Row],[FECHA CONTRATO]],TODAY(),"Y")&gt;=10,2,0)</f>
        <v>2</v>
      </c>
      <c r="AG270" s="6">
        <f>IF(AND(TablaEmpleados[[#This Row],[NACIONALIDAD]]&lt;&gt;"US Citizen",TablaEmpleados[[#This Row],[Bono anual 2]]=0),TablaEmpleados[[#This Row],[SALARIO]]*3%,0)</f>
        <v>0</v>
      </c>
      <c r="AH270" s="6" t="str">
        <f>IF(AND(TablaEmpleados[[#This Row],[NACIONALIDAD]]="US Citizen",TablaEmpleados[[#This Row],[LATINO]]="Yes"),"SI","NO")</f>
        <v>NO</v>
      </c>
      <c r="AI270" s="19">
        <v>1</v>
      </c>
      <c r="AJ270" s="19" t="str">
        <f>IF(AND(TablaEmpleados[[#This Row],[SALARIO]]&gt;=40000,TablaEmpleados[[#This Row],[SALARIO]]&lt;=50000),"SI","NO")</f>
        <v>NO</v>
      </c>
      <c r="AK270" s="6" t="str">
        <f>IF(OR(TablaEmpleados[[#This Row],[SALARIO]]&lt;55000,TablaEmpleados[[#This Row],[ESTADO CIVIL]]="Married"),"SI","NO")</f>
        <v>SI</v>
      </c>
      <c r="AL270" s="6" t="str">
        <f>IF(TablaEmpleados[[#This Row],[ESTADO]]="MA",
              IF(OR(TablaEmpleados[[#This Row],[CP]]=2145,TablaEmpleados[[#This Row],[CP]]=2148),"SI","NO"),"NO")</f>
        <v>NO</v>
      </c>
      <c r="AM2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0" s="6" t="str" cm="1">
        <f t="array" ref="AN2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0" s="6" t="b">
        <f>TablaEmpleados[[#This Row],[EVALUACIÓN DE DESEMPEÑO CON SI]]=TablaEmpleados[[#This Row],[EVALUACIÓN DE DESEMPEÑO CON SI.CONJUNTO]]</f>
        <v>1</v>
      </c>
      <c r="AP27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70" s="6" t="str" cm="1">
        <f t="array" ref="AQ2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70" s="6" t="b">
        <f>TablaEmpleados[[#This Row],[BONOS DE VIAJE POR EL MUNDO (Con SI)]]=TablaEmpleados[[#This Row],[BONOS DE VIAJE POR EL MUNDO (Con SI.CONJUNTO)]]</f>
        <v>1</v>
      </c>
      <c r="AS270" s="22" cm="1">
        <f t="array" ref="AS27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70" s="6" t="str" cm="1">
        <f t="array" ref="AT27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0" s="59">
        <f ca="1">DATEDIF(TablaEmpleados[[#This Row],[FECHA CONTRATO]],TODAY(),"Y")</f>
        <v>12</v>
      </c>
    </row>
    <row r="271" spans="1:48" x14ac:dyDescent="0.25">
      <c r="A271" t="s">
        <v>416</v>
      </c>
      <c r="B271" t="str">
        <f t="shared" si="4"/>
        <v>kspirea@dominio.com</v>
      </c>
      <c r="C271" s="5">
        <v>65714</v>
      </c>
      <c r="D271" t="s">
        <v>113</v>
      </c>
      <c r="E271" t="s">
        <v>24</v>
      </c>
      <c r="F271">
        <v>2451</v>
      </c>
      <c r="G271" s="1">
        <v>27667</v>
      </c>
      <c r="H271" t="s">
        <v>46</v>
      </c>
      <c r="I271" t="s">
        <v>37</v>
      </c>
      <c r="J271" t="s">
        <v>27</v>
      </c>
      <c r="K271" t="s">
        <v>28</v>
      </c>
      <c r="L271" t="s">
        <v>29</v>
      </c>
      <c r="M271" s="1">
        <v>41184</v>
      </c>
      <c r="N271" s="1"/>
      <c r="O271" t="s">
        <v>30</v>
      </c>
      <c r="P271" t="s">
        <v>31</v>
      </c>
      <c r="Q271" t="s">
        <v>32</v>
      </c>
      <c r="R271" t="s">
        <v>115</v>
      </c>
      <c r="S271" t="s">
        <v>34</v>
      </c>
      <c r="T271" t="s">
        <v>43</v>
      </c>
      <c r="U271">
        <v>4.83</v>
      </c>
      <c r="V271">
        <v>5</v>
      </c>
      <c r="W271">
        <v>0</v>
      </c>
      <c r="X271">
        <v>15</v>
      </c>
      <c r="Y271" s="1" t="str">
        <f>IF(TRIM(TablaEmpleados[[#This Row],[NOMBRE]])="","Solicitar nombre","Completo")</f>
        <v>Completo</v>
      </c>
      <c r="Z271" s="1" t="str">
        <f>IF(TRIM(TablaEmpleados[[#This Row],[EMAILS]])="","Solicitar email","")</f>
        <v/>
      </c>
      <c r="AA271" s="12">
        <f>IF(TablaEmpleados[[#This Row],[SALARIO]]&lt;60000,TablaEmpleados[[#This Row],[SALARIO]]*7%,0)</f>
        <v>0</v>
      </c>
      <c r="AB271" s="15">
        <f>IF(RIGHT(TablaEmpleados[[#This Row],[EMAILS]],8)="pade.com",TablaEmpleados[[#This Row],[SALARIO]]*12%,0)</f>
        <v>0</v>
      </c>
      <c r="AC271" s="15">
        <f>IF(LEFT(TablaEmpleados[[#This Row],[EMAILS]],8)="pade.com",TablaEmpleados[[#This Row],[SALARIO]]*12%,0)</f>
        <v>0</v>
      </c>
      <c r="AD271" s="15">
        <f>IF(COUNTIF(TablaEmpleados[[#This Row],[CARGO]],"*Production*")&gt;0,TablaEmpleados[[#This Row],[SALARIO]]*7%,0)</f>
        <v>4599.9800000000005</v>
      </c>
      <c r="AE271" s="59">
        <f>IF(TablaEmpleados[[#This Row],[ESTADO CIVIL]]="Married",2,0)</f>
        <v>2</v>
      </c>
      <c r="AF271" s="59">
        <f ca="1">IF(DATEDIF(TablaEmpleados[[#This Row],[FECHA CONTRATO]],TODAY(),"Y")&gt;=10,2,0)</f>
        <v>2</v>
      </c>
      <c r="AG271" s="6">
        <f>IF(AND(TablaEmpleados[[#This Row],[NACIONALIDAD]]&lt;&gt;"US Citizen",TablaEmpleados[[#This Row],[Bono anual 2]]=0),TablaEmpleados[[#This Row],[SALARIO]]*3%,0)</f>
        <v>0</v>
      </c>
      <c r="AH271" s="6" t="str">
        <f>IF(AND(TablaEmpleados[[#This Row],[NACIONALIDAD]]="US Citizen",TablaEmpleados[[#This Row],[LATINO]]="Yes"),"SI","NO")</f>
        <v>NO</v>
      </c>
      <c r="AI271" s="19">
        <v>1</v>
      </c>
      <c r="AJ271" s="19" t="str">
        <f>IF(AND(TablaEmpleados[[#This Row],[SALARIO]]&gt;=40000,TablaEmpleados[[#This Row],[SALARIO]]&lt;=50000),"SI","NO")</f>
        <v>NO</v>
      </c>
      <c r="AK271" s="6" t="str">
        <f>IF(OR(TablaEmpleados[[#This Row],[SALARIO]]&lt;55000,TablaEmpleados[[#This Row],[ESTADO CIVIL]]="Married"),"SI","NO")</f>
        <v>SI</v>
      </c>
      <c r="AL271" s="6" t="str">
        <f>IF(TablaEmpleados[[#This Row],[ESTADO]]="MA",
              IF(OR(TablaEmpleados[[#This Row],[CP]]=2145,TablaEmpleados[[#This Row],[CP]]=2148),"SI","NO"),"NO")</f>
        <v>NO</v>
      </c>
      <c r="AM2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1" s="6" t="str" cm="1">
        <f t="array" ref="AN2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1" s="6" t="b">
        <f>TablaEmpleados[[#This Row],[EVALUACIÓN DE DESEMPEÑO CON SI]]=TablaEmpleados[[#This Row],[EVALUACIÓN DE DESEMPEÑO CON SI.CONJUNTO]]</f>
        <v>1</v>
      </c>
      <c r="AP27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1" s="6" t="str" cm="1">
        <f t="array" ref="AQ2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1" s="6" t="b">
        <f>TablaEmpleados[[#This Row],[BONOS DE VIAJE POR EL MUNDO (Con SI)]]=TablaEmpleados[[#This Row],[BONOS DE VIAJE POR EL MUNDO (Con SI.CONJUNTO)]]</f>
        <v>1</v>
      </c>
      <c r="AS271" s="22" cm="1">
        <f t="array" ref="AS2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1" s="6" t="str" cm="1">
        <f t="array" ref="AT27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1" s="59">
        <f ca="1">DATEDIF(TablaEmpleados[[#This Row],[FECHA CONTRATO]],TODAY(),"Y")</f>
        <v>11</v>
      </c>
    </row>
    <row r="272" spans="1:48" x14ac:dyDescent="0.25">
      <c r="A272" t="s">
        <v>417</v>
      </c>
      <c r="B272" t="str">
        <f t="shared" si="4"/>
        <v>ksquatrito@dominio.com</v>
      </c>
      <c r="C272" s="5">
        <v>62425</v>
      </c>
      <c r="D272" t="s">
        <v>23</v>
      </c>
      <c r="E272" t="s">
        <v>24</v>
      </c>
      <c r="F272">
        <v>2359</v>
      </c>
      <c r="G272" s="1">
        <v>26749</v>
      </c>
      <c r="H272" t="s">
        <v>46</v>
      </c>
      <c r="I272" t="s">
        <v>52</v>
      </c>
      <c r="J272" t="s">
        <v>27</v>
      </c>
      <c r="K272" t="s">
        <v>28</v>
      </c>
      <c r="L272" t="s">
        <v>29</v>
      </c>
      <c r="M272" s="1">
        <v>41407</v>
      </c>
      <c r="N272" s="1">
        <v>42184</v>
      </c>
      <c r="O272" t="s">
        <v>78</v>
      </c>
      <c r="P272" t="s">
        <v>39</v>
      </c>
      <c r="Q272" t="s">
        <v>32</v>
      </c>
      <c r="R272" t="s">
        <v>76</v>
      </c>
      <c r="S272" t="s">
        <v>34</v>
      </c>
      <c r="T272" t="s">
        <v>35</v>
      </c>
      <c r="U272">
        <v>4.0999999999999996</v>
      </c>
      <c r="V272">
        <v>4</v>
      </c>
      <c r="W272">
        <v>0</v>
      </c>
      <c r="X272">
        <v>16</v>
      </c>
      <c r="Y272" s="1" t="str">
        <f>IF(TRIM(TablaEmpleados[[#This Row],[NOMBRE]])="","Solicitar nombre","Completo")</f>
        <v>Completo</v>
      </c>
      <c r="Z272" s="1" t="str">
        <f>IF(TRIM(TablaEmpleados[[#This Row],[EMAILS]])="","Solicitar email","")</f>
        <v/>
      </c>
      <c r="AA272" s="12">
        <f>IF(TablaEmpleados[[#This Row],[SALARIO]]&lt;60000,TablaEmpleados[[#This Row],[SALARIO]]*7%,0)</f>
        <v>0</v>
      </c>
      <c r="AB272" s="15">
        <f>IF(RIGHT(TablaEmpleados[[#This Row],[EMAILS]],8)="pade.com",TablaEmpleados[[#This Row],[SALARIO]]*12%,0)</f>
        <v>0</v>
      </c>
      <c r="AC272" s="15">
        <f>IF(LEFT(TablaEmpleados[[#This Row],[EMAILS]],8)="pade.com",TablaEmpleados[[#This Row],[SALARIO]]*12%,0)</f>
        <v>0</v>
      </c>
      <c r="AD272" s="15">
        <f>IF(COUNTIF(TablaEmpleados[[#This Row],[CARGO]],"*Production*")&gt;0,TablaEmpleados[[#This Row],[SALARIO]]*7%,0)</f>
        <v>4369.75</v>
      </c>
      <c r="AE272" s="59">
        <f>IF(TablaEmpleados[[#This Row],[ESTADO CIVIL]]="Married",2,0)</f>
        <v>0</v>
      </c>
      <c r="AF272" s="59">
        <f ca="1">IF(DATEDIF(TablaEmpleados[[#This Row],[FECHA CONTRATO]],TODAY(),"Y")&gt;=10,2,0)</f>
        <v>2</v>
      </c>
      <c r="AG272" s="6">
        <f>IF(AND(TablaEmpleados[[#This Row],[NACIONALIDAD]]&lt;&gt;"US Citizen",TablaEmpleados[[#This Row],[Bono anual 2]]=0),TablaEmpleados[[#This Row],[SALARIO]]*3%,0)</f>
        <v>0</v>
      </c>
      <c r="AH272" s="6" t="str">
        <f>IF(AND(TablaEmpleados[[#This Row],[NACIONALIDAD]]="US Citizen",TablaEmpleados[[#This Row],[LATINO]]="Yes"),"SI","NO")</f>
        <v>NO</v>
      </c>
      <c r="AI272" s="19">
        <v>1</v>
      </c>
      <c r="AJ272" s="19" t="str">
        <f>IF(AND(TablaEmpleados[[#This Row],[SALARIO]]&gt;=40000,TablaEmpleados[[#This Row],[SALARIO]]&lt;=50000),"SI","NO")</f>
        <v>NO</v>
      </c>
      <c r="AK272" s="6" t="str">
        <f>IF(OR(TablaEmpleados[[#This Row],[SALARIO]]&lt;55000,TablaEmpleados[[#This Row],[ESTADO CIVIL]]="Married"),"SI","NO")</f>
        <v>NO</v>
      </c>
      <c r="AL272" s="6" t="str">
        <f>IF(TablaEmpleados[[#This Row],[ESTADO]]="MA",
              IF(OR(TablaEmpleados[[#This Row],[CP]]=2145,TablaEmpleados[[#This Row],[CP]]=2148),"SI","NO"),"NO")</f>
        <v>NO</v>
      </c>
      <c r="AM2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2" s="6" t="str" cm="1">
        <f t="array" ref="AN2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2" s="6" t="b">
        <f>TablaEmpleados[[#This Row],[EVALUACIÓN DE DESEMPEÑO CON SI]]=TablaEmpleados[[#This Row],[EVALUACIÓN DE DESEMPEÑO CON SI.CONJUNTO]]</f>
        <v>1</v>
      </c>
      <c r="AP27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72" s="6" t="str" cm="1">
        <f t="array" ref="AQ2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72" s="6" t="b">
        <f>TablaEmpleados[[#This Row],[BONOS DE VIAJE POR EL MUNDO (Con SI)]]=TablaEmpleados[[#This Row],[BONOS DE VIAJE POR EL MUNDO (Con SI.CONJUNTO)]]</f>
        <v>1</v>
      </c>
      <c r="AS272" s="22" cm="1">
        <f t="array" ref="AS27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72" s="6" t="str" cm="1">
        <f t="array" ref="AT27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2" s="59">
        <f ca="1">DATEDIF(TablaEmpleados[[#This Row],[FECHA CONTRATO]],TODAY(),"Y")</f>
        <v>11</v>
      </c>
    </row>
    <row r="273" spans="1:48" x14ac:dyDescent="0.25">
      <c r="A273" t="s">
        <v>418</v>
      </c>
      <c r="B273" t="str">
        <f t="shared" si="4"/>
        <v>bstanford@dominio.com</v>
      </c>
      <c r="C273" s="5">
        <v>47961</v>
      </c>
      <c r="D273" t="s">
        <v>23</v>
      </c>
      <c r="E273" t="s">
        <v>24</v>
      </c>
      <c r="F273">
        <v>2050</v>
      </c>
      <c r="G273" s="1">
        <v>30188</v>
      </c>
      <c r="H273" t="s">
        <v>46</v>
      </c>
      <c r="I273" t="s">
        <v>52</v>
      </c>
      <c r="J273" t="s">
        <v>27</v>
      </c>
      <c r="K273" t="s">
        <v>28</v>
      </c>
      <c r="L273" t="s">
        <v>83</v>
      </c>
      <c r="M273" s="1">
        <v>40553</v>
      </c>
      <c r="N273" s="1"/>
      <c r="O273" t="s">
        <v>30</v>
      </c>
      <c r="P273" t="s">
        <v>31</v>
      </c>
      <c r="Q273" t="s">
        <v>32</v>
      </c>
      <c r="R273" t="s">
        <v>48</v>
      </c>
      <c r="S273" t="s">
        <v>55</v>
      </c>
      <c r="T273" t="s">
        <v>43</v>
      </c>
      <c r="U273">
        <v>4.0999999999999996</v>
      </c>
      <c r="V273">
        <v>4</v>
      </c>
      <c r="W273">
        <v>0</v>
      </c>
      <c r="X273">
        <v>9</v>
      </c>
      <c r="Y273" s="1" t="str">
        <f>IF(TRIM(TablaEmpleados[[#This Row],[NOMBRE]])="","Solicitar nombre","Completo")</f>
        <v>Completo</v>
      </c>
      <c r="Z273" s="1" t="str">
        <f>IF(TRIM(TablaEmpleados[[#This Row],[EMAILS]])="","Solicitar email","")</f>
        <v/>
      </c>
      <c r="AA273" s="12">
        <f>IF(TablaEmpleados[[#This Row],[SALARIO]]&lt;60000,TablaEmpleados[[#This Row],[SALARIO]]*7%,0)</f>
        <v>3357.2700000000004</v>
      </c>
      <c r="AB273" s="15">
        <f>IF(RIGHT(TablaEmpleados[[#This Row],[EMAILS]],8)="pade.com",TablaEmpleados[[#This Row],[SALARIO]]*12%,0)</f>
        <v>0</v>
      </c>
      <c r="AC273" s="15">
        <f>IF(LEFT(TablaEmpleados[[#This Row],[EMAILS]],8)="pade.com",TablaEmpleados[[#This Row],[SALARIO]]*12%,0)</f>
        <v>0</v>
      </c>
      <c r="AD273" s="15">
        <f>IF(COUNTIF(TablaEmpleados[[#This Row],[CARGO]],"*Production*")&gt;0,TablaEmpleados[[#This Row],[SALARIO]]*7%,0)</f>
        <v>3357.2700000000004</v>
      </c>
      <c r="AE273" s="59">
        <f>IF(TablaEmpleados[[#This Row],[ESTADO CIVIL]]="Married",2,0)</f>
        <v>0</v>
      </c>
      <c r="AF273" s="59">
        <f ca="1">IF(DATEDIF(TablaEmpleados[[#This Row],[FECHA CONTRATO]],TODAY(),"Y")&gt;=10,2,0)</f>
        <v>2</v>
      </c>
      <c r="AG273" s="6">
        <f>IF(AND(TablaEmpleados[[#This Row],[NACIONALIDAD]]&lt;&gt;"US Citizen",TablaEmpleados[[#This Row],[Bono anual 2]]=0),TablaEmpleados[[#This Row],[SALARIO]]*3%,0)</f>
        <v>0</v>
      </c>
      <c r="AH273" s="6" t="str">
        <f>IF(AND(TablaEmpleados[[#This Row],[NACIONALIDAD]]="US Citizen",TablaEmpleados[[#This Row],[LATINO]]="Yes"),"SI","NO")</f>
        <v>NO</v>
      </c>
      <c r="AI273" s="19">
        <v>1</v>
      </c>
      <c r="AJ273" s="19" t="str">
        <f>IF(AND(TablaEmpleados[[#This Row],[SALARIO]]&gt;=40000,TablaEmpleados[[#This Row],[SALARIO]]&lt;=50000),"SI","NO")</f>
        <v>SI</v>
      </c>
      <c r="AK273" s="6" t="str">
        <f>IF(OR(TablaEmpleados[[#This Row],[SALARIO]]&lt;55000,TablaEmpleados[[#This Row],[ESTADO CIVIL]]="Married"),"SI","NO")</f>
        <v>SI</v>
      </c>
      <c r="AL273" s="6" t="str">
        <f>IF(TablaEmpleados[[#This Row],[ESTADO]]="MA",
              IF(OR(TablaEmpleados[[#This Row],[CP]]=2145,TablaEmpleados[[#This Row],[CP]]=2148),"SI","NO"),"NO")</f>
        <v>NO</v>
      </c>
      <c r="AM2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3" s="6" t="str" cm="1">
        <f t="array" ref="AN2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3" s="6" t="b">
        <f>TablaEmpleados[[#This Row],[EVALUACIÓN DE DESEMPEÑO CON SI]]=TablaEmpleados[[#This Row],[EVALUACIÓN DE DESEMPEÑO CON SI.CONJUNTO]]</f>
        <v>1</v>
      </c>
      <c r="AP27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3" s="6" t="str" cm="1">
        <f t="array" ref="AQ2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3" s="6" t="b">
        <f>TablaEmpleados[[#This Row],[BONOS DE VIAJE POR EL MUNDO (Con SI)]]=TablaEmpleados[[#This Row],[BONOS DE VIAJE POR EL MUNDO (Con SI.CONJUNTO)]]</f>
        <v>1</v>
      </c>
      <c r="AS273" s="22" cm="1">
        <f t="array" ref="AS2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3" s="6" t="str" cm="1">
        <f t="array" ref="AT27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3" s="59">
        <f ca="1">DATEDIF(TablaEmpleados[[#This Row],[FECHA CONTRATO]],TODAY(),"Y")</f>
        <v>13</v>
      </c>
    </row>
    <row r="274" spans="1:48" x14ac:dyDescent="0.25">
      <c r="A274" t="s">
        <v>419</v>
      </c>
      <c r="B274" t="str">
        <f t="shared" si="4"/>
        <v>nstansfield@dominio.com</v>
      </c>
      <c r="C274" s="5">
        <v>58273</v>
      </c>
      <c r="D274" t="s">
        <v>123</v>
      </c>
      <c r="E274" t="s">
        <v>420</v>
      </c>
      <c r="F274">
        <v>89139</v>
      </c>
      <c r="G274" s="1">
        <v>27158</v>
      </c>
      <c r="H274" t="s">
        <v>25</v>
      </c>
      <c r="I274" t="s">
        <v>37</v>
      </c>
      <c r="J274" t="s">
        <v>27</v>
      </c>
      <c r="K274" t="s">
        <v>28</v>
      </c>
      <c r="L274" t="s">
        <v>29</v>
      </c>
      <c r="M274" s="1">
        <v>41771</v>
      </c>
      <c r="N274" s="1"/>
      <c r="O274" t="s">
        <v>30</v>
      </c>
      <c r="P274" t="s">
        <v>31</v>
      </c>
      <c r="Q274" t="s">
        <v>125</v>
      </c>
      <c r="R274" t="s">
        <v>144</v>
      </c>
      <c r="S274" t="s">
        <v>184</v>
      </c>
      <c r="T274" t="s">
        <v>102</v>
      </c>
      <c r="U274">
        <v>1.81</v>
      </c>
      <c r="V274">
        <v>2</v>
      </c>
      <c r="W274">
        <v>0</v>
      </c>
      <c r="X274">
        <v>5</v>
      </c>
      <c r="Y274" s="1" t="str">
        <f>IF(TRIM(TablaEmpleados[[#This Row],[NOMBRE]])="","Solicitar nombre","Completo")</f>
        <v>Completo</v>
      </c>
      <c r="Z274" s="1" t="str">
        <f>IF(TRIM(TablaEmpleados[[#This Row],[EMAILS]])="","Solicitar email","")</f>
        <v/>
      </c>
      <c r="AA274" s="12">
        <f>IF(TablaEmpleados[[#This Row],[SALARIO]]&lt;60000,TablaEmpleados[[#This Row],[SALARIO]]*7%,0)</f>
        <v>4079.1100000000006</v>
      </c>
      <c r="AB274" s="15">
        <f>IF(RIGHT(TablaEmpleados[[#This Row],[EMAILS]],8)="pade.com",TablaEmpleados[[#This Row],[SALARIO]]*12%,0)</f>
        <v>0</v>
      </c>
      <c r="AC274" s="15">
        <f>IF(LEFT(TablaEmpleados[[#This Row],[EMAILS]],8)="pade.com",TablaEmpleados[[#This Row],[SALARIO]]*12%,0)</f>
        <v>0</v>
      </c>
      <c r="AD274" s="15">
        <f>IF(COUNTIF(TablaEmpleados[[#This Row],[CARGO]],"*Production*")&gt;0,TablaEmpleados[[#This Row],[SALARIO]]*7%,0)</f>
        <v>0</v>
      </c>
      <c r="AE274" s="59">
        <f>IF(TablaEmpleados[[#This Row],[ESTADO CIVIL]]="Married",2,0)</f>
        <v>2</v>
      </c>
      <c r="AF274" s="59">
        <f ca="1">IF(DATEDIF(TablaEmpleados[[#This Row],[FECHA CONTRATO]],TODAY(),"Y")&gt;=10,2,0)</f>
        <v>2</v>
      </c>
      <c r="AG274" s="6">
        <f>IF(AND(TablaEmpleados[[#This Row],[NACIONALIDAD]]&lt;&gt;"US Citizen",TablaEmpleados[[#This Row],[Bono anual 2]]=0),TablaEmpleados[[#This Row],[SALARIO]]*3%,0)</f>
        <v>0</v>
      </c>
      <c r="AH274" s="6" t="str">
        <f>IF(AND(TablaEmpleados[[#This Row],[NACIONALIDAD]]="US Citizen",TablaEmpleados[[#This Row],[LATINO]]="Yes"),"SI","NO")</f>
        <v>NO</v>
      </c>
      <c r="AI274" s="19">
        <v>1</v>
      </c>
      <c r="AJ274" s="19" t="str">
        <f>IF(AND(TablaEmpleados[[#This Row],[SALARIO]]&gt;=40000,TablaEmpleados[[#This Row],[SALARIO]]&lt;=50000),"SI","NO")</f>
        <v>NO</v>
      </c>
      <c r="AK274" s="6" t="str">
        <f>IF(OR(TablaEmpleados[[#This Row],[SALARIO]]&lt;55000,TablaEmpleados[[#This Row],[ESTADO CIVIL]]="Married"),"SI","NO")</f>
        <v>SI</v>
      </c>
      <c r="AL274" s="6" t="str">
        <f>IF(TablaEmpleados[[#This Row],[ESTADO]]="MA",
              IF(OR(TablaEmpleados[[#This Row],[CP]]=2145,TablaEmpleados[[#This Row],[CP]]=2148),"SI","NO"),"NO")</f>
        <v>NO</v>
      </c>
      <c r="AM2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74" s="6" t="str" cm="1">
        <f t="array" ref="AN2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74" s="6" t="b">
        <f>TablaEmpleados[[#This Row],[EVALUACIÓN DE DESEMPEÑO CON SI]]=TablaEmpleados[[#This Row],[EVALUACIÓN DE DESEMPEÑO CON SI.CONJUNTO]]</f>
        <v>1</v>
      </c>
      <c r="AP27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74" s="6" t="str" cm="1">
        <f t="array" ref="AQ2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74" s="6" t="b">
        <f>TablaEmpleados[[#This Row],[BONOS DE VIAJE POR EL MUNDO (Con SI)]]=TablaEmpleados[[#This Row],[BONOS DE VIAJE POR EL MUNDO (Con SI.CONJUNTO)]]</f>
        <v>1</v>
      </c>
      <c r="AS274" s="22" cm="1">
        <f t="array" ref="AS27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74" s="6" t="str" cm="1">
        <f t="array" ref="AT27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4" s="59">
        <f ca="1">DATEDIF(TablaEmpleados[[#This Row],[FECHA CONTRATO]],TODAY(),"Y")</f>
        <v>10</v>
      </c>
    </row>
    <row r="275" spans="1:48" x14ac:dyDescent="0.25">
      <c r="A275" t="s">
        <v>421</v>
      </c>
      <c r="B275" t="str">
        <f t="shared" si="4"/>
        <v>tsteans@dominio.com</v>
      </c>
      <c r="C275" s="5">
        <v>63003</v>
      </c>
      <c r="D275" t="s">
        <v>118</v>
      </c>
      <c r="E275" t="s">
        <v>24</v>
      </c>
      <c r="F275">
        <v>2703</v>
      </c>
      <c r="G275" s="1">
        <v>31656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s="1">
        <v>41911</v>
      </c>
      <c r="N275" s="1"/>
      <c r="O275" t="s">
        <v>30</v>
      </c>
      <c r="P275" t="s">
        <v>31</v>
      </c>
      <c r="Q275" t="s">
        <v>110</v>
      </c>
      <c r="R275" t="s">
        <v>111</v>
      </c>
      <c r="S275" t="s">
        <v>42</v>
      </c>
      <c r="T275" t="s">
        <v>43</v>
      </c>
      <c r="U275">
        <v>3.9</v>
      </c>
      <c r="V275">
        <v>5</v>
      </c>
      <c r="W275">
        <v>5</v>
      </c>
      <c r="X275">
        <v>9</v>
      </c>
      <c r="Y275" s="1" t="str">
        <f>IF(TRIM(TablaEmpleados[[#This Row],[NOMBRE]])="","Solicitar nombre","Completo")</f>
        <v>Completo</v>
      </c>
      <c r="Z275" s="1" t="str">
        <f>IF(TRIM(TablaEmpleados[[#This Row],[EMAILS]])="","Solicitar email","")</f>
        <v/>
      </c>
      <c r="AA275" s="12">
        <f>IF(TablaEmpleados[[#This Row],[SALARIO]]&lt;60000,TablaEmpleados[[#This Row],[SALARIO]]*7%,0)</f>
        <v>0</v>
      </c>
      <c r="AB275" s="15">
        <f>IF(RIGHT(TablaEmpleados[[#This Row],[EMAILS]],8)="pade.com",TablaEmpleados[[#This Row],[SALARIO]]*12%,0)</f>
        <v>0</v>
      </c>
      <c r="AC275" s="15">
        <f>IF(LEFT(TablaEmpleados[[#This Row],[EMAILS]],8)="pade.com",TablaEmpleados[[#This Row],[SALARIO]]*12%,0)</f>
        <v>0</v>
      </c>
      <c r="AD275" s="15">
        <f>IF(COUNTIF(TablaEmpleados[[#This Row],[CARGO]],"*Production*")&gt;0,TablaEmpleados[[#This Row],[SALARIO]]*7%,0)</f>
        <v>0</v>
      </c>
      <c r="AE275" s="59">
        <f>IF(TablaEmpleados[[#This Row],[ESTADO CIVIL]]="Married",2,0)</f>
        <v>0</v>
      </c>
      <c r="AF275" s="59">
        <f ca="1">IF(DATEDIF(TablaEmpleados[[#This Row],[FECHA CONTRATO]],TODAY(),"Y")&gt;=10,2,0)</f>
        <v>0</v>
      </c>
      <c r="AG275" s="6">
        <f>IF(AND(TablaEmpleados[[#This Row],[NACIONALIDAD]]&lt;&gt;"US Citizen",TablaEmpleados[[#This Row],[Bono anual 2]]=0),TablaEmpleados[[#This Row],[SALARIO]]*3%,0)</f>
        <v>0</v>
      </c>
      <c r="AH275" s="6" t="str">
        <f>IF(AND(TablaEmpleados[[#This Row],[NACIONALIDAD]]="US Citizen",TablaEmpleados[[#This Row],[LATINO]]="Yes"),"SI","NO")</f>
        <v>NO</v>
      </c>
      <c r="AI275" s="19">
        <v>1</v>
      </c>
      <c r="AJ275" s="19" t="str">
        <f>IF(AND(TablaEmpleados[[#This Row],[SALARIO]]&gt;=40000,TablaEmpleados[[#This Row],[SALARIO]]&lt;=50000),"SI","NO")</f>
        <v>NO</v>
      </c>
      <c r="AK275" s="6" t="str">
        <f>IF(OR(TablaEmpleados[[#This Row],[SALARIO]]&lt;55000,TablaEmpleados[[#This Row],[ESTADO CIVIL]]="Married"),"SI","NO")</f>
        <v>NO</v>
      </c>
      <c r="AL275" s="6" t="str">
        <f>IF(TablaEmpleados[[#This Row],[ESTADO]]="MA",
              IF(OR(TablaEmpleados[[#This Row],[CP]]=2145,TablaEmpleados[[#This Row],[CP]]=2148),"SI","NO"),"NO")</f>
        <v>NO</v>
      </c>
      <c r="AM2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75" s="6" t="str" cm="1">
        <f t="array" ref="AN2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75" s="6" t="b">
        <f>TablaEmpleados[[#This Row],[EVALUACIÓN DE DESEMPEÑO CON SI]]=TablaEmpleados[[#This Row],[EVALUACIÓN DE DESEMPEÑO CON SI.CONJUNTO]]</f>
        <v>1</v>
      </c>
      <c r="AP27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5" s="6" t="str" cm="1">
        <f t="array" ref="AQ2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5" s="6" t="b">
        <f>TablaEmpleados[[#This Row],[BONOS DE VIAJE POR EL MUNDO (Con SI)]]=TablaEmpleados[[#This Row],[BONOS DE VIAJE POR EL MUNDO (Con SI.CONJUNTO)]]</f>
        <v>1</v>
      </c>
      <c r="AS275" s="22" cm="1">
        <f t="array" ref="AS2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5" s="6" t="str" cm="1">
        <f t="array" ref="AT27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5" s="59">
        <f ca="1">DATEDIF(TablaEmpleados[[#This Row],[FECHA CONTRATO]],TODAY(),"Y")</f>
        <v>9</v>
      </c>
    </row>
    <row r="276" spans="1:48" x14ac:dyDescent="0.25">
      <c r="A276" t="s">
        <v>422</v>
      </c>
      <c r="B276" t="str">
        <f t="shared" si="4"/>
        <v>rstoica@dominio.com</v>
      </c>
      <c r="C276" s="5">
        <v>61355</v>
      </c>
      <c r="D276" t="s">
        <v>23</v>
      </c>
      <c r="E276" t="s">
        <v>24</v>
      </c>
      <c r="F276">
        <v>2301</v>
      </c>
      <c r="G276" s="1">
        <v>31120</v>
      </c>
      <c r="H276" t="s">
        <v>25</v>
      </c>
      <c r="I276" t="s">
        <v>37</v>
      </c>
      <c r="J276" t="s">
        <v>27</v>
      </c>
      <c r="K276" t="s">
        <v>28</v>
      </c>
      <c r="L276" t="s">
        <v>96</v>
      </c>
      <c r="M276" s="1">
        <v>41687</v>
      </c>
      <c r="N276" s="1"/>
      <c r="O276" t="s">
        <v>30</v>
      </c>
      <c r="P276" t="s">
        <v>31</v>
      </c>
      <c r="Q276" t="s">
        <v>32</v>
      </c>
      <c r="R276" t="s">
        <v>84</v>
      </c>
      <c r="S276" t="s">
        <v>34</v>
      </c>
      <c r="T276" t="s">
        <v>43</v>
      </c>
      <c r="U276">
        <v>4.7</v>
      </c>
      <c r="V276">
        <v>3</v>
      </c>
      <c r="W276">
        <v>0</v>
      </c>
      <c r="X276">
        <v>4</v>
      </c>
      <c r="Y276" s="1" t="str">
        <f>IF(TRIM(TablaEmpleados[[#This Row],[NOMBRE]])="","Solicitar nombre","Completo")</f>
        <v>Completo</v>
      </c>
      <c r="Z276" s="1" t="str">
        <f>IF(TRIM(TablaEmpleados[[#This Row],[EMAILS]])="","Solicitar email","")</f>
        <v/>
      </c>
      <c r="AA276" s="12">
        <f>IF(TablaEmpleados[[#This Row],[SALARIO]]&lt;60000,TablaEmpleados[[#This Row],[SALARIO]]*7%,0)</f>
        <v>0</v>
      </c>
      <c r="AB276" s="15">
        <f>IF(RIGHT(TablaEmpleados[[#This Row],[EMAILS]],8)="pade.com",TablaEmpleados[[#This Row],[SALARIO]]*12%,0)</f>
        <v>0</v>
      </c>
      <c r="AC276" s="15">
        <f>IF(LEFT(TablaEmpleados[[#This Row],[EMAILS]],8)="pade.com",TablaEmpleados[[#This Row],[SALARIO]]*12%,0)</f>
        <v>0</v>
      </c>
      <c r="AD276" s="15">
        <f>IF(COUNTIF(TablaEmpleados[[#This Row],[CARGO]],"*Production*")&gt;0,TablaEmpleados[[#This Row],[SALARIO]]*7%,0)</f>
        <v>4294.8500000000004</v>
      </c>
      <c r="AE276" s="59">
        <f>IF(TablaEmpleados[[#This Row],[ESTADO CIVIL]]="Married",2,0)</f>
        <v>2</v>
      </c>
      <c r="AF276" s="59">
        <f ca="1">IF(DATEDIF(TablaEmpleados[[#This Row],[FECHA CONTRATO]],TODAY(),"Y")&gt;=10,2,0)</f>
        <v>2</v>
      </c>
      <c r="AG276" s="6">
        <f>IF(AND(TablaEmpleados[[#This Row],[NACIONALIDAD]]&lt;&gt;"US Citizen",TablaEmpleados[[#This Row],[Bono anual 2]]=0),TablaEmpleados[[#This Row],[SALARIO]]*3%,0)</f>
        <v>0</v>
      </c>
      <c r="AH276" s="6" t="str">
        <f>IF(AND(TablaEmpleados[[#This Row],[NACIONALIDAD]]="US Citizen",TablaEmpleados[[#This Row],[LATINO]]="Yes"),"SI","NO")</f>
        <v>NO</v>
      </c>
      <c r="AI276" s="19">
        <v>1</v>
      </c>
      <c r="AJ276" s="19" t="str">
        <f>IF(AND(TablaEmpleados[[#This Row],[SALARIO]]&gt;=40000,TablaEmpleados[[#This Row],[SALARIO]]&lt;=50000),"SI","NO")</f>
        <v>NO</v>
      </c>
      <c r="AK276" s="6" t="str">
        <f>IF(OR(TablaEmpleados[[#This Row],[SALARIO]]&lt;55000,TablaEmpleados[[#This Row],[ESTADO CIVIL]]="Married"),"SI","NO")</f>
        <v>SI</v>
      </c>
      <c r="AL276" s="6" t="str">
        <f>IF(TablaEmpleados[[#This Row],[ESTADO]]="MA",
              IF(OR(TablaEmpleados[[#This Row],[CP]]=2145,TablaEmpleados[[#This Row],[CP]]=2148),"SI","NO"),"NO")</f>
        <v>NO</v>
      </c>
      <c r="AM2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6" s="6" t="str" cm="1">
        <f t="array" ref="AN2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6" s="6" t="b">
        <f>TablaEmpleados[[#This Row],[EVALUACIÓN DE DESEMPEÑO CON SI]]=TablaEmpleados[[#This Row],[EVALUACIÓN DE DESEMPEÑO CON SI.CONJUNTO]]</f>
        <v>1</v>
      </c>
      <c r="AP27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6" s="6" t="str" cm="1">
        <f t="array" ref="AQ2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6" s="6" t="b">
        <f>TablaEmpleados[[#This Row],[BONOS DE VIAJE POR EL MUNDO (Con SI)]]=TablaEmpleados[[#This Row],[BONOS DE VIAJE POR EL MUNDO (Con SI.CONJUNTO)]]</f>
        <v>1</v>
      </c>
      <c r="AS276" s="22" cm="1">
        <f t="array" ref="AS27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6" s="6" t="str" cm="1">
        <f t="array" ref="AT27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6" s="59">
        <f ca="1">DATEDIF(TablaEmpleados[[#This Row],[FECHA CONTRATO]],TODAY(),"Y")</f>
        <v>10</v>
      </c>
    </row>
    <row r="277" spans="1:48" x14ac:dyDescent="0.25">
      <c r="A277" t="s">
        <v>423</v>
      </c>
      <c r="B277" t="str">
        <f t="shared" si="4"/>
        <v>cstrong@dominio.com</v>
      </c>
      <c r="C277" s="5">
        <v>60120</v>
      </c>
      <c r="D277" t="s">
        <v>123</v>
      </c>
      <c r="E277" t="s">
        <v>424</v>
      </c>
      <c r="F277">
        <v>59102</v>
      </c>
      <c r="G277" s="1">
        <v>32640</v>
      </c>
      <c r="H277" t="s">
        <v>46</v>
      </c>
      <c r="I277" t="s">
        <v>37</v>
      </c>
      <c r="J277" t="s">
        <v>27</v>
      </c>
      <c r="K277" t="s">
        <v>28</v>
      </c>
      <c r="L277" t="s">
        <v>67</v>
      </c>
      <c r="M277" s="1">
        <v>40448</v>
      </c>
      <c r="N277" s="1"/>
      <c r="O277" t="s">
        <v>30</v>
      </c>
      <c r="P277" t="s">
        <v>31</v>
      </c>
      <c r="Q277" t="s">
        <v>125</v>
      </c>
      <c r="R277" t="s">
        <v>126</v>
      </c>
      <c r="S277" t="s">
        <v>42</v>
      </c>
      <c r="T277" t="s">
        <v>43</v>
      </c>
      <c r="U277">
        <v>4.0999999999999996</v>
      </c>
      <c r="V277">
        <v>4</v>
      </c>
      <c r="W277">
        <v>0</v>
      </c>
      <c r="X277">
        <v>18</v>
      </c>
      <c r="Y277" s="1" t="str">
        <f>IF(TRIM(TablaEmpleados[[#This Row],[NOMBRE]])="","Solicitar nombre","Completo")</f>
        <v>Completo</v>
      </c>
      <c r="Z277" s="1" t="str">
        <f>IF(TRIM(TablaEmpleados[[#This Row],[EMAILS]])="","Solicitar email","")</f>
        <v/>
      </c>
      <c r="AA277" s="12">
        <f>IF(TablaEmpleados[[#This Row],[SALARIO]]&lt;60000,TablaEmpleados[[#This Row],[SALARIO]]*7%,0)</f>
        <v>0</v>
      </c>
      <c r="AB277" s="15">
        <f>IF(RIGHT(TablaEmpleados[[#This Row],[EMAILS]],8)="pade.com",TablaEmpleados[[#This Row],[SALARIO]]*12%,0)</f>
        <v>0</v>
      </c>
      <c r="AC277" s="15">
        <f>IF(LEFT(TablaEmpleados[[#This Row],[EMAILS]],8)="pade.com",TablaEmpleados[[#This Row],[SALARIO]]*12%,0)</f>
        <v>0</v>
      </c>
      <c r="AD277" s="15">
        <f>IF(COUNTIF(TablaEmpleados[[#This Row],[CARGO]],"*Production*")&gt;0,TablaEmpleados[[#This Row],[SALARIO]]*7%,0)</f>
        <v>0</v>
      </c>
      <c r="AE277" s="59">
        <f>IF(TablaEmpleados[[#This Row],[ESTADO CIVIL]]="Married",2,0)</f>
        <v>2</v>
      </c>
      <c r="AF277" s="59">
        <f ca="1">IF(DATEDIF(TablaEmpleados[[#This Row],[FECHA CONTRATO]],TODAY(),"Y")&gt;=10,2,0)</f>
        <v>2</v>
      </c>
      <c r="AG277" s="6">
        <f>IF(AND(TablaEmpleados[[#This Row],[NACIONALIDAD]]&lt;&gt;"US Citizen",TablaEmpleados[[#This Row],[Bono anual 2]]=0),TablaEmpleados[[#This Row],[SALARIO]]*3%,0)</f>
        <v>0</v>
      </c>
      <c r="AH277" s="6" t="str">
        <f>IF(AND(TablaEmpleados[[#This Row],[NACIONALIDAD]]="US Citizen",TablaEmpleados[[#This Row],[LATINO]]="Yes"),"SI","NO")</f>
        <v>NO</v>
      </c>
      <c r="AI277" s="19">
        <v>1</v>
      </c>
      <c r="AJ277" s="19" t="str">
        <f>IF(AND(TablaEmpleados[[#This Row],[SALARIO]]&gt;=40000,TablaEmpleados[[#This Row],[SALARIO]]&lt;=50000),"SI","NO")</f>
        <v>NO</v>
      </c>
      <c r="AK277" s="6" t="str">
        <f>IF(OR(TablaEmpleados[[#This Row],[SALARIO]]&lt;55000,TablaEmpleados[[#This Row],[ESTADO CIVIL]]="Married"),"SI","NO")</f>
        <v>SI</v>
      </c>
      <c r="AL277" s="6" t="str">
        <f>IF(TablaEmpleados[[#This Row],[ESTADO]]="MA",
              IF(OR(TablaEmpleados[[#This Row],[CP]]=2145,TablaEmpleados[[#This Row],[CP]]=2148),"SI","NO"),"NO")</f>
        <v>NO</v>
      </c>
      <c r="AM2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77" s="6" t="str" cm="1">
        <f t="array" ref="AN2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77" s="6" t="b">
        <f>TablaEmpleados[[#This Row],[EVALUACIÓN DE DESEMPEÑO CON SI]]=TablaEmpleados[[#This Row],[EVALUACIÓN DE DESEMPEÑO CON SI.CONJUNTO]]</f>
        <v>1</v>
      </c>
      <c r="AP27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7" s="6" t="str" cm="1">
        <f t="array" ref="AQ2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7" s="6" t="b">
        <f>TablaEmpleados[[#This Row],[BONOS DE VIAJE POR EL MUNDO (Con SI)]]=TablaEmpleados[[#This Row],[BONOS DE VIAJE POR EL MUNDO (Con SI.CONJUNTO)]]</f>
        <v>1</v>
      </c>
      <c r="AS277" s="22" cm="1">
        <f t="array" ref="AS27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7" s="6" t="str" cm="1">
        <f t="array" ref="AT27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7" s="59">
        <f ca="1">DATEDIF(TablaEmpleados[[#This Row],[FECHA CONTRATO]],TODAY(),"Y")</f>
        <v>13</v>
      </c>
    </row>
    <row r="278" spans="1:48" x14ac:dyDescent="0.25">
      <c r="A278" t="s">
        <v>425</v>
      </c>
      <c r="B278" t="str">
        <f t="shared" si="4"/>
        <v>ksullivan@dominio.com</v>
      </c>
      <c r="C278" s="5">
        <v>63682</v>
      </c>
      <c r="D278" t="s">
        <v>113</v>
      </c>
      <c r="E278" t="s">
        <v>24</v>
      </c>
      <c r="F278">
        <v>1776</v>
      </c>
      <c r="G278" s="1">
        <v>28577</v>
      </c>
      <c r="H278" t="s">
        <v>46</v>
      </c>
      <c r="I278" t="s">
        <v>37</v>
      </c>
      <c r="J278" t="s">
        <v>27</v>
      </c>
      <c r="K278" t="s">
        <v>28</v>
      </c>
      <c r="L278" t="s">
        <v>67</v>
      </c>
      <c r="M278" s="1">
        <v>39821</v>
      </c>
      <c r="N278" s="1"/>
      <c r="O278" t="s">
        <v>30</v>
      </c>
      <c r="P278" t="s">
        <v>31</v>
      </c>
      <c r="Q278" t="s">
        <v>32</v>
      </c>
      <c r="R278" t="s">
        <v>115</v>
      </c>
      <c r="S278" t="s">
        <v>42</v>
      </c>
      <c r="T278" t="s">
        <v>43</v>
      </c>
      <c r="U278">
        <v>3.73</v>
      </c>
      <c r="V278">
        <v>4</v>
      </c>
      <c r="W278">
        <v>0</v>
      </c>
      <c r="X278">
        <v>12</v>
      </c>
      <c r="Y278" s="1" t="str">
        <f>IF(TRIM(TablaEmpleados[[#This Row],[NOMBRE]])="","Solicitar nombre","Completo")</f>
        <v>Completo</v>
      </c>
      <c r="Z278" s="1" t="str">
        <f>IF(TRIM(TablaEmpleados[[#This Row],[EMAILS]])="","Solicitar email","")</f>
        <v/>
      </c>
      <c r="AA278" s="12">
        <f>IF(TablaEmpleados[[#This Row],[SALARIO]]&lt;60000,TablaEmpleados[[#This Row],[SALARIO]]*7%,0)</f>
        <v>0</v>
      </c>
      <c r="AB278" s="15">
        <f>IF(RIGHT(TablaEmpleados[[#This Row],[EMAILS]],8)="pade.com",TablaEmpleados[[#This Row],[SALARIO]]*12%,0)</f>
        <v>0</v>
      </c>
      <c r="AC278" s="15">
        <f>IF(LEFT(TablaEmpleados[[#This Row],[EMAILS]],8)="pade.com",TablaEmpleados[[#This Row],[SALARIO]]*12%,0)</f>
        <v>0</v>
      </c>
      <c r="AD278" s="15">
        <f>IF(COUNTIF(TablaEmpleados[[#This Row],[CARGO]],"*Production*")&gt;0,TablaEmpleados[[#This Row],[SALARIO]]*7%,0)</f>
        <v>4457.7400000000007</v>
      </c>
      <c r="AE278" s="59">
        <f>IF(TablaEmpleados[[#This Row],[ESTADO CIVIL]]="Married",2,0)</f>
        <v>2</v>
      </c>
      <c r="AF278" s="59">
        <f ca="1">IF(DATEDIF(TablaEmpleados[[#This Row],[FECHA CONTRATO]],TODAY(),"Y")&gt;=10,2,0)</f>
        <v>2</v>
      </c>
      <c r="AG278" s="6">
        <f>IF(AND(TablaEmpleados[[#This Row],[NACIONALIDAD]]&lt;&gt;"US Citizen",TablaEmpleados[[#This Row],[Bono anual 2]]=0),TablaEmpleados[[#This Row],[SALARIO]]*3%,0)</f>
        <v>0</v>
      </c>
      <c r="AH278" s="6" t="str">
        <f>IF(AND(TablaEmpleados[[#This Row],[NACIONALIDAD]]="US Citizen",TablaEmpleados[[#This Row],[LATINO]]="Yes"),"SI","NO")</f>
        <v>NO</v>
      </c>
      <c r="AI278" s="19">
        <v>1</v>
      </c>
      <c r="AJ278" s="19" t="str">
        <f>IF(AND(TablaEmpleados[[#This Row],[SALARIO]]&gt;=40000,TablaEmpleados[[#This Row],[SALARIO]]&lt;=50000),"SI","NO")</f>
        <v>NO</v>
      </c>
      <c r="AK278" s="6" t="str">
        <f>IF(OR(TablaEmpleados[[#This Row],[SALARIO]]&lt;55000,TablaEmpleados[[#This Row],[ESTADO CIVIL]]="Married"),"SI","NO")</f>
        <v>SI</v>
      </c>
      <c r="AL278" s="6" t="str">
        <f>IF(TablaEmpleados[[#This Row],[ESTADO]]="MA",
              IF(OR(TablaEmpleados[[#This Row],[CP]]=2145,TablaEmpleados[[#This Row],[CP]]=2148),"SI","NO"),"NO")</f>
        <v>NO</v>
      </c>
      <c r="AM2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8" s="6" t="str" cm="1">
        <f t="array" ref="AN2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8" s="6" t="b">
        <f>TablaEmpleados[[#This Row],[EVALUACIÓN DE DESEMPEÑO CON SI]]=TablaEmpleados[[#This Row],[EVALUACIÓN DE DESEMPEÑO CON SI.CONJUNTO]]</f>
        <v>1</v>
      </c>
      <c r="AP27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8" s="6" t="str" cm="1">
        <f t="array" ref="AQ2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8" s="6" t="b">
        <f>TablaEmpleados[[#This Row],[BONOS DE VIAJE POR EL MUNDO (Con SI)]]=TablaEmpleados[[#This Row],[BONOS DE VIAJE POR EL MUNDO (Con SI.CONJUNTO)]]</f>
        <v>1</v>
      </c>
      <c r="AS278" s="22" cm="1">
        <f t="array" ref="AS2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8" s="6" t="str" cm="1">
        <f t="array" ref="AT27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8" s="59">
        <f ca="1">DATEDIF(TablaEmpleados[[#This Row],[FECHA CONTRATO]],TODAY(),"Y")</f>
        <v>15</v>
      </c>
    </row>
    <row r="279" spans="1:48" x14ac:dyDescent="0.25">
      <c r="A279" t="s">
        <v>426</v>
      </c>
      <c r="B279" t="str">
        <f t="shared" si="4"/>
        <v>tsullivan@dominio.com</v>
      </c>
      <c r="C279" s="5">
        <v>63025</v>
      </c>
      <c r="D279" t="s">
        <v>23</v>
      </c>
      <c r="E279" t="s">
        <v>24</v>
      </c>
      <c r="F279">
        <v>2747</v>
      </c>
      <c r="G279" s="1">
        <v>30231</v>
      </c>
      <c r="H279" t="s">
        <v>25</v>
      </c>
      <c r="I279" t="s">
        <v>37</v>
      </c>
      <c r="J279" t="s">
        <v>27</v>
      </c>
      <c r="K279" t="s">
        <v>74</v>
      </c>
      <c r="L279" t="s">
        <v>29</v>
      </c>
      <c r="M279" s="1">
        <v>42009</v>
      </c>
      <c r="N279" s="1"/>
      <c r="O279" t="s">
        <v>30</v>
      </c>
      <c r="P279" t="s">
        <v>31</v>
      </c>
      <c r="Q279" t="s">
        <v>32</v>
      </c>
      <c r="R279" t="s">
        <v>33</v>
      </c>
      <c r="S279" t="s">
        <v>55</v>
      </c>
      <c r="T279" t="s">
        <v>43</v>
      </c>
      <c r="U279">
        <v>4.3600000000000003</v>
      </c>
      <c r="V279">
        <v>5</v>
      </c>
      <c r="W279">
        <v>0</v>
      </c>
      <c r="X279">
        <v>10</v>
      </c>
      <c r="Y279" s="1" t="str">
        <f>IF(TRIM(TablaEmpleados[[#This Row],[NOMBRE]])="","Solicitar nombre","Completo")</f>
        <v>Completo</v>
      </c>
      <c r="Z279" s="1" t="str">
        <f>IF(TRIM(TablaEmpleados[[#This Row],[EMAILS]])="","Solicitar email","")</f>
        <v/>
      </c>
      <c r="AA279" s="12">
        <f>IF(TablaEmpleados[[#This Row],[SALARIO]]&lt;60000,TablaEmpleados[[#This Row],[SALARIO]]*7%,0)</f>
        <v>0</v>
      </c>
      <c r="AB279" s="15">
        <f>IF(RIGHT(TablaEmpleados[[#This Row],[EMAILS]],8)="pade.com",TablaEmpleados[[#This Row],[SALARIO]]*12%,0)</f>
        <v>0</v>
      </c>
      <c r="AC279" s="15">
        <f>IF(LEFT(TablaEmpleados[[#This Row],[EMAILS]],8)="pade.com",TablaEmpleados[[#This Row],[SALARIO]]*12%,0)</f>
        <v>0</v>
      </c>
      <c r="AD279" s="15">
        <f>IF(COUNTIF(TablaEmpleados[[#This Row],[CARGO]],"*Production*")&gt;0,TablaEmpleados[[#This Row],[SALARIO]]*7%,0)</f>
        <v>4411.75</v>
      </c>
      <c r="AE279" s="59">
        <f>IF(TablaEmpleados[[#This Row],[ESTADO CIVIL]]="Married",2,0)</f>
        <v>2</v>
      </c>
      <c r="AF279" s="59">
        <f ca="1">IF(DATEDIF(TablaEmpleados[[#This Row],[FECHA CONTRATO]],TODAY(),"Y")&gt;=10,2,0)</f>
        <v>0</v>
      </c>
      <c r="AG279" s="6">
        <f>IF(AND(TablaEmpleados[[#This Row],[NACIONALIDAD]]&lt;&gt;"US Citizen",TablaEmpleados[[#This Row],[Bono anual 2]]=0),TablaEmpleados[[#This Row],[SALARIO]]*3%,0)</f>
        <v>0</v>
      </c>
      <c r="AH279" s="6" t="str">
        <f>IF(AND(TablaEmpleados[[#This Row],[NACIONALIDAD]]="US Citizen",TablaEmpleados[[#This Row],[LATINO]]="Yes"),"SI","NO")</f>
        <v>SI</v>
      </c>
      <c r="AI279" s="19">
        <v>1</v>
      </c>
      <c r="AJ279" s="19" t="str">
        <f>IF(AND(TablaEmpleados[[#This Row],[SALARIO]]&gt;=40000,TablaEmpleados[[#This Row],[SALARIO]]&lt;=50000),"SI","NO")</f>
        <v>NO</v>
      </c>
      <c r="AK279" s="6" t="str">
        <f>IF(OR(TablaEmpleados[[#This Row],[SALARIO]]&lt;55000,TablaEmpleados[[#This Row],[ESTADO CIVIL]]="Married"),"SI","NO")</f>
        <v>SI</v>
      </c>
      <c r="AL279" s="6" t="str">
        <f>IF(TablaEmpleados[[#This Row],[ESTADO]]="MA",
              IF(OR(TablaEmpleados[[#This Row],[CP]]=2145,TablaEmpleados[[#This Row],[CP]]=2148),"SI","NO"),"NO")</f>
        <v>NO</v>
      </c>
      <c r="AM2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9" s="6" t="str" cm="1">
        <f t="array" ref="AN2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9" s="6" t="b">
        <f>TablaEmpleados[[#This Row],[EVALUACIÓN DE DESEMPEÑO CON SI]]=TablaEmpleados[[#This Row],[EVALUACIÓN DE DESEMPEÑO CON SI.CONJUNTO]]</f>
        <v>1</v>
      </c>
      <c r="AP27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79" s="6" t="str" cm="1">
        <f t="array" ref="AQ2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9" s="6" t="b">
        <f>TablaEmpleados[[#This Row],[BONOS DE VIAJE POR EL MUNDO (Con SI)]]=TablaEmpleados[[#This Row],[BONOS DE VIAJE POR EL MUNDO (Con SI.CONJUNTO)]]</f>
        <v>1</v>
      </c>
      <c r="AS279" s="22" cm="1">
        <f t="array" ref="AS27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9" s="6" t="str" cm="1">
        <f t="array" ref="AT27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9" s="59">
        <f ca="1">DATEDIF(TablaEmpleados[[#This Row],[FECHA CONTRATO]],TODAY(),"Y")</f>
        <v>9</v>
      </c>
    </row>
    <row r="280" spans="1:48" x14ac:dyDescent="0.25">
      <c r="A280" t="s">
        <v>427</v>
      </c>
      <c r="B280" t="str">
        <f t="shared" si="4"/>
        <v>bsutwell@dominio.com</v>
      </c>
      <c r="C280" s="5">
        <v>59238</v>
      </c>
      <c r="D280" t="s">
        <v>23</v>
      </c>
      <c r="E280" t="s">
        <v>24</v>
      </c>
      <c r="F280">
        <v>2718</v>
      </c>
      <c r="G280" s="1">
        <v>25065</v>
      </c>
      <c r="H280" t="s">
        <v>46</v>
      </c>
      <c r="I280" t="s">
        <v>26</v>
      </c>
      <c r="J280" t="s">
        <v>91</v>
      </c>
      <c r="K280" t="s">
        <v>28</v>
      </c>
      <c r="L280" t="s">
        <v>96</v>
      </c>
      <c r="M280" s="1">
        <v>41043</v>
      </c>
      <c r="N280" s="1"/>
      <c r="O280" t="s">
        <v>30</v>
      </c>
      <c r="P280" t="s">
        <v>31</v>
      </c>
      <c r="Q280" t="s">
        <v>32</v>
      </c>
      <c r="R280" t="s">
        <v>50</v>
      </c>
      <c r="S280" t="s">
        <v>42</v>
      </c>
      <c r="T280" t="s">
        <v>43</v>
      </c>
      <c r="U280">
        <v>3.4</v>
      </c>
      <c r="V280">
        <v>5</v>
      </c>
      <c r="W280">
        <v>0</v>
      </c>
      <c r="X280">
        <v>13</v>
      </c>
      <c r="Y280" s="1" t="str">
        <f>IF(TRIM(TablaEmpleados[[#This Row],[NOMBRE]])="","Solicitar nombre","Completo")</f>
        <v>Completo</v>
      </c>
      <c r="Z280" s="1" t="str">
        <f>IF(TRIM(TablaEmpleados[[#This Row],[EMAILS]])="","Solicitar email","")</f>
        <v/>
      </c>
      <c r="AA280" s="12">
        <f>IF(TablaEmpleados[[#This Row],[SALARIO]]&lt;60000,TablaEmpleados[[#This Row],[SALARIO]]*7%,0)</f>
        <v>4146.6600000000008</v>
      </c>
      <c r="AB280" s="15">
        <f>IF(RIGHT(TablaEmpleados[[#This Row],[EMAILS]],8)="pade.com",TablaEmpleados[[#This Row],[SALARIO]]*12%,0)</f>
        <v>0</v>
      </c>
      <c r="AC280" s="15">
        <f>IF(LEFT(TablaEmpleados[[#This Row],[EMAILS]],8)="pade.com",TablaEmpleados[[#This Row],[SALARIO]]*12%,0)</f>
        <v>0</v>
      </c>
      <c r="AD280" s="15">
        <f>IF(COUNTIF(TablaEmpleados[[#This Row],[CARGO]],"*Production*")&gt;0,TablaEmpleados[[#This Row],[SALARIO]]*7%,0)</f>
        <v>4146.6600000000008</v>
      </c>
      <c r="AE280" s="59">
        <f>IF(TablaEmpleados[[#This Row],[ESTADO CIVIL]]="Married",2,0)</f>
        <v>0</v>
      </c>
      <c r="AF280" s="59">
        <f ca="1">IF(DATEDIF(TablaEmpleados[[#This Row],[FECHA CONTRATO]],TODAY(),"Y")&gt;=10,2,0)</f>
        <v>2</v>
      </c>
      <c r="AG280" s="6">
        <f>IF(AND(TablaEmpleados[[#This Row],[NACIONALIDAD]]&lt;&gt;"US Citizen",TablaEmpleados[[#This Row],[Bono anual 2]]=0),TablaEmpleados[[#This Row],[SALARIO]]*3%,0)</f>
        <v>0</v>
      </c>
      <c r="AH280" s="6" t="str">
        <f>IF(AND(TablaEmpleados[[#This Row],[NACIONALIDAD]]="US Citizen",TablaEmpleados[[#This Row],[LATINO]]="Yes"),"SI","NO")</f>
        <v>NO</v>
      </c>
      <c r="AI280" s="19">
        <v>1</v>
      </c>
      <c r="AJ280" s="19" t="str">
        <f>IF(AND(TablaEmpleados[[#This Row],[SALARIO]]&gt;=40000,TablaEmpleados[[#This Row],[SALARIO]]&lt;=50000),"SI","NO")</f>
        <v>NO</v>
      </c>
      <c r="AK280" s="6" t="str">
        <f>IF(OR(TablaEmpleados[[#This Row],[SALARIO]]&lt;55000,TablaEmpleados[[#This Row],[ESTADO CIVIL]]="Married"),"SI","NO")</f>
        <v>NO</v>
      </c>
      <c r="AL280" s="6" t="str">
        <f>IF(TablaEmpleados[[#This Row],[ESTADO]]="MA",
              IF(OR(TablaEmpleados[[#This Row],[CP]]=2145,TablaEmpleados[[#This Row],[CP]]=2148),"SI","NO"),"NO")</f>
        <v>NO</v>
      </c>
      <c r="AM2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0" s="6" t="str" cm="1">
        <f t="array" ref="AN2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0" s="6" t="b">
        <f>TablaEmpleados[[#This Row],[EVALUACIÓN DE DESEMPEÑO CON SI]]=TablaEmpleados[[#This Row],[EVALUACIÓN DE DESEMPEÑO CON SI.CONJUNTO]]</f>
        <v>1</v>
      </c>
      <c r="AP28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0" s="6" t="str" cm="1">
        <f t="array" ref="AQ2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0" s="6" t="b">
        <f>TablaEmpleados[[#This Row],[BONOS DE VIAJE POR EL MUNDO (Con SI)]]=TablaEmpleados[[#This Row],[BONOS DE VIAJE POR EL MUNDO (Con SI.CONJUNTO)]]</f>
        <v>1</v>
      </c>
      <c r="AS280" s="22" cm="1">
        <f t="array" ref="AS28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0" s="6" t="str" cm="1">
        <f t="array" ref="AT28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0" s="59">
        <f ca="1">DATEDIF(TablaEmpleados[[#This Row],[FECHA CONTRATO]],TODAY(),"Y")</f>
        <v>12</v>
      </c>
    </row>
    <row r="281" spans="1:48" x14ac:dyDescent="0.25">
      <c r="A281" t="s">
        <v>428</v>
      </c>
      <c r="B281" t="str">
        <f t="shared" si="4"/>
        <v>aszabo@dominio.com</v>
      </c>
      <c r="C281" s="5">
        <v>92989</v>
      </c>
      <c r="D281" t="s">
        <v>59</v>
      </c>
      <c r="E281" t="s">
        <v>24</v>
      </c>
      <c r="F281">
        <v>2140</v>
      </c>
      <c r="G281" s="1">
        <v>30442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s="1">
        <v>41827</v>
      </c>
      <c r="N281" s="1"/>
      <c r="O281" t="s">
        <v>30</v>
      </c>
      <c r="P281" t="s">
        <v>31</v>
      </c>
      <c r="Q281" t="s">
        <v>60</v>
      </c>
      <c r="R281" t="s">
        <v>61</v>
      </c>
      <c r="S281" t="s">
        <v>34</v>
      </c>
      <c r="T281" t="s">
        <v>35</v>
      </c>
      <c r="U281">
        <v>4.5</v>
      </c>
      <c r="V281">
        <v>5</v>
      </c>
      <c r="W281">
        <v>5</v>
      </c>
      <c r="X281">
        <v>1</v>
      </c>
      <c r="Y281" s="1" t="str">
        <f>IF(TRIM(TablaEmpleados[[#This Row],[NOMBRE]])="","Solicitar nombre","Completo")</f>
        <v>Completo</v>
      </c>
      <c r="Z281" s="1" t="str">
        <f>IF(TRIM(TablaEmpleados[[#This Row],[EMAILS]])="","Solicitar email","")</f>
        <v/>
      </c>
      <c r="AA281" s="12">
        <f>IF(TablaEmpleados[[#This Row],[SALARIO]]&lt;60000,TablaEmpleados[[#This Row],[SALARIO]]*7%,0)</f>
        <v>0</v>
      </c>
      <c r="AB281" s="15">
        <f>IF(RIGHT(TablaEmpleados[[#This Row],[EMAILS]],8)="pade.com",TablaEmpleados[[#This Row],[SALARIO]]*12%,0)</f>
        <v>0</v>
      </c>
      <c r="AC281" s="15">
        <f>IF(LEFT(TablaEmpleados[[#This Row],[EMAILS]],8)="pade.com",TablaEmpleados[[#This Row],[SALARIO]]*12%,0)</f>
        <v>0</v>
      </c>
      <c r="AD281" s="15">
        <f>IF(COUNTIF(TablaEmpleados[[#This Row],[CARGO]],"*Production*")&gt;0,TablaEmpleados[[#This Row],[SALARIO]]*7%,0)</f>
        <v>0</v>
      </c>
      <c r="AE281" s="59">
        <f>IF(TablaEmpleados[[#This Row],[ESTADO CIVIL]]="Married",2,0)</f>
        <v>0</v>
      </c>
      <c r="AF281" s="59">
        <f ca="1">IF(DATEDIF(TablaEmpleados[[#This Row],[FECHA CONTRATO]],TODAY(),"Y")&gt;=10,2,0)</f>
        <v>0</v>
      </c>
      <c r="AG281" s="6">
        <f>IF(AND(TablaEmpleados[[#This Row],[NACIONALIDAD]]&lt;&gt;"US Citizen",TablaEmpleados[[#This Row],[Bono anual 2]]=0),TablaEmpleados[[#This Row],[SALARIO]]*3%,0)</f>
        <v>0</v>
      </c>
      <c r="AH281" s="6" t="str">
        <f>IF(AND(TablaEmpleados[[#This Row],[NACIONALIDAD]]="US Citizen",TablaEmpleados[[#This Row],[LATINO]]="Yes"),"SI","NO")</f>
        <v>NO</v>
      </c>
      <c r="AI281" s="19">
        <v>1</v>
      </c>
      <c r="AJ281" s="19" t="str">
        <f>IF(AND(TablaEmpleados[[#This Row],[SALARIO]]&gt;=40000,TablaEmpleados[[#This Row],[SALARIO]]&lt;=50000),"SI","NO")</f>
        <v>NO</v>
      </c>
      <c r="AK281" s="6" t="str">
        <f>IF(OR(TablaEmpleados[[#This Row],[SALARIO]]&lt;55000,TablaEmpleados[[#This Row],[ESTADO CIVIL]]="Married"),"SI","NO")</f>
        <v>NO</v>
      </c>
      <c r="AL281" s="6" t="str">
        <f>IF(TablaEmpleados[[#This Row],[ESTADO]]="MA",
              IF(OR(TablaEmpleados[[#This Row],[CP]]=2145,TablaEmpleados[[#This Row],[CP]]=2148),"SI","NO"),"NO")</f>
        <v>NO</v>
      </c>
      <c r="AM2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81" s="6" t="str" cm="1">
        <f t="array" ref="AN2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81" s="6" t="b">
        <f>TablaEmpleados[[#This Row],[EVALUACIÓN DE DESEMPEÑO CON SI]]=TablaEmpleados[[#This Row],[EVALUACIÓN DE DESEMPEÑO CON SI.CONJUNTO]]</f>
        <v>1</v>
      </c>
      <c r="AP28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81" s="6" t="str" cm="1">
        <f t="array" ref="AQ2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81" s="6" t="b">
        <f>TablaEmpleados[[#This Row],[BONOS DE VIAJE POR EL MUNDO (Con SI)]]=TablaEmpleados[[#This Row],[BONOS DE VIAJE POR EL MUNDO (Con SI.CONJUNTO)]]</f>
        <v>1</v>
      </c>
      <c r="AS281" s="22" cm="1">
        <f t="array" ref="AS28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81" s="6" t="str" cm="1">
        <f t="array" ref="AT28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81" s="59">
        <f ca="1">DATEDIF(TablaEmpleados[[#This Row],[FECHA CONTRATO]],TODAY(),"Y")</f>
        <v>9</v>
      </c>
    </row>
    <row r="282" spans="1:48" x14ac:dyDescent="0.25">
      <c r="A282" t="s">
        <v>429</v>
      </c>
      <c r="B282" t="str">
        <f t="shared" si="4"/>
        <v>btannen@dominio.com</v>
      </c>
      <c r="C282" s="5">
        <v>90100</v>
      </c>
      <c r="D282" t="s">
        <v>179</v>
      </c>
      <c r="E282" t="s">
        <v>24</v>
      </c>
      <c r="F282">
        <v>2134</v>
      </c>
      <c r="G282" s="1">
        <v>32074</v>
      </c>
      <c r="H282" t="s">
        <v>25</v>
      </c>
      <c r="I282" t="s">
        <v>37</v>
      </c>
      <c r="J282" t="s">
        <v>27</v>
      </c>
      <c r="K282" t="s">
        <v>28</v>
      </c>
      <c r="L282" t="s">
        <v>29</v>
      </c>
      <c r="M282" s="1">
        <v>42845</v>
      </c>
      <c r="N282" s="1"/>
      <c r="O282" t="s">
        <v>30</v>
      </c>
      <c r="P282" t="s">
        <v>31</v>
      </c>
      <c r="Q282" t="s">
        <v>40</v>
      </c>
      <c r="R282" t="s">
        <v>180</v>
      </c>
      <c r="S282" t="s">
        <v>42</v>
      </c>
      <c r="T282" t="s">
        <v>43</v>
      </c>
      <c r="U282">
        <v>3.4</v>
      </c>
      <c r="V282">
        <v>3</v>
      </c>
      <c r="W282">
        <v>6</v>
      </c>
      <c r="X282">
        <v>14</v>
      </c>
      <c r="Y282" s="1" t="str">
        <f>IF(TRIM(TablaEmpleados[[#This Row],[NOMBRE]])="","Solicitar nombre","Completo")</f>
        <v>Completo</v>
      </c>
      <c r="Z282" s="1" t="str">
        <f>IF(TRIM(TablaEmpleados[[#This Row],[EMAILS]])="","Solicitar email","")</f>
        <v/>
      </c>
      <c r="AA282" s="12">
        <f>IF(TablaEmpleados[[#This Row],[SALARIO]]&lt;60000,TablaEmpleados[[#This Row],[SALARIO]]*7%,0)</f>
        <v>0</v>
      </c>
      <c r="AB282" s="15">
        <f>IF(RIGHT(TablaEmpleados[[#This Row],[EMAILS]],8)="pade.com",TablaEmpleados[[#This Row],[SALARIO]]*12%,0)</f>
        <v>0</v>
      </c>
      <c r="AC282" s="15">
        <f>IF(LEFT(TablaEmpleados[[#This Row],[EMAILS]],8)="pade.com",TablaEmpleados[[#This Row],[SALARIO]]*12%,0)</f>
        <v>0</v>
      </c>
      <c r="AD282" s="15">
        <f>IF(COUNTIF(TablaEmpleados[[#This Row],[CARGO]],"*Production*")&gt;0,TablaEmpleados[[#This Row],[SALARIO]]*7%,0)</f>
        <v>0</v>
      </c>
      <c r="AE282" s="59">
        <f>IF(TablaEmpleados[[#This Row],[ESTADO CIVIL]]="Married",2,0)</f>
        <v>2</v>
      </c>
      <c r="AF282" s="59">
        <f ca="1">IF(DATEDIF(TablaEmpleados[[#This Row],[FECHA CONTRATO]],TODAY(),"Y")&gt;=10,2,0)</f>
        <v>0</v>
      </c>
      <c r="AG282" s="6">
        <f>IF(AND(TablaEmpleados[[#This Row],[NACIONALIDAD]]&lt;&gt;"US Citizen",TablaEmpleados[[#This Row],[Bono anual 2]]=0),TablaEmpleados[[#This Row],[SALARIO]]*3%,0)</f>
        <v>0</v>
      </c>
      <c r="AH282" s="6" t="str">
        <f>IF(AND(TablaEmpleados[[#This Row],[NACIONALIDAD]]="US Citizen",TablaEmpleados[[#This Row],[LATINO]]="Yes"),"SI","NO")</f>
        <v>NO</v>
      </c>
      <c r="AI282" s="19">
        <v>1</v>
      </c>
      <c r="AJ282" s="19" t="str">
        <f>IF(AND(TablaEmpleados[[#This Row],[SALARIO]]&gt;=40000,TablaEmpleados[[#This Row],[SALARIO]]&lt;=50000),"SI","NO")</f>
        <v>NO</v>
      </c>
      <c r="AK282" s="6" t="str">
        <f>IF(OR(TablaEmpleados[[#This Row],[SALARIO]]&lt;55000,TablaEmpleados[[#This Row],[ESTADO CIVIL]]="Married"),"SI","NO")</f>
        <v>SI</v>
      </c>
      <c r="AL282" s="6" t="str">
        <f>IF(TablaEmpleados[[#This Row],[ESTADO]]="MA",
              IF(OR(TablaEmpleados[[#This Row],[CP]]=2145,TablaEmpleados[[#This Row],[CP]]=2148),"SI","NO"),"NO")</f>
        <v>NO</v>
      </c>
      <c r="AM2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82" s="6" t="str" cm="1">
        <f t="array" ref="AN2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82" s="6" t="b">
        <f>TablaEmpleados[[#This Row],[EVALUACIÓN DE DESEMPEÑO CON SI]]=TablaEmpleados[[#This Row],[EVALUACIÓN DE DESEMPEÑO CON SI.CONJUNTO]]</f>
        <v>1</v>
      </c>
      <c r="AP28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2" s="6" t="str" cm="1">
        <f t="array" ref="AQ2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2" s="6" t="b">
        <f>TablaEmpleados[[#This Row],[BONOS DE VIAJE POR EL MUNDO (Con SI)]]=TablaEmpleados[[#This Row],[BONOS DE VIAJE POR EL MUNDO (Con SI.CONJUNTO)]]</f>
        <v>1</v>
      </c>
      <c r="AS282" s="22" cm="1">
        <f t="array" ref="AS2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2" s="6" t="str" cm="1">
        <f t="array" ref="AT28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2" s="59">
        <f ca="1">DATEDIF(TablaEmpleados[[#This Row],[FECHA CONTRATO]],TODAY(),"Y")</f>
        <v>7</v>
      </c>
    </row>
    <row r="283" spans="1:48" x14ac:dyDescent="0.25">
      <c r="A283" t="s">
        <v>430</v>
      </c>
      <c r="B283" t="str">
        <f t="shared" si="4"/>
        <v>dtavares@dominio.com</v>
      </c>
      <c r="C283" s="5">
        <v>60754</v>
      </c>
      <c r="D283" t="s">
        <v>23</v>
      </c>
      <c r="E283" t="s">
        <v>24</v>
      </c>
      <c r="F283">
        <v>1801</v>
      </c>
      <c r="G283" s="1">
        <v>27487</v>
      </c>
      <c r="H283" t="s">
        <v>46</v>
      </c>
      <c r="I283" t="s">
        <v>37</v>
      </c>
      <c r="J283" t="s">
        <v>148</v>
      </c>
      <c r="K283" t="s">
        <v>28</v>
      </c>
      <c r="L283" t="s">
        <v>67</v>
      </c>
      <c r="M283" s="1">
        <v>39930</v>
      </c>
      <c r="N283" s="1">
        <v>41365</v>
      </c>
      <c r="O283" t="s">
        <v>75</v>
      </c>
      <c r="P283" t="s">
        <v>39</v>
      </c>
      <c r="Q283" t="s">
        <v>32</v>
      </c>
      <c r="R283" t="s">
        <v>54</v>
      </c>
      <c r="S283" t="s">
        <v>69</v>
      </c>
      <c r="T283" t="s">
        <v>43</v>
      </c>
      <c r="U283">
        <v>4.5</v>
      </c>
      <c r="V283">
        <v>5</v>
      </c>
      <c r="W283">
        <v>0</v>
      </c>
      <c r="X283">
        <v>11</v>
      </c>
      <c r="Y283" s="1" t="str">
        <f>IF(TRIM(TablaEmpleados[[#This Row],[NOMBRE]])="","Solicitar nombre","Completo")</f>
        <v>Completo</v>
      </c>
      <c r="Z283" s="1" t="str">
        <f>IF(TRIM(TablaEmpleados[[#This Row],[EMAILS]])="","Solicitar email","")</f>
        <v/>
      </c>
      <c r="AA283" s="12">
        <f>IF(TablaEmpleados[[#This Row],[SALARIO]]&lt;60000,TablaEmpleados[[#This Row],[SALARIO]]*7%,0)</f>
        <v>0</v>
      </c>
      <c r="AB283" s="15">
        <f>IF(RIGHT(TablaEmpleados[[#This Row],[EMAILS]],8)="pade.com",TablaEmpleados[[#This Row],[SALARIO]]*12%,0)</f>
        <v>0</v>
      </c>
      <c r="AC283" s="15">
        <f>IF(LEFT(TablaEmpleados[[#This Row],[EMAILS]],8)="pade.com",TablaEmpleados[[#This Row],[SALARIO]]*12%,0)</f>
        <v>0</v>
      </c>
      <c r="AD283" s="15">
        <f>IF(COUNTIF(TablaEmpleados[[#This Row],[CARGO]],"*Production*")&gt;0,TablaEmpleados[[#This Row],[SALARIO]]*7%,0)</f>
        <v>4252.7800000000007</v>
      </c>
      <c r="AE283" s="59">
        <f>IF(TablaEmpleados[[#This Row],[ESTADO CIVIL]]="Married",2,0)</f>
        <v>2</v>
      </c>
      <c r="AF283" s="59">
        <f ca="1">IF(DATEDIF(TablaEmpleados[[#This Row],[FECHA CONTRATO]],TODAY(),"Y")&gt;=10,2,0)</f>
        <v>2</v>
      </c>
      <c r="AG283" s="6">
        <f>IF(AND(TablaEmpleados[[#This Row],[NACIONALIDAD]]&lt;&gt;"US Citizen",TablaEmpleados[[#This Row],[Bono anual 2]]=0),TablaEmpleados[[#This Row],[SALARIO]]*3%,0)</f>
        <v>0</v>
      </c>
      <c r="AH283" s="6" t="str">
        <f>IF(AND(TablaEmpleados[[#This Row],[NACIONALIDAD]]="US Citizen",TablaEmpleados[[#This Row],[LATINO]]="Yes"),"SI","NO")</f>
        <v>NO</v>
      </c>
      <c r="AI283" s="19">
        <v>1</v>
      </c>
      <c r="AJ283" s="19" t="str">
        <f>IF(AND(TablaEmpleados[[#This Row],[SALARIO]]&gt;=40000,TablaEmpleados[[#This Row],[SALARIO]]&lt;=50000),"SI","NO")</f>
        <v>NO</v>
      </c>
      <c r="AK283" s="6" t="str">
        <f>IF(OR(TablaEmpleados[[#This Row],[SALARIO]]&lt;55000,TablaEmpleados[[#This Row],[ESTADO CIVIL]]="Married"),"SI","NO")</f>
        <v>SI</v>
      </c>
      <c r="AL283" s="6" t="str">
        <f>IF(TablaEmpleados[[#This Row],[ESTADO]]="MA",
              IF(OR(TablaEmpleados[[#This Row],[CP]]=2145,TablaEmpleados[[#This Row],[CP]]=2148),"SI","NO"),"NO")</f>
        <v>NO</v>
      </c>
      <c r="AM2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3" s="6" t="str" cm="1">
        <f t="array" ref="AN2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3" s="6" t="b">
        <f>TablaEmpleados[[#This Row],[EVALUACIÓN DE DESEMPEÑO CON SI]]=TablaEmpleados[[#This Row],[EVALUACIÓN DE DESEMPEÑO CON SI.CONJUNTO]]</f>
        <v>1</v>
      </c>
      <c r="AP28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3" s="6" t="str" cm="1">
        <f t="array" ref="AQ2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3" s="6" t="b">
        <f>TablaEmpleados[[#This Row],[BONOS DE VIAJE POR EL MUNDO (Con SI)]]=TablaEmpleados[[#This Row],[BONOS DE VIAJE POR EL MUNDO (Con SI.CONJUNTO)]]</f>
        <v>1</v>
      </c>
      <c r="AS283" s="22" cm="1">
        <f t="array" ref="AS28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3" s="6" t="str" cm="1">
        <f t="array" ref="AT28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3" s="59">
        <f ca="1">DATEDIF(TablaEmpleados[[#This Row],[FECHA CONTRATO]],TODAY(),"Y")</f>
        <v>15</v>
      </c>
    </row>
    <row r="284" spans="1:48" x14ac:dyDescent="0.25">
      <c r="A284" t="s">
        <v>431</v>
      </c>
      <c r="B284" t="str">
        <f t="shared" si="4"/>
        <v>ltejeda@dominio.com</v>
      </c>
      <c r="C284" s="5">
        <v>72202</v>
      </c>
      <c r="D284" t="s">
        <v>45</v>
      </c>
      <c r="E284" t="s">
        <v>24</v>
      </c>
      <c r="F284">
        <v>2129</v>
      </c>
      <c r="G284" s="1">
        <v>19503</v>
      </c>
      <c r="H284" t="s">
        <v>46</v>
      </c>
      <c r="I284" t="s">
        <v>37</v>
      </c>
      <c r="J284" t="s">
        <v>27</v>
      </c>
      <c r="K284" t="s">
        <v>28</v>
      </c>
      <c r="L284" t="s">
        <v>29</v>
      </c>
      <c r="M284" s="1">
        <v>40679</v>
      </c>
      <c r="N284" s="1">
        <v>42924</v>
      </c>
      <c r="O284" t="s">
        <v>75</v>
      </c>
      <c r="P284" t="s">
        <v>39</v>
      </c>
      <c r="Q284" t="s">
        <v>32</v>
      </c>
      <c r="R284" t="s">
        <v>50</v>
      </c>
      <c r="S284" t="s">
        <v>55</v>
      </c>
      <c r="T284" t="s">
        <v>43</v>
      </c>
      <c r="U284">
        <v>3.93</v>
      </c>
      <c r="V284">
        <v>3</v>
      </c>
      <c r="W284">
        <v>0</v>
      </c>
      <c r="X284">
        <v>3</v>
      </c>
      <c r="Y284" s="1" t="str">
        <f>IF(TRIM(TablaEmpleados[[#This Row],[NOMBRE]])="","Solicitar nombre","Completo")</f>
        <v>Completo</v>
      </c>
      <c r="Z284" s="1" t="str">
        <f>IF(TRIM(TablaEmpleados[[#This Row],[EMAILS]])="","Solicitar email","")</f>
        <v/>
      </c>
      <c r="AA284" s="12">
        <f>IF(TablaEmpleados[[#This Row],[SALARIO]]&lt;60000,TablaEmpleados[[#This Row],[SALARIO]]*7%,0)</f>
        <v>0</v>
      </c>
      <c r="AB284" s="15">
        <f>IF(RIGHT(TablaEmpleados[[#This Row],[EMAILS]],8)="pade.com",TablaEmpleados[[#This Row],[SALARIO]]*12%,0)</f>
        <v>0</v>
      </c>
      <c r="AC284" s="15">
        <f>IF(LEFT(TablaEmpleados[[#This Row],[EMAILS]],8)="pade.com",TablaEmpleados[[#This Row],[SALARIO]]*12%,0)</f>
        <v>0</v>
      </c>
      <c r="AD284" s="15">
        <f>IF(COUNTIF(TablaEmpleados[[#This Row],[CARGO]],"*Production*")&gt;0,TablaEmpleados[[#This Row],[SALARIO]]*7%,0)</f>
        <v>5054.1400000000003</v>
      </c>
      <c r="AE284" s="59">
        <f>IF(TablaEmpleados[[#This Row],[ESTADO CIVIL]]="Married",2,0)</f>
        <v>2</v>
      </c>
      <c r="AF284" s="59">
        <f ca="1">IF(DATEDIF(TablaEmpleados[[#This Row],[FECHA CONTRATO]],TODAY(),"Y")&gt;=10,2,0)</f>
        <v>2</v>
      </c>
      <c r="AG284" s="6">
        <f>IF(AND(TablaEmpleados[[#This Row],[NACIONALIDAD]]&lt;&gt;"US Citizen",TablaEmpleados[[#This Row],[Bono anual 2]]=0),TablaEmpleados[[#This Row],[SALARIO]]*3%,0)</f>
        <v>0</v>
      </c>
      <c r="AH284" s="6" t="str">
        <f>IF(AND(TablaEmpleados[[#This Row],[NACIONALIDAD]]="US Citizen",TablaEmpleados[[#This Row],[LATINO]]="Yes"),"SI","NO")</f>
        <v>NO</v>
      </c>
      <c r="AI284" s="19">
        <v>1</v>
      </c>
      <c r="AJ284" s="19" t="str">
        <f>IF(AND(TablaEmpleados[[#This Row],[SALARIO]]&gt;=40000,TablaEmpleados[[#This Row],[SALARIO]]&lt;=50000),"SI","NO")</f>
        <v>NO</v>
      </c>
      <c r="AK284" s="6" t="str">
        <f>IF(OR(TablaEmpleados[[#This Row],[SALARIO]]&lt;55000,TablaEmpleados[[#This Row],[ESTADO CIVIL]]="Married"),"SI","NO")</f>
        <v>SI</v>
      </c>
      <c r="AL284" s="6" t="str">
        <f>IF(TablaEmpleados[[#This Row],[ESTADO]]="MA",
              IF(OR(TablaEmpleados[[#This Row],[CP]]=2145,TablaEmpleados[[#This Row],[CP]]=2148),"SI","NO"),"NO")</f>
        <v>NO</v>
      </c>
      <c r="AM2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4" s="6" t="str" cm="1">
        <f t="array" ref="AN2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4" s="6" t="b">
        <f>TablaEmpleados[[#This Row],[EVALUACIÓN DE DESEMPEÑO CON SI]]=TablaEmpleados[[#This Row],[EVALUACIÓN DE DESEMPEÑO CON SI.CONJUNTO]]</f>
        <v>1</v>
      </c>
      <c r="AP28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4" s="6" t="str" cm="1">
        <f t="array" ref="AQ2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4" s="6" t="b">
        <f>TablaEmpleados[[#This Row],[BONOS DE VIAJE POR EL MUNDO (Con SI)]]=TablaEmpleados[[#This Row],[BONOS DE VIAJE POR EL MUNDO (Con SI.CONJUNTO)]]</f>
        <v>1</v>
      </c>
      <c r="AS284" s="22" cm="1">
        <f t="array" ref="AS28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4" s="6" t="str" cm="1">
        <f t="array" ref="AT28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4" s="59">
        <f ca="1">DATEDIF(TablaEmpleados[[#This Row],[FECHA CONTRATO]],TODAY(),"Y")</f>
        <v>13</v>
      </c>
    </row>
    <row r="285" spans="1:48" x14ac:dyDescent="0.25">
      <c r="A285" t="s">
        <v>432</v>
      </c>
      <c r="B285" t="str">
        <f t="shared" si="4"/>
        <v>sterry@dominio.com</v>
      </c>
      <c r="C285" s="5">
        <v>58370</v>
      </c>
      <c r="D285" t="s">
        <v>123</v>
      </c>
      <c r="E285" t="s">
        <v>433</v>
      </c>
      <c r="F285">
        <v>97756</v>
      </c>
      <c r="G285" s="1">
        <v>23869</v>
      </c>
      <c r="H285" t="s">
        <v>46</v>
      </c>
      <c r="I285" t="s">
        <v>26</v>
      </c>
      <c r="J285" t="s">
        <v>27</v>
      </c>
      <c r="K285" t="s">
        <v>28</v>
      </c>
      <c r="L285" t="s">
        <v>67</v>
      </c>
      <c r="M285" s="1">
        <v>41911</v>
      </c>
      <c r="N285" s="1"/>
      <c r="O285" t="s">
        <v>30</v>
      </c>
      <c r="P285" t="s">
        <v>31</v>
      </c>
      <c r="Q285" t="s">
        <v>125</v>
      </c>
      <c r="R285" t="s">
        <v>144</v>
      </c>
      <c r="S285" t="s">
        <v>42</v>
      </c>
      <c r="T285" t="s">
        <v>43</v>
      </c>
      <c r="U285">
        <v>3.69</v>
      </c>
      <c r="V285">
        <v>3</v>
      </c>
      <c r="W285">
        <v>0</v>
      </c>
      <c r="X285">
        <v>18</v>
      </c>
      <c r="Y285" s="1" t="str">
        <f>IF(TRIM(TablaEmpleados[[#This Row],[NOMBRE]])="","Solicitar nombre","Completo")</f>
        <v>Completo</v>
      </c>
      <c r="Z285" s="1" t="str">
        <f>IF(TRIM(TablaEmpleados[[#This Row],[EMAILS]])="","Solicitar email","")</f>
        <v/>
      </c>
      <c r="AA285" s="12">
        <f>IF(TablaEmpleados[[#This Row],[SALARIO]]&lt;60000,TablaEmpleados[[#This Row],[SALARIO]]*7%,0)</f>
        <v>4085.9000000000005</v>
      </c>
      <c r="AB285" s="15">
        <f>IF(RIGHT(TablaEmpleados[[#This Row],[EMAILS]],8)="pade.com",TablaEmpleados[[#This Row],[SALARIO]]*12%,0)</f>
        <v>0</v>
      </c>
      <c r="AC285" s="15">
        <f>IF(LEFT(TablaEmpleados[[#This Row],[EMAILS]],8)="pade.com",TablaEmpleados[[#This Row],[SALARIO]]*12%,0)</f>
        <v>0</v>
      </c>
      <c r="AD285" s="15">
        <f>IF(COUNTIF(TablaEmpleados[[#This Row],[CARGO]],"*Production*")&gt;0,TablaEmpleados[[#This Row],[SALARIO]]*7%,0)</f>
        <v>0</v>
      </c>
      <c r="AE285" s="59">
        <f>IF(TablaEmpleados[[#This Row],[ESTADO CIVIL]]="Married",2,0)</f>
        <v>0</v>
      </c>
      <c r="AF285" s="59">
        <f ca="1">IF(DATEDIF(TablaEmpleados[[#This Row],[FECHA CONTRATO]],TODAY(),"Y")&gt;=10,2,0)</f>
        <v>0</v>
      </c>
      <c r="AG285" s="6">
        <f>IF(AND(TablaEmpleados[[#This Row],[NACIONALIDAD]]&lt;&gt;"US Citizen",TablaEmpleados[[#This Row],[Bono anual 2]]=0),TablaEmpleados[[#This Row],[SALARIO]]*3%,0)</f>
        <v>0</v>
      </c>
      <c r="AH285" s="6" t="str">
        <f>IF(AND(TablaEmpleados[[#This Row],[NACIONALIDAD]]="US Citizen",TablaEmpleados[[#This Row],[LATINO]]="Yes"),"SI","NO")</f>
        <v>NO</v>
      </c>
      <c r="AI285" s="19">
        <v>1</v>
      </c>
      <c r="AJ285" s="19" t="str">
        <f>IF(AND(TablaEmpleados[[#This Row],[SALARIO]]&gt;=40000,TablaEmpleados[[#This Row],[SALARIO]]&lt;=50000),"SI","NO")</f>
        <v>NO</v>
      </c>
      <c r="AK285" s="6" t="str">
        <f>IF(OR(TablaEmpleados[[#This Row],[SALARIO]]&lt;55000,TablaEmpleados[[#This Row],[ESTADO CIVIL]]="Married"),"SI","NO")</f>
        <v>NO</v>
      </c>
      <c r="AL285" s="6" t="str">
        <f>IF(TablaEmpleados[[#This Row],[ESTADO]]="MA",
              IF(OR(TablaEmpleados[[#This Row],[CP]]=2145,TablaEmpleados[[#This Row],[CP]]=2148),"SI","NO"),"NO")</f>
        <v>NO</v>
      </c>
      <c r="AM2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85" s="6" t="str" cm="1">
        <f t="array" ref="AN2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85" s="6" t="b">
        <f>TablaEmpleados[[#This Row],[EVALUACIÓN DE DESEMPEÑO CON SI]]=TablaEmpleados[[#This Row],[EVALUACIÓN DE DESEMPEÑO CON SI.CONJUNTO]]</f>
        <v>1</v>
      </c>
      <c r="AP28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5" s="6" t="str" cm="1">
        <f t="array" ref="AQ2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5" s="6" t="b">
        <f>TablaEmpleados[[#This Row],[BONOS DE VIAJE POR EL MUNDO (Con SI)]]=TablaEmpleados[[#This Row],[BONOS DE VIAJE POR EL MUNDO (Con SI.CONJUNTO)]]</f>
        <v>1</v>
      </c>
      <c r="AS285" s="22" cm="1">
        <f t="array" ref="AS2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5" s="6" t="str" cm="1">
        <f t="array" ref="AT28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5" s="59">
        <f ca="1">DATEDIF(TablaEmpleados[[#This Row],[FECHA CONTRATO]],TODAY(),"Y")</f>
        <v>9</v>
      </c>
    </row>
    <row r="286" spans="1:48" x14ac:dyDescent="0.25">
      <c r="A286" t="s">
        <v>434</v>
      </c>
      <c r="B286" t="str">
        <f t="shared" si="4"/>
        <v>stheamstern@dominio.com</v>
      </c>
      <c r="C286" s="5">
        <v>48413</v>
      </c>
      <c r="D286" t="s">
        <v>23</v>
      </c>
      <c r="E286" t="s">
        <v>24</v>
      </c>
      <c r="F286">
        <v>2066</v>
      </c>
      <c r="G286" s="1">
        <v>23871</v>
      </c>
      <c r="H286" t="s">
        <v>46</v>
      </c>
      <c r="I286" t="s">
        <v>26</v>
      </c>
      <c r="J286" t="s">
        <v>27</v>
      </c>
      <c r="K286" t="s">
        <v>28</v>
      </c>
      <c r="L286" t="s">
        <v>29</v>
      </c>
      <c r="M286" s="1">
        <v>40729</v>
      </c>
      <c r="N286" s="1">
        <v>42618</v>
      </c>
      <c r="O286" t="s">
        <v>53</v>
      </c>
      <c r="P286" t="s">
        <v>39</v>
      </c>
      <c r="Q286" t="s">
        <v>32</v>
      </c>
      <c r="R286" t="s">
        <v>57</v>
      </c>
      <c r="S286" t="s">
        <v>42</v>
      </c>
      <c r="T286" t="s">
        <v>43</v>
      </c>
      <c r="U286">
        <v>3.98</v>
      </c>
      <c r="V286">
        <v>4</v>
      </c>
      <c r="W286">
        <v>0</v>
      </c>
      <c r="X286">
        <v>1</v>
      </c>
      <c r="Y286" s="1" t="str">
        <f>IF(TRIM(TablaEmpleados[[#This Row],[NOMBRE]])="","Solicitar nombre","Completo")</f>
        <v>Completo</v>
      </c>
      <c r="Z286" s="1" t="str">
        <f>IF(TRIM(TablaEmpleados[[#This Row],[EMAILS]])="","Solicitar email","")</f>
        <v/>
      </c>
      <c r="AA286" s="12">
        <f>IF(TablaEmpleados[[#This Row],[SALARIO]]&lt;60000,TablaEmpleados[[#This Row],[SALARIO]]*7%,0)</f>
        <v>3388.9100000000003</v>
      </c>
      <c r="AB286" s="15">
        <f>IF(RIGHT(TablaEmpleados[[#This Row],[EMAILS]],8)="pade.com",TablaEmpleados[[#This Row],[SALARIO]]*12%,0)</f>
        <v>0</v>
      </c>
      <c r="AC286" s="15">
        <f>IF(LEFT(TablaEmpleados[[#This Row],[EMAILS]],8)="pade.com",TablaEmpleados[[#This Row],[SALARIO]]*12%,0)</f>
        <v>0</v>
      </c>
      <c r="AD286" s="15">
        <f>IF(COUNTIF(TablaEmpleados[[#This Row],[CARGO]],"*Production*")&gt;0,TablaEmpleados[[#This Row],[SALARIO]]*7%,0)</f>
        <v>3388.9100000000003</v>
      </c>
      <c r="AE286" s="59">
        <f>IF(TablaEmpleados[[#This Row],[ESTADO CIVIL]]="Married",2,0)</f>
        <v>0</v>
      </c>
      <c r="AF286" s="59">
        <f ca="1">IF(DATEDIF(TablaEmpleados[[#This Row],[FECHA CONTRATO]],TODAY(),"Y")&gt;=10,2,0)</f>
        <v>2</v>
      </c>
      <c r="AG286" s="6">
        <f>IF(AND(TablaEmpleados[[#This Row],[NACIONALIDAD]]&lt;&gt;"US Citizen",TablaEmpleados[[#This Row],[Bono anual 2]]=0),TablaEmpleados[[#This Row],[SALARIO]]*3%,0)</f>
        <v>0</v>
      </c>
      <c r="AH286" s="6" t="str">
        <f>IF(AND(TablaEmpleados[[#This Row],[NACIONALIDAD]]="US Citizen",TablaEmpleados[[#This Row],[LATINO]]="Yes"),"SI","NO")</f>
        <v>NO</v>
      </c>
      <c r="AI286" s="19">
        <v>1</v>
      </c>
      <c r="AJ286" s="19" t="str">
        <f>IF(AND(TablaEmpleados[[#This Row],[SALARIO]]&gt;=40000,TablaEmpleados[[#This Row],[SALARIO]]&lt;=50000),"SI","NO")</f>
        <v>SI</v>
      </c>
      <c r="AK286" s="6" t="str">
        <f>IF(OR(TablaEmpleados[[#This Row],[SALARIO]]&lt;55000,TablaEmpleados[[#This Row],[ESTADO CIVIL]]="Married"),"SI","NO")</f>
        <v>SI</v>
      </c>
      <c r="AL286" s="6" t="str">
        <f>IF(TablaEmpleados[[#This Row],[ESTADO]]="MA",
              IF(OR(TablaEmpleados[[#This Row],[CP]]=2145,TablaEmpleados[[#This Row],[CP]]=2148),"SI","NO"),"NO")</f>
        <v>NO</v>
      </c>
      <c r="AM2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6" s="6" t="str" cm="1">
        <f t="array" ref="AN2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6" s="6" t="b">
        <f>TablaEmpleados[[#This Row],[EVALUACIÓN DE DESEMPEÑO CON SI]]=TablaEmpleados[[#This Row],[EVALUACIÓN DE DESEMPEÑO CON SI.CONJUNTO]]</f>
        <v>1</v>
      </c>
      <c r="AP28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6" s="6" t="str" cm="1">
        <f t="array" ref="AQ2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6" s="6" t="b">
        <f>TablaEmpleados[[#This Row],[BONOS DE VIAJE POR EL MUNDO (Con SI)]]=TablaEmpleados[[#This Row],[BONOS DE VIAJE POR EL MUNDO (Con SI.CONJUNTO)]]</f>
        <v>1</v>
      </c>
      <c r="AS286" s="22" cm="1">
        <f t="array" ref="AS2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6" s="6" t="str" cm="1">
        <f t="array" ref="AT28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6" s="59">
        <f ca="1">DATEDIF(TablaEmpleados[[#This Row],[FECHA CONTRATO]],TODAY(),"Y")</f>
        <v>12</v>
      </c>
    </row>
    <row r="287" spans="1:48" x14ac:dyDescent="0.25">
      <c r="A287" t="s">
        <v>435</v>
      </c>
      <c r="B287" t="str">
        <f t="shared" si="4"/>
        <v>kthibaud@dominio.com</v>
      </c>
      <c r="C287" s="5">
        <v>67176</v>
      </c>
      <c r="D287" t="s">
        <v>45</v>
      </c>
      <c r="E287" t="s">
        <v>24</v>
      </c>
      <c r="F287">
        <v>2472</v>
      </c>
      <c r="G287" s="1">
        <v>27653</v>
      </c>
      <c r="H287" t="s">
        <v>25</v>
      </c>
      <c r="I287" t="s">
        <v>63</v>
      </c>
      <c r="J287" t="s">
        <v>27</v>
      </c>
      <c r="K287" t="s">
        <v>28</v>
      </c>
      <c r="L287" t="s">
        <v>29</v>
      </c>
      <c r="M287" s="1">
        <v>39258</v>
      </c>
      <c r="N287" s="1">
        <v>40420</v>
      </c>
      <c r="O287" t="s">
        <v>195</v>
      </c>
      <c r="P287" t="s">
        <v>39</v>
      </c>
      <c r="Q287" t="s">
        <v>32</v>
      </c>
      <c r="R287" t="s">
        <v>54</v>
      </c>
      <c r="S287" t="s">
        <v>219</v>
      </c>
      <c r="T287" t="s">
        <v>43</v>
      </c>
      <c r="U287">
        <v>4.0999999999999996</v>
      </c>
      <c r="V287">
        <v>4</v>
      </c>
      <c r="W287">
        <v>0</v>
      </c>
      <c r="X287">
        <v>15</v>
      </c>
      <c r="Y287" s="1" t="str">
        <f>IF(TRIM(TablaEmpleados[[#This Row],[NOMBRE]])="","Solicitar nombre","Completo")</f>
        <v>Completo</v>
      </c>
      <c r="Z287" s="1" t="str">
        <f>IF(TRIM(TablaEmpleados[[#This Row],[EMAILS]])="","Solicitar email","")</f>
        <v/>
      </c>
      <c r="AA287" s="12">
        <f>IF(TablaEmpleados[[#This Row],[SALARIO]]&lt;60000,TablaEmpleados[[#This Row],[SALARIO]]*7%,0)</f>
        <v>0</v>
      </c>
      <c r="AB287" s="15">
        <f>IF(RIGHT(TablaEmpleados[[#This Row],[EMAILS]],8)="pade.com",TablaEmpleados[[#This Row],[SALARIO]]*12%,0)</f>
        <v>0</v>
      </c>
      <c r="AC287" s="15">
        <f>IF(LEFT(TablaEmpleados[[#This Row],[EMAILS]],8)="pade.com",TablaEmpleados[[#This Row],[SALARIO]]*12%,0)</f>
        <v>0</v>
      </c>
      <c r="AD287" s="15">
        <f>IF(COUNTIF(TablaEmpleados[[#This Row],[CARGO]],"*Production*")&gt;0,TablaEmpleados[[#This Row],[SALARIO]]*7%,0)</f>
        <v>4702.3200000000006</v>
      </c>
      <c r="AE287" s="59">
        <f>IF(TablaEmpleados[[#This Row],[ESTADO CIVIL]]="Married",2,0)</f>
        <v>0</v>
      </c>
      <c r="AF287" s="59">
        <f ca="1">IF(DATEDIF(TablaEmpleados[[#This Row],[FECHA CONTRATO]],TODAY(),"Y")&gt;=10,2,0)</f>
        <v>2</v>
      </c>
      <c r="AG287" s="6">
        <f>IF(AND(TablaEmpleados[[#This Row],[NACIONALIDAD]]&lt;&gt;"US Citizen",TablaEmpleados[[#This Row],[Bono anual 2]]=0),TablaEmpleados[[#This Row],[SALARIO]]*3%,0)</f>
        <v>0</v>
      </c>
      <c r="AH287" s="6" t="str">
        <f>IF(AND(TablaEmpleados[[#This Row],[NACIONALIDAD]]="US Citizen",TablaEmpleados[[#This Row],[LATINO]]="Yes"),"SI","NO")</f>
        <v>NO</v>
      </c>
      <c r="AI287" s="19">
        <v>1</v>
      </c>
      <c r="AJ287" s="19" t="str">
        <f>IF(AND(TablaEmpleados[[#This Row],[SALARIO]]&gt;=40000,TablaEmpleados[[#This Row],[SALARIO]]&lt;=50000),"SI","NO")</f>
        <v>NO</v>
      </c>
      <c r="AK287" s="6" t="str">
        <f>IF(OR(TablaEmpleados[[#This Row],[SALARIO]]&lt;55000,TablaEmpleados[[#This Row],[ESTADO CIVIL]]="Married"),"SI","NO")</f>
        <v>NO</v>
      </c>
      <c r="AL287" s="6" t="str">
        <f>IF(TablaEmpleados[[#This Row],[ESTADO]]="MA",
              IF(OR(TablaEmpleados[[#This Row],[CP]]=2145,TablaEmpleados[[#This Row],[CP]]=2148),"SI","NO"),"NO")</f>
        <v>NO</v>
      </c>
      <c r="AM2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7" s="6" t="str" cm="1">
        <f t="array" ref="AN2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7" s="6" t="b">
        <f>TablaEmpleados[[#This Row],[EVALUACIÓN DE DESEMPEÑO CON SI]]=TablaEmpleados[[#This Row],[EVALUACIÓN DE DESEMPEÑO CON SI.CONJUNTO]]</f>
        <v>1</v>
      </c>
      <c r="AP28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7" s="6" t="str" cm="1">
        <f t="array" ref="AQ2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7" s="6" t="b">
        <f>TablaEmpleados[[#This Row],[BONOS DE VIAJE POR EL MUNDO (Con SI)]]=TablaEmpleados[[#This Row],[BONOS DE VIAJE POR EL MUNDO (Con SI.CONJUNTO)]]</f>
        <v>1</v>
      </c>
      <c r="AS287" s="22" cm="1">
        <f t="array" ref="AS2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7" s="6" t="str" cm="1">
        <f t="array" ref="AT28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7" s="59">
        <f ca="1">DATEDIF(TablaEmpleados[[#This Row],[FECHA CONTRATO]],TODAY(),"Y")</f>
        <v>16</v>
      </c>
    </row>
    <row r="288" spans="1:48" x14ac:dyDescent="0.25">
      <c r="A288" t="s">
        <v>436</v>
      </c>
      <c r="B288" t="str">
        <f t="shared" si="4"/>
        <v>jtippett@dominio.com</v>
      </c>
      <c r="C288" s="5">
        <v>56339</v>
      </c>
      <c r="D288" t="s">
        <v>23</v>
      </c>
      <c r="E288" t="s">
        <v>24</v>
      </c>
      <c r="F288">
        <v>2093</v>
      </c>
      <c r="G288" s="1">
        <v>24628</v>
      </c>
      <c r="H288" t="s">
        <v>46</v>
      </c>
      <c r="I288" t="s">
        <v>52</v>
      </c>
      <c r="J288" t="s">
        <v>27</v>
      </c>
      <c r="K288" t="s">
        <v>28</v>
      </c>
      <c r="L288" t="s">
        <v>67</v>
      </c>
      <c r="M288" s="1">
        <v>41323</v>
      </c>
      <c r="N288" s="1"/>
      <c r="O288" t="s">
        <v>30</v>
      </c>
      <c r="P288" t="s">
        <v>31</v>
      </c>
      <c r="Q288" t="s">
        <v>32</v>
      </c>
      <c r="R288" t="s">
        <v>68</v>
      </c>
      <c r="S288" t="s">
        <v>42</v>
      </c>
      <c r="T288" t="s">
        <v>43</v>
      </c>
      <c r="U288">
        <v>4.21</v>
      </c>
      <c r="V288">
        <v>5</v>
      </c>
      <c r="W288">
        <v>0</v>
      </c>
      <c r="X288">
        <v>4</v>
      </c>
      <c r="Y288" s="1" t="str">
        <f>IF(TRIM(TablaEmpleados[[#This Row],[NOMBRE]])="","Solicitar nombre","Completo")</f>
        <v>Completo</v>
      </c>
      <c r="Z288" s="1" t="str">
        <f>IF(TRIM(TablaEmpleados[[#This Row],[EMAILS]])="","Solicitar email","")</f>
        <v/>
      </c>
      <c r="AA288" s="12">
        <f>IF(TablaEmpleados[[#This Row],[SALARIO]]&lt;60000,TablaEmpleados[[#This Row],[SALARIO]]*7%,0)</f>
        <v>3943.7300000000005</v>
      </c>
      <c r="AB288" s="15">
        <f>IF(RIGHT(TablaEmpleados[[#This Row],[EMAILS]],8)="pade.com",TablaEmpleados[[#This Row],[SALARIO]]*12%,0)</f>
        <v>0</v>
      </c>
      <c r="AC288" s="15">
        <f>IF(LEFT(TablaEmpleados[[#This Row],[EMAILS]],8)="pade.com",TablaEmpleados[[#This Row],[SALARIO]]*12%,0)</f>
        <v>0</v>
      </c>
      <c r="AD288" s="15">
        <f>IF(COUNTIF(TablaEmpleados[[#This Row],[CARGO]],"*Production*")&gt;0,TablaEmpleados[[#This Row],[SALARIO]]*7%,0)</f>
        <v>3943.7300000000005</v>
      </c>
      <c r="AE288" s="59">
        <f>IF(TablaEmpleados[[#This Row],[ESTADO CIVIL]]="Married",2,0)</f>
        <v>0</v>
      </c>
      <c r="AF288" s="59">
        <f ca="1">IF(DATEDIF(TablaEmpleados[[#This Row],[FECHA CONTRATO]],TODAY(),"Y")&gt;=10,2,0)</f>
        <v>2</v>
      </c>
      <c r="AG288" s="6">
        <f>IF(AND(TablaEmpleados[[#This Row],[NACIONALIDAD]]&lt;&gt;"US Citizen",TablaEmpleados[[#This Row],[Bono anual 2]]=0),TablaEmpleados[[#This Row],[SALARIO]]*3%,0)</f>
        <v>0</v>
      </c>
      <c r="AH288" s="6" t="str">
        <f>IF(AND(TablaEmpleados[[#This Row],[NACIONALIDAD]]="US Citizen",TablaEmpleados[[#This Row],[LATINO]]="Yes"),"SI","NO")</f>
        <v>NO</v>
      </c>
      <c r="AI288" s="19">
        <v>1</v>
      </c>
      <c r="AJ288" s="19" t="str">
        <f>IF(AND(TablaEmpleados[[#This Row],[SALARIO]]&gt;=40000,TablaEmpleados[[#This Row],[SALARIO]]&lt;=50000),"SI","NO")</f>
        <v>NO</v>
      </c>
      <c r="AK288" s="6" t="str">
        <f>IF(OR(TablaEmpleados[[#This Row],[SALARIO]]&lt;55000,TablaEmpleados[[#This Row],[ESTADO CIVIL]]="Married"),"SI","NO")</f>
        <v>NO</v>
      </c>
      <c r="AL288" s="6" t="str">
        <f>IF(TablaEmpleados[[#This Row],[ESTADO]]="MA",
              IF(OR(TablaEmpleados[[#This Row],[CP]]=2145,TablaEmpleados[[#This Row],[CP]]=2148),"SI","NO"),"NO")</f>
        <v>NO</v>
      </c>
      <c r="AM2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8" s="6" t="str" cm="1">
        <f t="array" ref="AN2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8" s="6" t="b">
        <f>TablaEmpleados[[#This Row],[EVALUACIÓN DE DESEMPEÑO CON SI]]=TablaEmpleados[[#This Row],[EVALUACIÓN DE DESEMPEÑO CON SI.CONJUNTO]]</f>
        <v>1</v>
      </c>
      <c r="AP28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88" s="6" t="str" cm="1">
        <f t="array" ref="AQ2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8" s="6" t="b">
        <f>TablaEmpleados[[#This Row],[BONOS DE VIAJE POR EL MUNDO (Con SI)]]=TablaEmpleados[[#This Row],[BONOS DE VIAJE POR EL MUNDO (Con SI.CONJUNTO)]]</f>
        <v>1</v>
      </c>
      <c r="AS288" s="22" cm="1">
        <f t="array" ref="AS2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8" s="6" t="str" cm="1">
        <f t="array" ref="AT28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8" s="59">
        <f ca="1">DATEDIF(TablaEmpleados[[#This Row],[FECHA CONTRATO]],TODAY(),"Y")</f>
        <v>11</v>
      </c>
    </row>
    <row r="289" spans="1:48" x14ac:dyDescent="0.25">
      <c r="A289" t="s">
        <v>437</v>
      </c>
      <c r="B289" t="str">
        <f t="shared" si="4"/>
        <v>jtorrence@dominio.com</v>
      </c>
      <c r="C289" s="5">
        <v>64397</v>
      </c>
      <c r="D289" t="s">
        <v>123</v>
      </c>
      <c r="E289" t="s">
        <v>438</v>
      </c>
      <c r="F289">
        <v>58782</v>
      </c>
      <c r="G289" s="1">
        <v>24852</v>
      </c>
      <c r="H289" t="s">
        <v>25</v>
      </c>
      <c r="I289" t="s">
        <v>121</v>
      </c>
      <c r="J289" t="s">
        <v>27</v>
      </c>
      <c r="K289" t="s">
        <v>28</v>
      </c>
      <c r="L289" t="s">
        <v>29</v>
      </c>
      <c r="M289" s="1">
        <v>38726</v>
      </c>
      <c r="N289" s="1"/>
      <c r="O289" t="s">
        <v>30</v>
      </c>
      <c r="P289" t="s">
        <v>31</v>
      </c>
      <c r="Q289" t="s">
        <v>125</v>
      </c>
      <c r="R289" t="s">
        <v>144</v>
      </c>
      <c r="S289" t="s">
        <v>42</v>
      </c>
      <c r="T289" t="s">
        <v>35</v>
      </c>
      <c r="U289">
        <v>4.0999999999999996</v>
      </c>
      <c r="V289">
        <v>3</v>
      </c>
      <c r="W289">
        <v>0</v>
      </c>
      <c r="X289">
        <v>6</v>
      </c>
      <c r="Y289" s="1" t="str">
        <f>IF(TRIM(TablaEmpleados[[#This Row],[NOMBRE]])="","Solicitar nombre","Completo")</f>
        <v>Completo</v>
      </c>
      <c r="Z289" s="1" t="str">
        <f>IF(TRIM(TablaEmpleados[[#This Row],[EMAILS]])="","Solicitar email","")</f>
        <v/>
      </c>
      <c r="AA289" s="12">
        <f>IF(TablaEmpleados[[#This Row],[SALARIO]]&lt;60000,TablaEmpleados[[#This Row],[SALARIO]]*7%,0)</f>
        <v>0</v>
      </c>
      <c r="AB289" s="15">
        <f>IF(RIGHT(TablaEmpleados[[#This Row],[EMAILS]],8)="pade.com",TablaEmpleados[[#This Row],[SALARIO]]*12%,0)</f>
        <v>0</v>
      </c>
      <c r="AC289" s="15">
        <f>IF(LEFT(TablaEmpleados[[#This Row],[EMAILS]],8)="pade.com",TablaEmpleados[[#This Row],[SALARIO]]*12%,0)</f>
        <v>0</v>
      </c>
      <c r="AD289" s="15">
        <f>IF(COUNTIF(TablaEmpleados[[#This Row],[CARGO]],"*Production*")&gt;0,TablaEmpleados[[#This Row],[SALARIO]]*7%,0)</f>
        <v>0</v>
      </c>
      <c r="AE289" s="59">
        <f>IF(TablaEmpleados[[#This Row],[ESTADO CIVIL]]="Married",2,0)</f>
        <v>0</v>
      </c>
      <c r="AF289" s="59">
        <f ca="1">IF(DATEDIF(TablaEmpleados[[#This Row],[FECHA CONTRATO]],TODAY(),"Y")&gt;=10,2,0)</f>
        <v>2</v>
      </c>
      <c r="AG289" s="6">
        <f>IF(AND(TablaEmpleados[[#This Row],[NACIONALIDAD]]&lt;&gt;"US Citizen",TablaEmpleados[[#This Row],[Bono anual 2]]=0),TablaEmpleados[[#This Row],[SALARIO]]*3%,0)</f>
        <v>0</v>
      </c>
      <c r="AH289" s="6" t="str">
        <f>IF(AND(TablaEmpleados[[#This Row],[NACIONALIDAD]]="US Citizen",TablaEmpleados[[#This Row],[LATINO]]="Yes"),"SI","NO")</f>
        <v>NO</v>
      </c>
      <c r="AI289" s="19">
        <v>1</v>
      </c>
      <c r="AJ289" s="19" t="str">
        <f>IF(AND(TablaEmpleados[[#This Row],[SALARIO]]&gt;=40000,TablaEmpleados[[#This Row],[SALARIO]]&lt;=50000),"SI","NO")</f>
        <v>NO</v>
      </c>
      <c r="AK289" s="6" t="str">
        <f>IF(OR(TablaEmpleados[[#This Row],[SALARIO]]&lt;55000,TablaEmpleados[[#This Row],[ESTADO CIVIL]]="Married"),"SI","NO")</f>
        <v>NO</v>
      </c>
      <c r="AL289" s="6" t="str">
        <f>IF(TablaEmpleados[[#This Row],[ESTADO]]="MA",
              IF(OR(TablaEmpleados[[#This Row],[CP]]=2145,TablaEmpleados[[#This Row],[CP]]=2148),"SI","NO"),"NO")</f>
        <v>NO</v>
      </c>
      <c r="AM2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89" s="6" t="str" cm="1">
        <f t="array" ref="AN2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89" s="6" t="b">
        <f>TablaEmpleados[[#This Row],[EVALUACIÓN DE DESEMPEÑO CON SI]]=TablaEmpleados[[#This Row],[EVALUACIÓN DE DESEMPEÑO CON SI.CONJUNTO]]</f>
        <v>1</v>
      </c>
      <c r="AP28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89" s="6" t="str" cm="1">
        <f t="array" ref="AQ2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89" s="6" t="b">
        <f>TablaEmpleados[[#This Row],[BONOS DE VIAJE POR EL MUNDO (Con SI)]]=TablaEmpleados[[#This Row],[BONOS DE VIAJE POR EL MUNDO (Con SI.CONJUNTO)]]</f>
        <v>1</v>
      </c>
      <c r="AS289" s="22" cm="1">
        <f t="array" ref="AS28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89" s="6" t="str" cm="1">
        <f t="array" ref="AT28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89" s="59">
        <f ca="1">DATEDIF(TablaEmpleados[[#This Row],[FECHA CONTRATO]],TODAY(),"Y")</f>
        <v>18</v>
      </c>
    </row>
    <row r="290" spans="1:48" x14ac:dyDescent="0.25">
      <c r="A290" t="s">
        <v>439</v>
      </c>
      <c r="B290" t="str">
        <f t="shared" si="4"/>
        <v>mtrang@dominio.com</v>
      </c>
      <c r="C290" s="5">
        <v>63025</v>
      </c>
      <c r="D290" t="s">
        <v>23</v>
      </c>
      <c r="E290" t="s">
        <v>24</v>
      </c>
      <c r="F290">
        <v>2021</v>
      </c>
      <c r="G290" s="1">
        <v>30452</v>
      </c>
      <c r="H290" t="s">
        <v>46</v>
      </c>
      <c r="I290" t="s">
        <v>26</v>
      </c>
      <c r="J290" t="s">
        <v>27</v>
      </c>
      <c r="K290" t="s">
        <v>28</v>
      </c>
      <c r="L290" t="s">
        <v>29</v>
      </c>
      <c r="M290" s="1">
        <v>41687</v>
      </c>
      <c r="N290" s="1"/>
      <c r="O290" t="s">
        <v>30</v>
      </c>
      <c r="P290" t="s">
        <v>31</v>
      </c>
      <c r="Q290" t="s">
        <v>32</v>
      </c>
      <c r="R290" t="s">
        <v>76</v>
      </c>
      <c r="S290" t="s">
        <v>34</v>
      </c>
      <c r="T290" t="s">
        <v>102</v>
      </c>
      <c r="U290">
        <v>2.44</v>
      </c>
      <c r="V290">
        <v>5</v>
      </c>
      <c r="W290">
        <v>0</v>
      </c>
      <c r="X290">
        <v>18</v>
      </c>
      <c r="Y290" s="1" t="str">
        <f>IF(TRIM(TablaEmpleados[[#This Row],[NOMBRE]])="","Solicitar nombre","Completo")</f>
        <v>Completo</v>
      </c>
      <c r="Z290" s="1" t="str">
        <f>IF(TRIM(TablaEmpleados[[#This Row],[EMAILS]])="","Solicitar email","")</f>
        <v/>
      </c>
      <c r="AA290" s="12">
        <f>IF(TablaEmpleados[[#This Row],[SALARIO]]&lt;60000,TablaEmpleados[[#This Row],[SALARIO]]*7%,0)</f>
        <v>0</v>
      </c>
      <c r="AB290" s="15">
        <f>IF(RIGHT(TablaEmpleados[[#This Row],[EMAILS]],8)="pade.com",TablaEmpleados[[#This Row],[SALARIO]]*12%,0)</f>
        <v>0</v>
      </c>
      <c r="AC290" s="15">
        <f>IF(LEFT(TablaEmpleados[[#This Row],[EMAILS]],8)="pade.com",TablaEmpleados[[#This Row],[SALARIO]]*12%,0)</f>
        <v>0</v>
      </c>
      <c r="AD290" s="15">
        <f>IF(COUNTIF(TablaEmpleados[[#This Row],[CARGO]],"*Production*")&gt;0,TablaEmpleados[[#This Row],[SALARIO]]*7%,0)</f>
        <v>4411.75</v>
      </c>
      <c r="AE290" s="59">
        <f>IF(TablaEmpleados[[#This Row],[ESTADO CIVIL]]="Married",2,0)</f>
        <v>0</v>
      </c>
      <c r="AF290" s="59">
        <f ca="1">IF(DATEDIF(TablaEmpleados[[#This Row],[FECHA CONTRATO]],TODAY(),"Y")&gt;=10,2,0)</f>
        <v>2</v>
      </c>
      <c r="AG290" s="6">
        <f>IF(AND(TablaEmpleados[[#This Row],[NACIONALIDAD]]&lt;&gt;"US Citizen",TablaEmpleados[[#This Row],[Bono anual 2]]=0),TablaEmpleados[[#This Row],[SALARIO]]*3%,0)</f>
        <v>0</v>
      </c>
      <c r="AH290" s="6" t="str">
        <f>IF(AND(TablaEmpleados[[#This Row],[NACIONALIDAD]]="US Citizen",TablaEmpleados[[#This Row],[LATINO]]="Yes"),"SI","NO")</f>
        <v>NO</v>
      </c>
      <c r="AI290" s="19">
        <v>1</v>
      </c>
      <c r="AJ290" s="19" t="str">
        <f>IF(AND(TablaEmpleados[[#This Row],[SALARIO]]&gt;=40000,TablaEmpleados[[#This Row],[SALARIO]]&lt;=50000),"SI","NO")</f>
        <v>NO</v>
      </c>
      <c r="AK290" s="6" t="str">
        <f>IF(OR(TablaEmpleados[[#This Row],[SALARIO]]&lt;55000,TablaEmpleados[[#This Row],[ESTADO CIVIL]]="Married"),"SI","NO")</f>
        <v>NO</v>
      </c>
      <c r="AL290" s="6" t="str">
        <f>IF(TablaEmpleados[[#This Row],[ESTADO]]="MA",
              IF(OR(TablaEmpleados[[#This Row],[CP]]=2145,TablaEmpleados[[#This Row],[CP]]=2148),"SI","NO"),"NO")</f>
        <v>NO</v>
      </c>
      <c r="AM2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0" s="6" t="str" cm="1">
        <f t="array" ref="AN2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0" s="6" t="b">
        <f>TablaEmpleados[[#This Row],[EVALUACIÓN DE DESEMPEÑO CON SI]]=TablaEmpleados[[#This Row],[EVALUACIÓN DE DESEMPEÑO CON SI.CONJUNTO]]</f>
        <v>1</v>
      </c>
      <c r="AP29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290" s="6" t="str" cm="1">
        <f t="array" ref="AQ2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90" s="6" t="b">
        <f>TablaEmpleados[[#This Row],[BONOS DE VIAJE POR EL MUNDO (Con SI)]]=TablaEmpleados[[#This Row],[BONOS DE VIAJE POR EL MUNDO (Con SI.CONJUNTO)]]</f>
        <v>1</v>
      </c>
      <c r="AS290" s="22" cm="1">
        <f t="array" ref="AS29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90" s="6" t="str" cm="1">
        <f t="array" ref="AT29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0" s="59">
        <f ca="1">DATEDIF(TablaEmpleados[[#This Row],[FECHA CONTRATO]],TODAY(),"Y")</f>
        <v>10</v>
      </c>
    </row>
    <row r="291" spans="1:48" x14ac:dyDescent="0.25">
      <c r="A291" t="s">
        <v>440</v>
      </c>
      <c r="B291" t="str">
        <f t="shared" si="4"/>
        <v>ntredinnick@dominio.com</v>
      </c>
      <c r="C291" s="5">
        <v>75281</v>
      </c>
      <c r="D291" t="s">
        <v>208</v>
      </c>
      <c r="E291" t="s">
        <v>24</v>
      </c>
      <c r="F291">
        <v>1420</v>
      </c>
      <c r="G291" s="1">
        <v>32268</v>
      </c>
      <c r="H291" t="s">
        <v>25</v>
      </c>
      <c r="I291" t="s">
        <v>37</v>
      </c>
      <c r="J291" t="s">
        <v>27</v>
      </c>
      <c r="K291" t="s">
        <v>28</v>
      </c>
      <c r="L291" t="s">
        <v>29</v>
      </c>
      <c r="M291" s="1">
        <v>42009</v>
      </c>
      <c r="N291" s="1">
        <v>42412</v>
      </c>
      <c r="O291" t="s">
        <v>362</v>
      </c>
      <c r="P291" t="s">
        <v>39</v>
      </c>
      <c r="Q291" t="s">
        <v>40</v>
      </c>
      <c r="R291" t="s">
        <v>72</v>
      </c>
      <c r="S291" t="s">
        <v>101</v>
      </c>
      <c r="T291" t="s">
        <v>43</v>
      </c>
      <c r="U291">
        <v>5</v>
      </c>
      <c r="V291">
        <v>3</v>
      </c>
      <c r="W291">
        <v>5</v>
      </c>
      <c r="X291">
        <v>11</v>
      </c>
      <c r="Y291" s="1" t="str">
        <f>IF(TRIM(TablaEmpleados[[#This Row],[NOMBRE]])="","Solicitar nombre","Completo")</f>
        <v>Completo</v>
      </c>
      <c r="Z291" s="1" t="str">
        <f>IF(TRIM(TablaEmpleados[[#This Row],[EMAILS]])="","Solicitar email","")</f>
        <v/>
      </c>
      <c r="AA291" s="12">
        <f>IF(TablaEmpleados[[#This Row],[SALARIO]]&lt;60000,TablaEmpleados[[#This Row],[SALARIO]]*7%,0)</f>
        <v>0</v>
      </c>
      <c r="AB291" s="15">
        <f>IF(RIGHT(TablaEmpleados[[#This Row],[EMAILS]],8)="pade.com",TablaEmpleados[[#This Row],[SALARIO]]*12%,0)</f>
        <v>0</v>
      </c>
      <c r="AC291" s="15">
        <f>IF(LEFT(TablaEmpleados[[#This Row],[EMAILS]],8)="pade.com",TablaEmpleados[[#This Row],[SALARIO]]*12%,0)</f>
        <v>0</v>
      </c>
      <c r="AD291" s="15">
        <f>IF(COUNTIF(TablaEmpleados[[#This Row],[CARGO]],"*Production*")&gt;0,TablaEmpleados[[#This Row],[SALARIO]]*7%,0)</f>
        <v>0</v>
      </c>
      <c r="AE291" s="59">
        <f>IF(TablaEmpleados[[#This Row],[ESTADO CIVIL]]="Married",2,0)</f>
        <v>2</v>
      </c>
      <c r="AF291" s="59">
        <f ca="1">IF(DATEDIF(TablaEmpleados[[#This Row],[FECHA CONTRATO]],TODAY(),"Y")&gt;=10,2,0)</f>
        <v>0</v>
      </c>
      <c r="AG291" s="6">
        <f>IF(AND(TablaEmpleados[[#This Row],[NACIONALIDAD]]&lt;&gt;"US Citizen",TablaEmpleados[[#This Row],[Bono anual 2]]=0),TablaEmpleados[[#This Row],[SALARIO]]*3%,0)</f>
        <v>0</v>
      </c>
      <c r="AH291" s="6" t="str">
        <f>IF(AND(TablaEmpleados[[#This Row],[NACIONALIDAD]]="US Citizen",TablaEmpleados[[#This Row],[LATINO]]="Yes"),"SI","NO")</f>
        <v>NO</v>
      </c>
      <c r="AI291" s="19">
        <v>1</v>
      </c>
      <c r="AJ291" s="19" t="str">
        <f>IF(AND(TablaEmpleados[[#This Row],[SALARIO]]&gt;=40000,TablaEmpleados[[#This Row],[SALARIO]]&lt;=50000),"SI","NO")</f>
        <v>NO</v>
      </c>
      <c r="AK291" s="6" t="str">
        <f>IF(OR(TablaEmpleados[[#This Row],[SALARIO]]&lt;55000,TablaEmpleados[[#This Row],[ESTADO CIVIL]]="Married"),"SI","NO")</f>
        <v>SI</v>
      </c>
      <c r="AL291" s="6" t="str">
        <f>IF(TablaEmpleados[[#This Row],[ESTADO]]="MA",
              IF(OR(TablaEmpleados[[#This Row],[CP]]=2145,TablaEmpleados[[#This Row],[CP]]=2148),"SI","NO"),"NO")</f>
        <v>NO</v>
      </c>
      <c r="AM2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1" s="6" t="str" cm="1">
        <f t="array" ref="AN2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1" s="6" t="b">
        <f>TablaEmpleados[[#This Row],[EVALUACIÓN DE DESEMPEÑO CON SI]]=TablaEmpleados[[#This Row],[EVALUACIÓN DE DESEMPEÑO CON SI.CONJUNTO]]</f>
        <v>1</v>
      </c>
      <c r="AP29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1" s="6" t="str" cm="1">
        <f t="array" ref="AQ2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1" s="6" t="b">
        <f>TablaEmpleados[[#This Row],[BONOS DE VIAJE POR EL MUNDO (Con SI)]]=TablaEmpleados[[#This Row],[BONOS DE VIAJE POR EL MUNDO (Con SI.CONJUNTO)]]</f>
        <v>1</v>
      </c>
      <c r="AS291" s="22" cm="1">
        <f t="array" ref="AS29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1" s="6" t="str" cm="1">
        <f t="array" ref="AT29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1" s="59">
        <f ca="1">DATEDIF(TablaEmpleados[[#This Row],[FECHA CONTRATO]],TODAY(),"Y")</f>
        <v>9</v>
      </c>
    </row>
    <row r="292" spans="1:48" x14ac:dyDescent="0.25">
      <c r="A292" t="s">
        <v>441</v>
      </c>
      <c r="B292" t="str">
        <f t="shared" si="4"/>
        <v>etrue@dominio.com</v>
      </c>
      <c r="C292" s="5">
        <v>100416</v>
      </c>
      <c r="D292" t="s">
        <v>59</v>
      </c>
      <c r="E292" t="s">
        <v>24</v>
      </c>
      <c r="F292">
        <v>2451</v>
      </c>
      <c r="G292" s="1">
        <v>30481</v>
      </c>
      <c r="H292" t="s">
        <v>25</v>
      </c>
      <c r="I292" t="s">
        <v>26</v>
      </c>
      <c r="J292" t="s">
        <v>148</v>
      </c>
      <c r="K292" t="s">
        <v>28</v>
      </c>
      <c r="L292" t="s">
        <v>67</v>
      </c>
      <c r="M292" s="1">
        <v>41323</v>
      </c>
      <c r="N292" s="1">
        <v>43205</v>
      </c>
      <c r="O292" t="s">
        <v>362</v>
      </c>
      <c r="P292" t="s">
        <v>39</v>
      </c>
      <c r="Q292" t="s">
        <v>60</v>
      </c>
      <c r="R292" t="s">
        <v>61</v>
      </c>
      <c r="S292" t="s">
        <v>69</v>
      </c>
      <c r="T292" t="s">
        <v>43</v>
      </c>
      <c r="U292">
        <v>4.5999999999999996</v>
      </c>
      <c r="V292">
        <v>3</v>
      </c>
      <c r="W292">
        <v>4</v>
      </c>
      <c r="X292">
        <v>9</v>
      </c>
      <c r="Y292" s="1" t="str">
        <f>IF(TRIM(TablaEmpleados[[#This Row],[NOMBRE]])="","Solicitar nombre","Completo")</f>
        <v>Completo</v>
      </c>
      <c r="Z292" s="1" t="str">
        <f>IF(TRIM(TablaEmpleados[[#This Row],[EMAILS]])="","Solicitar email","")</f>
        <v/>
      </c>
      <c r="AA292" s="12">
        <f>IF(TablaEmpleados[[#This Row],[SALARIO]]&lt;60000,TablaEmpleados[[#This Row],[SALARIO]]*7%,0)</f>
        <v>0</v>
      </c>
      <c r="AB292" s="15">
        <f>IF(RIGHT(TablaEmpleados[[#This Row],[EMAILS]],8)="pade.com",TablaEmpleados[[#This Row],[SALARIO]]*12%,0)</f>
        <v>0</v>
      </c>
      <c r="AC292" s="15">
        <f>IF(LEFT(TablaEmpleados[[#This Row],[EMAILS]],8)="pade.com",TablaEmpleados[[#This Row],[SALARIO]]*12%,0)</f>
        <v>0</v>
      </c>
      <c r="AD292" s="15">
        <f>IF(COUNTIF(TablaEmpleados[[#This Row],[CARGO]],"*Production*")&gt;0,TablaEmpleados[[#This Row],[SALARIO]]*7%,0)</f>
        <v>0</v>
      </c>
      <c r="AE292" s="59">
        <f>IF(TablaEmpleados[[#This Row],[ESTADO CIVIL]]="Married",2,0)</f>
        <v>0</v>
      </c>
      <c r="AF292" s="59">
        <f ca="1">IF(DATEDIF(TablaEmpleados[[#This Row],[FECHA CONTRATO]],TODAY(),"Y")&gt;=10,2,0)</f>
        <v>2</v>
      </c>
      <c r="AG292" s="6">
        <f>IF(AND(TablaEmpleados[[#This Row],[NACIONALIDAD]]&lt;&gt;"US Citizen",TablaEmpleados[[#This Row],[Bono anual 2]]=0),TablaEmpleados[[#This Row],[SALARIO]]*3%,0)</f>
        <v>3012.48</v>
      </c>
      <c r="AH292" s="6" t="str">
        <f>IF(AND(TablaEmpleados[[#This Row],[NACIONALIDAD]]="US Citizen",TablaEmpleados[[#This Row],[LATINO]]="Yes"),"SI","NO")</f>
        <v>NO</v>
      </c>
      <c r="AI292" s="19">
        <v>1</v>
      </c>
      <c r="AJ292" s="19" t="str">
        <f>IF(AND(TablaEmpleados[[#This Row],[SALARIO]]&gt;=40000,TablaEmpleados[[#This Row],[SALARIO]]&lt;=50000),"SI","NO")</f>
        <v>NO</v>
      </c>
      <c r="AK292" s="6" t="str">
        <f>IF(OR(TablaEmpleados[[#This Row],[SALARIO]]&lt;55000,TablaEmpleados[[#This Row],[ESTADO CIVIL]]="Married"),"SI","NO")</f>
        <v>NO</v>
      </c>
      <c r="AL292" s="6" t="str">
        <f>IF(TablaEmpleados[[#This Row],[ESTADO]]="MA",
              IF(OR(TablaEmpleados[[#This Row],[CP]]=2145,TablaEmpleados[[#This Row],[CP]]=2148),"SI","NO"),"NO")</f>
        <v>NO</v>
      </c>
      <c r="AM2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92" s="6" t="str" cm="1">
        <f t="array" ref="AN2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92" s="6" t="b">
        <f>TablaEmpleados[[#This Row],[EVALUACIÓN DE DESEMPEÑO CON SI]]=TablaEmpleados[[#This Row],[EVALUACIÓN DE DESEMPEÑO CON SI.CONJUNTO]]</f>
        <v>1</v>
      </c>
      <c r="AP29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2" s="6" t="str" cm="1">
        <f t="array" ref="AQ2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2" s="6" t="b">
        <f>TablaEmpleados[[#This Row],[BONOS DE VIAJE POR EL MUNDO (Con SI)]]=TablaEmpleados[[#This Row],[BONOS DE VIAJE POR EL MUNDO (Con SI.CONJUNTO)]]</f>
        <v>1</v>
      </c>
      <c r="AS292" s="22" cm="1">
        <f t="array" ref="AS29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2" s="6" t="str" cm="1">
        <f t="array" ref="AT29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92" s="59">
        <f ca="1">DATEDIF(TablaEmpleados[[#This Row],[FECHA CONTRATO]],TODAY(),"Y")</f>
        <v>11</v>
      </c>
    </row>
    <row r="293" spans="1:48" x14ac:dyDescent="0.25">
      <c r="A293" t="s">
        <v>442</v>
      </c>
      <c r="B293" t="str">
        <f t="shared" si="4"/>
        <v>ctrzeciak@dominio.com</v>
      </c>
      <c r="C293" s="5">
        <v>74813</v>
      </c>
      <c r="D293" t="s">
        <v>45</v>
      </c>
      <c r="E293" t="s">
        <v>24</v>
      </c>
      <c r="F293">
        <v>1778</v>
      </c>
      <c r="G293" s="1">
        <v>31121</v>
      </c>
      <c r="H293" t="s">
        <v>46</v>
      </c>
      <c r="I293" t="s">
        <v>26</v>
      </c>
      <c r="J293" t="s">
        <v>27</v>
      </c>
      <c r="K293" t="s">
        <v>28</v>
      </c>
      <c r="L293" t="s">
        <v>29</v>
      </c>
      <c r="M293" s="1">
        <v>40553</v>
      </c>
      <c r="N293" s="1">
        <v>41822</v>
      </c>
      <c r="O293" t="s">
        <v>78</v>
      </c>
      <c r="P293" t="s">
        <v>39</v>
      </c>
      <c r="Q293" t="s">
        <v>32</v>
      </c>
      <c r="R293" t="s">
        <v>57</v>
      </c>
      <c r="S293" t="s">
        <v>34</v>
      </c>
      <c r="T293" t="s">
        <v>43</v>
      </c>
      <c r="U293">
        <v>4.4000000000000004</v>
      </c>
      <c r="V293">
        <v>3</v>
      </c>
      <c r="W293">
        <v>0</v>
      </c>
      <c r="X293">
        <v>5</v>
      </c>
      <c r="Y293" s="1" t="str">
        <f>IF(TRIM(TablaEmpleados[[#This Row],[NOMBRE]])="","Solicitar nombre","Completo")</f>
        <v>Completo</v>
      </c>
      <c r="Z293" s="1" t="str">
        <f>IF(TRIM(TablaEmpleados[[#This Row],[EMAILS]])="","Solicitar email","")</f>
        <v/>
      </c>
      <c r="AA293" s="12">
        <f>IF(TablaEmpleados[[#This Row],[SALARIO]]&lt;60000,TablaEmpleados[[#This Row],[SALARIO]]*7%,0)</f>
        <v>0</v>
      </c>
      <c r="AB293" s="15">
        <f>IF(RIGHT(TablaEmpleados[[#This Row],[EMAILS]],8)="pade.com",TablaEmpleados[[#This Row],[SALARIO]]*12%,0)</f>
        <v>0</v>
      </c>
      <c r="AC293" s="15">
        <f>IF(LEFT(TablaEmpleados[[#This Row],[EMAILS]],8)="pade.com",TablaEmpleados[[#This Row],[SALARIO]]*12%,0)</f>
        <v>0</v>
      </c>
      <c r="AD293" s="15">
        <f>IF(COUNTIF(TablaEmpleados[[#This Row],[CARGO]],"*Production*")&gt;0,TablaEmpleados[[#This Row],[SALARIO]]*7%,0)</f>
        <v>5236.9100000000008</v>
      </c>
      <c r="AE293" s="59">
        <f>IF(TablaEmpleados[[#This Row],[ESTADO CIVIL]]="Married",2,0)</f>
        <v>0</v>
      </c>
      <c r="AF293" s="59">
        <f ca="1">IF(DATEDIF(TablaEmpleados[[#This Row],[FECHA CONTRATO]],TODAY(),"Y")&gt;=10,2,0)</f>
        <v>2</v>
      </c>
      <c r="AG293" s="6">
        <f>IF(AND(TablaEmpleados[[#This Row],[NACIONALIDAD]]&lt;&gt;"US Citizen",TablaEmpleados[[#This Row],[Bono anual 2]]=0),TablaEmpleados[[#This Row],[SALARIO]]*3%,0)</f>
        <v>0</v>
      </c>
      <c r="AH293" s="6" t="str">
        <f>IF(AND(TablaEmpleados[[#This Row],[NACIONALIDAD]]="US Citizen",TablaEmpleados[[#This Row],[LATINO]]="Yes"),"SI","NO")</f>
        <v>NO</v>
      </c>
      <c r="AI293" s="19">
        <v>1</v>
      </c>
      <c r="AJ293" s="19" t="str">
        <f>IF(AND(TablaEmpleados[[#This Row],[SALARIO]]&gt;=40000,TablaEmpleados[[#This Row],[SALARIO]]&lt;=50000),"SI","NO")</f>
        <v>NO</v>
      </c>
      <c r="AK293" s="6" t="str">
        <f>IF(OR(TablaEmpleados[[#This Row],[SALARIO]]&lt;55000,TablaEmpleados[[#This Row],[ESTADO CIVIL]]="Married"),"SI","NO")</f>
        <v>NO</v>
      </c>
      <c r="AL293" s="6" t="str">
        <f>IF(TablaEmpleados[[#This Row],[ESTADO]]="MA",
              IF(OR(TablaEmpleados[[#This Row],[CP]]=2145,TablaEmpleados[[#This Row],[CP]]=2148),"SI","NO"),"NO")</f>
        <v>NO</v>
      </c>
      <c r="AM2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3" s="6" t="str" cm="1">
        <f t="array" ref="AN2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3" s="6" t="b">
        <f>TablaEmpleados[[#This Row],[EVALUACIÓN DE DESEMPEÑO CON SI]]=TablaEmpleados[[#This Row],[EVALUACIÓN DE DESEMPEÑO CON SI.CONJUNTO]]</f>
        <v>1</v>
      </c>
      <c r="AP29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3" s="6" t="str" cm="1">
        <f t="array" ref="AQ2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3" s="6" t="b">
        <f>TablaEmpleados[[#This Row],[BONOS DE VIAJE POR EL MUNDO (Con SI)]]=TablaEmpleados[[#This Row],[BONOS DE VIAJE POR EL MUNDO (Con SI.CONJUNTO)]]</f>
        <v>1</v>
      </c>
      <c r="AS293" s="22" cm="1">
        <f t="array" ref="AS29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3" s="6" t="str" cm="1">
        <f t="array" ref="AT29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3" s="59">
        <f ca="1">DATEDIF(TablaEmpleados[[#This Row],[FECHA CONTRATO]],TODAY(),"Y")</f>
        <v>13</v>
      </c>
    </row>
    <row r="294" spans="1:48" x14ac:dyDescent="0.25">
      <c r="A294" t="s">
        <v>443</v>
      </c>
      <c r="B294" t="str">
        <f t="shared" si="4"/>
        <v>jturpin@dominio.com</v>
      </c>
      <c r="C294" s="5">
        <v>76029</v>
      </c>
      <c r="D294" t="s">
        <v>208</v>
      </c>
      <c r="E294" t="s">
        <v>24</v>
      </c>
      <c r="F294">
        <v>2343</v>
      </c>
      <c r="G294" s="1">
        <v>25293</v>
      </c>
      <c r="H294" t="s">
        <v>25</v>
      </c>
      <c r="I294" t="s">
        <v>37</v>
      </c>
      <c r="J294" t="s">
        <v>91</v>
      </c>
      <c r="K294" t="s">
        <v>28</v>
      </c>
      <c r="L294" t="s">
        <v>29</v>
      </c>
      <c r="M294" s="1">
        <v>42093</v>
      </c>
      <c r="N294" s="1"/>
      <c r="O294" t="s">
        <v>30</v>
      </c>
      <c r="P294" t="s">
        <v>31</v>
      </c>
      <c r="Q294" t="s">
        <v>40</v>
      </c>
      <c r="R294" t="s">
        <v>72</v>
      </c>
      <c r="S294" t="s">
        <v>65</v>
      </c>
      <c r="T294" t="s">
        <v>43</v>
      </c>
      <c r="U294">
        <v>5</v>
      </c>
      <c r="V294">
        <v>4</v>
      </c>
      <c r="W294">
        <v>7</v>
      </c>
      <c r="X294">
        <v>8</v>
      </c>
      <c r="Y294" s="1" t="str">
        <f>IF(TRIM(TablaEmpleados[[#This Row],[NOMBRE]])="","Solicitar nombre","Completo")</f>
        <v>Completo</v>
      </c>
      <c r="Z294" s="1" t="str">
        <f>IF(TRIM(TablaEmpleados[[#This Row],[EMAILS]])="","Solicitar email","")</f>
        <v/>
      </c>
      <c r="AA294" s="12">
        <f>IF(TablaEmpleados[[#This Row],[SALARIO]]&lt;60000,TablaEmpleados[[#This Row],[SALARIO]]*7%,0)</f>
        <v>0</v>
      </c>
      <c r="AB294" s="15">
        <f>IF(RIGHT(TablaEmpleados[[#This Row],[EMAILS]],8)="pade.com",TablaEmpleados[[#This Row],[SALARIO]]*12%,0)</f>
        <v>0</v>
      </c>
      <c r="AC294" s="15">
        <f>IF(LEFT(TablaEmpleados[[#This Row],[EMAILS]],8)="pade.com",TablaEmpleados[[#This Row],[SALARIO]]*12%,0)</f>
        <v>0</v>
      </c>
      <c r="AD294" s="15">
        <f>IF(COUNTIF(TablaEmpleados[[#This Row],[CARGO]],"*Production*")&gt;0,TablaEmpleados[[#This Row],[SALARIO]]*7%,0)</f>
        <v>0</v>
      </c>
      <c r="AE294" s="59">
        <f>IF(TablaEmpleados[[#This Row],[ESTADO CIVIL]]="Married",2,0)</f>
        <v>2</v>
      </c>
      <c r="AF294" s="59">
        <f ca="1">IF(DATEDIF(TablaEmpleados[[#This Row],[FECHA CONTRATO]],TODAY(),"Y")&gt;=10,2,0)</f>
        <v>0</v>
      </c>
      <c r="AG294" s="6">
        <f>IF(AND(TablaEmpleados[[#This Row],[NACIONALIDAD]]&lt;&gt;"US Citizen",TablaEmpleados[[#This Row],[Bono anual 2]]=0),TablaEmpleados[[#This Row],[SALARIO]]*3%,0)</f>
        <v>2280.87</v>
      </c>
      <c r="AH294" s="6" t="str">
        <f>IF(AND(TablaEmpleados[[#This Row],[NACIONALIDAD]]="US Citizen",TablaEmpleados[[#This Row],[LATINO]]="Yes"),"SI","NO")</f>
        <v>NO</v>
      </c>
      <c r="AI294" s="19">
        <v>1</v>
      </c>
      <c r="AJ294" s="19" t="str">
        <f>IF(AND(TablaEmpleados[[#This Row],[SALARIO]]&gt;=40000,TablaEmpleados[[#This Row],[SALARIO]]&lt;=50000),"SI","NO")</f>
        <v>NO</v>
      </c>
      <c r="AK294" s="6" t="str">
        <f>IF(OR(TablaEmpleados[[#This Row],[SALARIO]]&lt;55000,TablaEmpleados[[#This Row],[ESTADO CIVIL]]="Married"),"SI","NO")</f>
        <v>SI</v>
      </c>
      <c r="AL294" s="6" t="str">
        <f>IF(TablaEmpleados[[#This Row],[ESTADO]]="MA",
              IF(OR(TablaEmpleados[[#This Row],[CP]]=2145,TablaEmpleados[[#This Row],[CP]]=2148),"SI","NO"),"NO")</f>
        <v>NO</v>
      </c>
      <c r="AM2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4" s="6" t="str" cm="1">
        <f t="array" ref="AN2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4" s="6" t="b">
        <f>TablaEmpleados[[#This Row],[EVALUACIÓN DE DESEMPEÑO CON SI]]=TablaEmpleados[[#This Row],[EVALUACIÓN DE DESEMPEÑO CON SI.CONJUNTO]]</f>
        <v>1</v>
      </c>
      <c r="AP29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4" s="6" t="str" cm="1">
        <f t="array" ref="AQ2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4" s="6" t="b">
        <f>TablaEmpleados[[#This Row],[BONOS DE VIAJE POR EL MUNDO (Con SI)]]=TablaEmpleados[[#This Row],[BONOS DE VIAJE POR EL MUNDO (Con SI.CONJUNTO)]]</f>
        <v>1</v>
      </c>
      <c r="AS294" s="22" cm="1">
        <f t="array" ref="AS2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4" s="6" t="str" cm="1">
        <f t="array" ref="AT29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4" s="59">
        <f ca="1">DATEDIF(TablaEmpleados[[#This Row],[FECHA CONTRATO]],TODAY(),"Y")</f>
        <v>9</v>
      </c>
    </row>
    <row r="295" spans="1:48" x14ac:dyDescent="0.25">
      <c r="A295" t="s">
        <v>444</v>
      </c>
      <c r="B295" t="str">
        <f t="shared" si="4"/>
        <v>jvalentin@dominio.com</v>
      </c>
      <c r="C295" s="5">
        <v>57859</v>
      </c>
      <c r="D295" t="s">
        <v>123</v>
      </c>
      <c r="E295" t="s">
        <v>445</v>
      </c>
      <c r="F295">
        <v>85006</v>
      </c>
      <c r="G295" s="1">
        <v>33381</v>
      </c>
      <c r="H295" t="s">
        <v>46</v>
      </c>
      <c r="I295" t="s">
        <v>37</v>
      </c>
      <c r="J295" t="s">
        <v>27</v>
      </c>
      <c r="K295" t="s">
        <v>28</v>
      </c>
      <c r="L295" t="s">
        <v>83</v>
      </c>
      <c r="M295" s="1">
        <v>40729</v>
      </c>
      <c r="N295" s="1"/>
      <c r="O295" t="s">
        <v>30</v>
      </c>
      <c r="P295" t="s">
        <v>31</v>
      </c>
      <c r="Q295" t="s">
        <v>125</v>
      </c>
      <c r="R295" t="s">
        <v>126</v>
      </c>
      <c r="S295" t="s">
        <v>42</v>
      </c>
      <c r="T295" t="s">
        <v>43</v>
      </c>
      <c r="U295">
        <v>2.81</v>
      </c>
      <c r="V295">
        <v>3</v>
      </c>
      <c r="W295">
        <v>0</v>
      </c>
      <c r="X295">
        <v>16</v>
      </c>
      <c r="Y295" s="1" t="str">
        <f>IF(TRIM(TablaEmpleados[[#This Row],[NOMBRE]])="","Solicitar nombre","Completo")</f>
        <v>Completo</v>
      </c>
      <c r="Z295" s="1" t="str">
        <f>IF(TRIM(TablaEmpleados[[#This Row],[EMAILS]])="","Solicitar email","")</f>
        <v/>
      </c>
      <c r="AA295" s="12">
        <f>IF(TablaEmpleados[[#This Row],[SALARIO]]&lt;60000,TablaEmpleados[[#This Row],[SALARIO]]*7%,0)</f>
        <v>4050.1300000000006</v>
      </c>
      <c r="AB295" s="15">
        <f>IF(RIGHT(TablaEmpleados[[#This Row],[EMAILS]],8)="pade.com",TablaEmpleados[[#This Row],[SALARIO]]*12%,0)</f>
        <v>0</v>
      </c>
      <c r="AC295" s="15">
        <f>IF(LEFT(TablaEmpleados[[#This Row],[EMAILS]],8)="pade.com",TablaEmpleados[[#This Row],[SALARIO]]*12%,0)</f>
        <v>0</v>
      </c>
      <c r="AD295" s="15">
        <f>IF(COUNTIF(TablaEmpleados[[#This Row],[CARGO]],"*Production*")&gt;0,TablaEmpleados[[#This Row],[SALARIO]]*7%,0)</f>
        <v>0</v>
      </c>
      <c r="AE295" s="59">
        <f>IF(TablaEmpleados[[#This Row],[ESTADO CIVIL]]="Married",2,0)</f>
        <v>2</v>
      </c>
      <c r="AF295" s="59">
        <f ca="1">IF(DATEDIF(TablaEmpleados[[#This Row],[FECHA CONTRATO]],TODAY(),"Y")&gt;=10,2,0)</f>
        <v>2</v>
      </c>
      <c r="AG295" s="6">
        <f>IF(AND(TablaEmpleados[[#This Row],[NACIONALIDAD]]&lt;&gt;"US Citizen",TablaEmpleados[[#This Row],[Bono anual 2]]=0),TablaEmpleados[[#This Row],[SALARIO]]*3%,0)</f>
        <v>0</v>
      </c>
      <c r="AH295" s="6" t="str">
        <f>IF(AND(TablaEmpleados[[#This Row],[NACIONALIDAD]]="US Citizen",TablaEmpleados[[#This Row],[LATINO]]="Yes"),"SI","NO")</f>
        <v>NO</v>
      </c>
      <c r="AI295" s="19">
        <v>1</v>
      </c>
      <c r="AJ295" s="19" t="str">
        <f>IF(AND(TablaEmpleados[[#This Row],[SALARIO]]&gt;=40000,TablaEmpleados[[#This Row],[SALARIO]]&lt;=50000),"SI","NO")</f>
        <v>NO</v>
      </c>
      <c r="AK295" s="6" t="str">
        <f>IF(OR(TablaEmpleados[[#This Row],[SALARIO]]&lt;55000,TablaEmpleados[[#This Row],[ESTADO CIVIL]]="Married"),"SI","NO")</f>
        <v>SI</v>
      </c>
      <c r="AL295" s="6" t="str">
        <f>IF(TablaEmpleados[[#This Row],[ESTADO]]="MA",
              IF(OR(TablaEmpleados[[#This Row],[CP]]=2145,TablaEmpleados[[#This Row],[CP]]=2148),"SI","NO"),"NO")</f>
        <v>NO</v>
      </c>
      <c r="AM2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95" s="6" t="str" cm="1">
        <f t="array" ref="AN2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95" s="6" t="b">
        <f>TablaEmpleados[[#This Row],[EVALUACIÓN DE DESEMPEÑO CON SI]]=TablaEmpleados[[#This Row],[EVALUACIÓN DE DESEMPEÑO CON SI.CONJUNTO]]</f>
        <v>1</v>
      </c>
      <c r="AP29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5" s="6" t="str" cm="1">
        <f t="array" ref="AQ2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5" s="6" t="b">
        <f>TablaEmpleados[[#This Row],[BONOS DE VIAJE POR EL MUNDO (Con SI)]]=TablaEmpleados[[#This Row],[BONOS DE VIAJE POR EL MUNDO (Con SI.CONJUNTO)]]</f>
        <v>1</v>
      </c>
      <c r="AS295" s="22" cm="1">
        <f t="array" ref="AS29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5" s="6" t="str" cm="1">
        <f t="array" ref="AT29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2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5" s="59">
        <f ca="1">DATEDIF(TablaEmpleados[[#This Row],[FECHA CONTRATO]],TODAY(),"Y")</f>
        <v>12</v>
      </c>
    </row>
    <row r="296" spans="1:48" x14ac:dyDescent="0.25">
      <c r="A296" t="s">
        <v>446</v>
      </c>
      <c r="B296" t="str">
        <f t="shared" si="4"/>
        <v>aveera@dominio.com</v>
      </c>
      <c r="C296" s="5">
        <v>58523</v>
      </c>
      <c r="D296" t="s">
        <v>23</v>
      </c>
      <c r="E296" t="s">
        <v>24</v>
      </c>
      <c r="F296">
        <v>2171</v>
      </c>
      <c r="G296" s="1">
        <v>31808</v>
      </c>
      <c r="H296" t="s">
        <v>25</v>
      </c>
      <c r="I296" t="s">
        <v>52</v>
      </c>
      <c r="J296" t="s">
        <v>27</v>
      </c>
      <c r="K296" t="s">
        <v>28</v>
      </c>
      <c r="L296" t="s">
        <v>29</v>
      </c>
      <c r="M296" s="1">
        <v>41134</v>
      </c>
      <c r="N296" s="1">
        <v>42405</v>
      </c>
      <c r="O296" t="s">
        <v>279</v>
      </c>
      <c r="P296" t="s">
        <v>39</v>
      </c>
      <c r="Q296" t="s">
        <v>32</v>
      </c>
      <c r="R296" t="s">
        <v>48</v>
      </c>
      <c r="S296" t="s">
        <v>34</v>
      </c>
      <c r="T296" t="s">
        <v>35</v>
      </c>
      <c r="U296">
        <v>4.5</v>
      </c>
      <c r="V296">
        <v>5</v>
      </c>
      <c r="W296">
        <v>0</v>
      </c>
      <c r="X296">
        <v>15</v>
      </c>
      <c r="Y296" s="1" t="str">
        <f>IF(TRIM(TablaEmpleados[[#This Row],[NOMBRE]])="","Solicitar nombre","Completo")</f>
        <v>Completo</v>
      </c>
      <c r="Z296" s="1" t="str">
        <f>IF(TRIM(TablaEmpleados[[#This Row],[EMAILS]])="","Solicitar email","")</f>
        <v/>
      </c>
      <c r="AA296" s="12">
        <f>IF(TablaEmpleados[[#This Row],[SALARIO]]&lt;60000,TablaEmpleados[[#This Row],[SALARIO]]*7%,0)</f>
        <v>4096.6100000000006</v>
      </c>
      <c r="AB296" s="15">
        <f>IF(RIGHT(TablaEmpleados[[#This Row],[EMAILS]],8)="pade.com",TablaEmpleados[[#This Row],[SALARIO]]*12%,0)</f>
        <v>0</v>
      </c>
      <c r="AC296" s="15">
        <f>IF(LEFT(TablaEmpleados[[#This Row],[EMAILS]],8)="pade.com",TablaEmpleados[[#This Row],[SALARIO]]*12%,0)</f>
        <v>0</v>
      </c>
      <c r="AD296" s="15">
        <f>IF(COUNTIF(TablaEmpleados[[#This Row],[CARGO]],"*Production*")&gt;0,TablaEmpleados[[#This Row],[SALARIO]]*7%,0)</f>
        <v>4096.6100000000006</v>
      </c>
      <c r="AE296" s="59">
        <f>IF(TablaEmpleados[[#This Row],[ESTADO CIVIL]]="Married",2,0)</f>
        <v>0</v>
      </c>
      <c r="AF296" s="59">
        <f ca="1">IF(DATEDIF(TablaEmpleados[[#This Row],[FECHA CONTRATO]],TODAY(),"Y")&gt;=10,2,0)</f>
        <v>2</v>
      </c>
      <c r="AG296" s="6">
        <f>IF(AND(TablaEmpleados[[#This Row],[NACIONALIDAD]]&lt;&gt;"US Citizen",TablaEmpleados[[#This Row],[Bono anual 2]]=0),TablaEmpleados[[#This Row],[SALARIO]]*3%,0)</f>
        <v>0</v>
      </c>
      <c r="AH296" s="6" t="str">
        <f>IF(AND(TablaEmpleados[[#This Row],[NACIONALIDAD]]="US Citizen",TablaEmpleados[[#This Row],[LATINO]]="Yes"),"SI","NO")</f>
        <v>NO</v>
      </c>
      <c r="AI296" s="19">
        <v>1</v>
      </c>
      <c r="AJ296" s="19" t="str">
        <f>IF(AND(TablaEmpleados[[#This Row],[SALARIO]]&gt;=40000,TablaEmpleados[[#This Row],[SALARIO]]&lt;=50000),"SI","NO")</f>
        <v>NO</v>
      </c>
      <c r="AK296" s="6" t="str">
        <f>IF(OR(TablaEmpleados[[#This Row],[SALARIO]]&lt;55000,TablaEmpleados[[#This Row],[ESTADO CIVIL]]="Married"),"SI","NO")</f>
        <v>NO</v>
      </c>
      <c r="AL296" s="6" t="str">
        <f>IF(TablaEmpleados[[#This Row],[ESTADO]]="MA",
              IF(OR(TablaEmpleados[[#This Row],[CP]]=2145,TablaEmpleados[[#This Row],[CP]]=2148),"SI","NO"),"NO")</f>
        <v>NO</v>
      </c>
      <c r="AM2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6" s="6" t="str" cm="1">
        <f t="array" ref="AN2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6" s="6" t="b">
        <f>TablaEmpleados[[#This Row],[EVALUACIÓN DE DESEMPEÑO CON SI]]=TablaEmpleados[[#This Row],[EVALUACIÓN DE DESEMPEÑO CON SI.CONJUNTO]]</f>
        <v>1</v>
      </c>
      <c r="AP29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296" s="6" t="str" cm="1">
        <f t="array" ref="AQ2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96" s="6" t="b">
        <f>TablaEmpleados[[#This Row],[BONOS DE VIAJE POR EL MUNDO (Con SI)]]=TablaEmpleados[[#This Row],[BONOS DE VIAJE POR EL MUNDO (Con SI.CONJUNTO)]]</f>
        <v>1</v>
      </c>
      <c r="AS296" s="22" cm="1">
        <f t="array" ref="AS296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96" s="6" t="str" cm="1">
        <f t="array" ref="AT29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2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6" s="59">
        <f ca="1">DATEDIF(TablaEmpleados[[#This Row],[FECHA CONTRATO]],TODAY(),"Y")</f>
        <v>11</v>
      </c>
    </row>
    <row r="297" spans="1:48" x14ac:dyDescent="0.25">
      <c r="A297" t="s">
        <v>447</v>
      </c>
      <c r="B297" t="str">
        <f t="shared" si="4"/>
        <v>vvega@dominio.com</v>
      </c>
      <c r="C297" s="5">
        <v>88976</v>
      </c>
      <c r="D297" t="s">
        <v>113</v>
      </c>
      <c r="E297" t="s">
        <v>24</v>
      </c>
      <c r="F297">
        <v>2169</v>
      </c>
      <c r="G297" s="1">
        <v>25121</v>
      </c>
      <c r="H297" t="s">
        <v>25</v>
      </c>
      <c r="I297" t="s">
        <v>52</v>
      </c>
      <c r="J297" t="s">
        <v>27</v>
      </c>
      <c r="K297" t="s">
        <v>28</v>
      </c>
      <c r="L297" t="s">
        <v>29</v>
      </c>
      <c r="M297" s="1">
        <v>40756</v>
      </c>
      <c r="N297" s="1"/>
      <c r="O297" t="s">
        <v>30</v>
      </c>
      <c r="P297" t="s">
        <v>31</v>
      </c>
      <c r="Q297" t="s">
        <v>32</v>
      </c>
      <c r="R297" t="s">
        <v>115</v>
      </c>
      <c r="S297" t="s">
        <v>65</v>
      </c>
      <c r="T297" t="s">
        <v>43</v>
      </c>
      <c r="U297">
        <v>3.93</v>
      </c>
      <c r="V297">
        <v>3</v>
      </c>
      <c r="W297">
        <v>0</v>
      </c>
      <c r="X297">
        <v>19</v>
      </c>
      <c r="Y297" s="1" t="str">
        <f>IF(TRIM(TablaEmpleados[[#This Row],[NOMBRE]])="","Solicitar nombre","Completo")</f>
        <v>Completo</v>
      </c>
      <c r="Z297" s="1" t="str">
        <f>IF(TRIM(TablaEmpleados[[#This Row],[EMAILS]])="","Solicitar email","")</f>
        <v/>
      </c>
      <c r="AA297" s="12">
        <f>IF(TablaEmpleados[[#This Row],[SALARIO]]&lt;60000,TablaEmpleados[[#This Row],[SALARIO]]*7%,0)</f>
        <v>0</v>
      </c>
      <c r="AB297" s="15">
        <f>IF(RIGHT(TablaEmpleados[[#This Row],[EMAILS]],8)="pade.com",TablaEmpleados[[#This Row],[SALARIO]]*12%,0)</f>
        <v>0</v>
      </c>
      <c r="AC297" s="15">
        <f>IF(LEFT(TablaEmpleados[[#This Row],[EMAILS]],8)="pade.com",TablaEmpleados[[#This Row],[SALARIO]]*12%,0)</f>
        <v>0</v>
      </c>
      <c r="AD297" s="15">
        <f>IF(COUNTIF(TablaEmpleados[[#This Row],[CARGO]],"*Production*")&gt;0,TablaEmpleados[[#This Row],[SALARIO]]*7%,0)</f>
        <v>6228.3200000000006</v>
      </c>
      <c r="AE297" s="59">
        <f>IF(TablaEmpleados[[#This Row],[ESTADO CIVIL]]="Married",2,0)</f>
        <v>0</v>
      </c>
      <c r="AF297" s="59">
        <f ca="1">IF(DATEDIF(TablaEmpleados[[#This Row],[FECHA CONTRATO]],TODAY(),"Y")&gt;=10,2,0)</f>
        <v>2</v>
      </c>
      <c r="AG297" s="6">
        <f>IF(AND(TablaEmpleados[[#This Row],[NACIONALIDAD]]&lt;&gt;"US Citizen",TablaEmpleados[[#This Row],[Bono anual 2]]=0),TablaEmpleados[[#This Row],[SALARIO]]*3%,0)</f>
        <v>0</v>
      </c>
      <c r="AH297" s="6" t="str">
        <f>IF(AND(TablaEmpleados[[#This Row],[NACIONALIDAD]]="US Citizen",TablaEmpleados[[#This Row],[LATINO]]="Yes"),"SI","NO")</f>
        <v>NO</v>
      </c>
      <c r="AI297" s="19">
        <v>1</v>
      </c>
      <c r="AJ297" s="19" t="str">
        <f>IF(AND(TablaEmpleados[[#This Row],[SALARIO]]&gt;=40000,TablaEmpleados[[#This Row],[SALARIO]]&lt;=50000),"SI","NO")</f>
        <v>NO</v>
      </c>
      <c r="AK297" s="6" t="str">
        <f>IF(OR(TablaEmpleados[[#This Row],[SALARIO]]&lt;55000,TablaEmpleados[[#This Row],[ESTADO CIVIL]]="Married"),"SI","NO")</f>
        <v>NO</v>
      </c>
      <c r="AL297" s="6" t="str">
        <f>IF(TablaEmpleados[[#This Row],[ESTADO]]="MA",
              IF(OR(TablaEmpleados[[#This Row],[CP]]=2145,TablaEmpleados[[#This Row],[CP]]=2148),"SI","NO"),"NO")</f>
        <v>NO</v>
      </c>
      <c r="AM2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7" s="6" t="str" cm="1">
        <f t="array" ref="AN2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7" s="6" t="b">
        <f>TablaEmpleados[[#This Row],[EVALUACIÓN DE DESEMPEÑO CON SI]]=TablaEmpleados[[#This Row],[EVALUACIÓN DE DESEMPEÑO CON SI.CONJUNTO]]</f>
        <v>1</v>
      </c>
      <c r="AP29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7" s="6" t="str" cm="1">
        <f t="array" ref="AQ2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7" s="6" t="b">
        <f>TablaEmpleados[[#This Row],[BONOS DE VIAJE POR EL MUNDO (Con SI)]]=TablaEmpleados[[#This Row],[BONOS DE VIAJE POR EL MUNDO (Con SI.CONJUNTO)]]</f>
        <v>1</v>
      </c>
      <c r="AS297" s="22" cm="1">
        <f t="array" ref="AS29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7" s="6" t="str" cm="1">
        <f t="array" ref="AT29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7" s="59">
        <f ca="1">DATEDIF(TablaEmpleados[[#This Row],[FECHA CONTRATO]],TODAY(),"Y")</f>
        <v>12</v>
      </c>
    </row>
    <row r="298" spans="1:48" x14ac:dyDescent="0.25">
      <c r="A298" t="s">
        <v>448</v>
      </c>
      <c r="B298" t="str">
        <f t="shared" si="4"/>
        <v>nvillanueva@dominio.com</v>
      </c>
      <c r="C298" s="5">
        <v>55875</v>
      </c>
      <c r="D298" t="s">
        <v>123</v>
      </c>
      <c r="E298" t="s">
        <v>449</v>
      </c>
      <c r="F298">
        <v>4063</v>
      </c>
      <c r="G298" s="1">
        <v>32700</v>
      </c>
      <c r="H298" t="s">
        <v>25</v>
      </c>
      <c r="I298" t="s">
        <v>26</v>
      </c>
      <c r="J298" t="s">
        <v>27</v>
      </c>
      <c r="K298" t="s">
        <v>28</v>
      </c>
      <c r="L298" t="s">
        <v>96</v>
      </c>
      <c r="M298" s="1">
        <v>40973</v>
      </c>
      <c r="N298" s="1"/>
      <c r="O298" t="s">
        <v>30</v>
      </c>
      <c r="P298" t="s">
        <v>31</v>
      </c>
      <c r="Q298" t="s">
        <v>125</v>
      </c>
      <c r="R298" t="s">
        <v>126</v>
      </c>
      <c r="S298" t="s">
        <v>184</v>
      </c>
      <c r="T298" t="s">
        <v>43</v>
      </c>
      <c r="U298">
        <v>4.5</v>
      </c>
      <c r="V298">
        <v>4</v>
      </c>
      <c r="W298">
        <v>0</v>
      </c>
      <c r="X298">
        <v>11</v>
      </c>
      <c r="Y298" s="1" t="str">
        <f>IF(TRIM(TablaEmpleados[[#This Row],[NOMBRE]])="","Solicitar nombre","Completo")</f>
        <v>Completo</v>
      </c>
      <c r="Z298" s="1" t="str">
        <f>IF(TRIM(TablaEmpleados[[#This Row],[EMAILS]])="","Solicitar email","")</f>
        <v/>
      </c>
      <c r="AA298" s="12">
        <f>IF(TablaEmpleados[[#This Row],[SALARIO]]&lt;60000,TablaEmpleados[[#This Row],[SALARIO]]*7%,0)</f>
        <v>3911.2500000000005</v>
      </c>
      <c r="AB298" s="15">
        <f>IF(RIGHT(TablaEmpleados[[#This Row],[EMAILS]],8)="pade.com",TablaEmpleados[[#This Row],[SALARIO]]*12%,0)</f>
        <v>0</v>
      </c>
      <c r="AC298" s="15">
        <f>IF(LEFT(TablaEmpleados[[#This Row],[EMAILS]],8)="pade.com",TablaEmpleados[[#This Row],[SALARIO]]*12%,0)</f>
        <v>0</v>
      </c>
      <c r="AD298" s="15">
        <f>IF(COUNTIF(TablaEmpleados[[#This Row],[CARGO]],"*Production*")&gt;0,TablaEmpleados[[#This Row],[SALARIO]]*7%,0)</f>
        <v>0</v>
      </c>
      <c r="AE298" s="59">
        <f>IF(TablaEmpleados[[#This Row],[ESTADO CIVIL]]="Married",2,0)</f>
        <v>0</v>
      </c>
      <c r="AF298" s="59">
        <f ca="1">IF(DATEDIF(TablaEmpleados[[#This Row],[FECHA CONTRATO]],TODAY(),"Y")&gt;=10,2,0)</f>
        <v>2</v>
      </c>
      <c r="AG298" s="6">
        <f>IF(AND(TablaEmpleados[[#This Row],[NACIONALIDAD]]&lt;&gt;"US Citizen",TablaEmpleados[[#This Row],[Bono anual 2]]=0),TablaEmpleados[[#This Row],[SALARIO]]*3%,0)</f>
        <v>0</v>
      </c>
      <c r="AH298" s="6" t="str">
        <f>IF(AND(TablaEmpleados[[#This Row],[NACIONALIDAD]]="US Citizen",TablaEmpleados[[#This Row],[LATINO]]="Yes"),"SI","NO")</f>
        <v>NO</v>
      </c>
      <c r="AI298" s="19">
        <v>1</v>
      </c>
      <c r="AJ298" s="19" t="str">
        <f>IF(AND(TablaEmpleados[[#This Row],[SALARIO]]&gt;=40000,TablaEmpleados[[#This Row],[SALARIO]]&lt;=50000),"SI","NO")</f>
        <v>NO</v>
      </c>
      <c r="AK298" s="6" t="str">
        <f>IF(OR(TablaEmpleados[[#This Row],[SALARIO]]&lt;55000,TablaEmpleados[[#This Row],[ESTADO CIVIL]]="Married"),"SI","NO")</f>
        <v>NO</v>
      </c>
      <c r="AL298" s="6" t="str">
        <f>IF(TablaEmpleados[[#This Row],[ESTADO]]="MA",
              IF(OR(TablaEmpleados[[#This Row],[CP]]=2145,TablaEmpleados[[#This Row],[CP]]=2148),"SI","NO"),"NO")</f>
        <v>NO</v>
      </c>
      <c r="AM2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98" s="6" t="str" cm="1">
        <f t="array" ref="AN2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98" s="6" t="b">
        <f>TablaEmpleados[[#This Row],[EVALUACIÓN DE DESEMPEÑO CON SI]]=TablaEmpleados[[#This Row],[EVALUACIÓN DE DESEMPEÑO CON SI.CONJUNTO]]</f>
        <v>1</v>
      </c>
      <c r="AP29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8" s="6" t="str" cm="1">
        <f t="array" ref="AQ2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8" s="6" t="b">
        <f>TablaEmpleados[[#This Row],[BONOS DE VIAJE POR EL MUNDO (Con SI)]]=TablaEmpleados[[#This Row],[BONOS DE VIAJE POR EL MUNDO (Con SI.CONJUNTO)]]</f>
        <v>1</v>
      </c>
      <c r="AS298" s="22" cm="1">
        <f t="array" ref="AS29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8" s="6" t="str" cm="1">
        <f t="array" ref="AT29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2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8" s="59">
        <f ca="1">DATEDIF(TablaEmpleados[[#This Row],[FECHA CONTRATO]],TODAY(),"Y")</f>
        <v>12</v>
      </c>
    </row>
    <row r="299" spans="1:48" x14ac:dyDescent="0.25">
      <c r="A299" t="s">
        <v>450</v>
      </c>
      <c r="B299" t="str">
        <f t="shared" si="4"/>
        <v>lvoldemort@dominio.com</v>
      </c>
      <c r="C299" s="5">
        <v>113999</v>
      </c>
      <c r="D299" t="s">
        <v>93</v>
      </c>
      <c r="E299" t="s">
        <v>24</v>
      </c>
      <c r="F299">
        <v>1960</v>
      </c>
      <c r="G299" s="1">
        <v>31631</v>
      </c>
      <c r="H299" t="s">
        <v>25</v>
      </c>
      <c r="I299" t="s">
        <v>37</v>
      </c>
      <c r="J299" t="s">
        <v>27</v>
      </c>
      <c r="K299" t="s">
        <v>28</v>
      </c>
      <c r="L299" t="s">
        <v>67</v>
      </c>
      <c r="M299" s="1">
        <v>42051</v>
      </c>
      <c r="N299" s="1">
        <v>42788</v>
      </c>
      <c r="O299" t="s">
        <v>201</v>
      </c>
      <c r="P299" t="s">
        <v>89</v>
      </c>
      <c r="Q299" t="s">
        <v>40</v>
      </c>
      <c r="R299" t="s">
        <v>41</v>
      </c>
      <c r="S299" t="s">
        <v>65</v>
      </c>
      <c r="T299" t="s">
        <v>43</v>
      </c>
      <c r="U299">
        <v>4.33</v>
      </c>
      <c r="V299">
        <v>3</v>
      </c>
      <c r="W299">
        <v>7</v>
      </c>
      <c r="X299">
        <v>9</v>
      </c>
      <c r="Y299" s="1" t="str">
        <f>IF(TRIM(TablaEmpleados[[#This Row],[NOMBRE]])="","Solicitar nombre","Completo")</f>
        <v>Completo</v>
      </c>
      <c r="Z299" s="1" t="str">
        <f>IF(TRIM(TablaEmpleados[[#This Row],[EMAILS]])="","Solicitar email","")</f>
        <v/>
      </c>
      <c r="AA299" s="12">
        <f>IF(TablaEmpleados[[#This Row],[SALARIO]]&lt;60000,TablaEmpleados[[#This Row],[SALARIO]]*7%,0)</f>
        <v>0</v>
      </c>
      <c r="AB299" s="15">
        <f>IF(RIGHT(TablaEmpleados[[#This Row],[EMAILS]],8)="pade.com",TablaEmpleados[[#This Row],[SALARIO]]*12%,0)</f>
        <v>0</v>
      </c>
      <c r="AC299" s="15">
        <f>IF(LEFT(TablaEmpleados[[#This Row],[EMAILS]],8)="pade.com",TablaEmpleados[[#This Row],[SALARIO]]*12%,0)</f>
        <v>0</v>
      </c>
      <c r="AD299" s="15">
        <f>IF(COUNTIF(TablaEmpleados[[#This Row],[CARGO]],"*Production*")&gt;0,TablaEmpleados[[#This Row],[SALARIO]]*7%,0)</f>
        <v>0</v>
      </c>
      <c r="AE299" s="59">
        <f>IF(TablaEmpleados[[#This Row],[ESTADO CIVIL]]="Married",2,0)</f>
        <v>2</v>
      </c>
      <c r="AF299" s="59">
        <f ca="1">IF(DATEDIF(TablaEmpleados[[#This Row],[FECHA CONTRATO]],TODAY(),"Y")&gt;=10,2,0)</f>
        <v>0</v>
      </c>
      <c r="AG299" s="6">
        <f>IF(AND(TablaEmpleados[[#This Row],[NACIONALIDAD]]&lt;&gt;"US Citizen",TablaEmpleados[[#This Row],[Bono anual 2]]=0),TablaEmpleados[[#This Row],[SALARIO]]*3%,0)</f>
        <v>0</v>
      </c>
      <c r="AH299" s="6" t="str">
        <f>IF(AND(TablaEmpleados[[#This Row],[NACIONALIDAD]]="US Citizen",TablaEmpleados[[#This Row],[LATINO]]="Yes"),"SI","NO")</f>
        <v>NO</v>
      </c>
      <c r="AI299" s="19">
        <v>1</v>
      </c>
      <c r="AJ299" s="19" t="str">
        <f>IF(AND(TablaEmpleados[[#This Row],[SALARIO]]&gt;=40000,TablaEmpleados[[#This Row],[SALARIO]]&lt;=50000),"SI","NO")</f>
        <v>NO</v>
      </c>
      <c r="AK299" s="6" t="str">
        <f>IF(OR(TablaEmpleados[[#This Row],[SALARIO]]&lt;55000,TablaEmpleados[[#This Row],[ESTADO CIVIL]]="Married"),"SI","NO")</f>
        <v>SI</v>
      </c>
      <c r="AL299" s="6" t="str">
        <f>IF(TablaEmpleados[[#This Row],[ESTADO]]="MA",
              IF(OR(TablaEmpleados[[#This Row],[CP]]=2145,TablaEmpleados[[#This Row],[CP]]=2148),"SI","NO"),"NO")</f>
        <v>NO</v>
      </c>
      <c r="AM2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9" s="6" t="str" cm="1">
        <f t="array" ref="AN2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9" s="6" t="b">
        <f>TablaEmpleados[[#This Row],[EVALUACIÓN DE DESEMPEÑO CON SI]]=TablaEmpleados[[#This Row],[EVALUACIÓN DE DESEMPEÑO CON SI.CONJUNTO]]</f>
        <v>1</v>
      </c>
      <c r="AP29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299" s="6" t="str" cm="1">
        <f t="array" ref="AQ2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9" s="6" t="b">
        <f>TablaEmpleados[[#This Row],[BONOS DE VIAJE POR EL MUNDO (Con SI)]]=TablaEmpleados[[#This Row],[BONOS DE VIAJE POR EL MUNDO (Con SI.CONJUNTO)]]</f>
        <v>1</v>
      </c>
      <c r="AS299" s="22" cm="1">
        <f t="array" ref="AS2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9" s="6" t="str" cm="1">
        <f t="array" ref="AT29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2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9" s="59">
        <f ca="1">DATEDIF(TablaEmpleados[[#This Row],[FECHA CONTRATO]],TODAY(),"Y")</f>
        <v>9</v>
      </c>
    </row>
    <row r="300" spans="1:48" x14ac:dyDescent="0.25">
      <c r="A300" t="s">
        <v>451</v>
      </c>
      <c r="B300" t="str">
        <f>LOWER(LEFT(RIGHT(A300,LEN(A300)-FIND(",",A300)),1)&amp;LEFT(A300,FIND(",",A300)-1)&amp;"@pade.com")</f>
        <v>cvolk@pade.com</v>
      </c>
      <c r="C300" s="5">
        <v>49773</v>
      </c>
      <c r="D300" t="s">
        <v>23</v>
      </c>
      <c r="E300" t="s">
        <v>24</v>
      </c>
      <c r="F300">
        <v>2747</v>
      </c>
      <c r="G300" s="1">
        <v>31566</v>
      </c>
      <c r="H300" t="s">
        <v>46</v>
      </c>
      <c r="I300" t="s">
        <v>37</v>
      </c>
      <c r="J300" t="s">
        <v>27</v>
      </c>
      <c r="K300" t="s">
        <v>28</v>
      </c>
      <c r="L300" t="s">
        <v>29</v>
      </c>
      <c r="M300" s="1">
        <v>40812</v>
      </c>
      <c r="N300" s="1">
        <v>42408</v>
      </c>
      <c r="O300" t="s">
        <v>452</v>
      </c>
      <c r="P300" t="s">
        <v>89</v>
      </c>
      <c r="Q300" t="s">
        <v>32</v>
      </c>
      <c r="R300" t="s">
        <v>84</v>
      </c>
      <c r="S300" t="s">
        <v>55</v>
      </c>
      <c r="T300" t="s">
        <v>35</v>
      </c>
      <c r="U300">
        <v>4.3</v>
      </c>
      <c r="V300">
        <v>5</v>
      </c>
      <c r="W300">
        <v>0</v>
      </c>
      <c r="X300">
        <v>18</v>
      </c>
      <c r="Y300" s="1" t="str">
        <f>IF(TRIM(TablaEmpleados[[#This Row],[NOMBRE]])="","Solicitar nombre","Completo")</f>
        <v>Completo</v>
      </c>
      <c r="Z300" s="1" t="str">
        <f>IF(TRIM(TablaEmpleados[[#This Row],[EMAILS]])="","Solicitar email","")</f>
        <v/>
      </c>
      <c r="AA300" s="12">
        <f>IF(TablaEmpleados[[#This Row],[SALARIO]]&lt;60000,TablaEmpleados[[#This Row],[SALARIO]]*7%,0)</f>
        <v>3484.11</v>
      </c>
      <c r="AB300" s="15">
        <f>IF(RIGHT(TablaEmpleados[[#This Row],[EMAILS]],8)="pade.com",TablaEmpleados[[#This Row],[SALARIO]]*12%,0)</f>
        <v>5972.76</v>
      </c>
      <c r="AC300" s="15">
        <f>IF(LEFT(TablaEmpleados[[#This Row],[EMAILS]],8)="pade.com",TablaEmpleados[[#This Row],[SALARIO]]*12%,0)</f>
        <v>0</v>
      </c>
      <c r="AD300" s="15">
        <f>IF(COUNTIF(TablaEmpleados[[#This Row],[CARGO]],"*Production*")&gt;0,TablaEmpleados[[#This Row],[SALARIO]]*7%,0)</f>
        <v>3484.11</v>
      </c>
      <c r="AE300" s="59">
        <f>IF(TablaEmpleados[[#This Row],[ESTADO CIVIL]]="Married",2,0)</f>
        <v>2</v>
      </c>
      <c r="AF300" s="59">
        <f ca="1">IF(DATEDIF(TablaEmpleados[[#This Row],[FECHA CONTRATO]],TODAY(),"Y")&gt;=10,2,0)</f>
        <v>2</v>
      </c>
      <c r="AG300" s="6">
        <f>IF(AND(TablaEmpleados[[#This Row],[NACIONALIDAD]]&lt;&gt;"US Citizen",TablaEmpleados[[#This Row],[Bono anual 2]]=0),TablaEmpleados[[#This Row],[SALARIO]]*3%,0)</f>
        <v>0</v>
      </c>
      <c r="AH300" s="6" t="str">
        <f>IF(AND(TablaEmpleados[[#This Row],[NACIONALIDAD]]="US Citizen",TablaEmpleados[[#This Row],[LATINO]]="Yes"),"SI","NO")</f>
        <v>NO</v>
      </c>
      <c r="AI300" s="19">
        <v>1</v>
      </c>
      <c r="AJ300" s="19" t="str">
        <f>IF(AND(TablaEmpleados[[#This Row],[SALARIO]]&gt;=40000,TablaEmpleados[[#This Row],[SALARIO]]&lt;=50000),"SI","NO")</f>
        <v>SI</v>
      </c>
      <c r="AK300" s="6" t="str">
        <f>IF(OR(TablaEmpleados[[#This Row],[SALARIO]]&lt;55000,TablaEmpleados[[#This Row],[ESTADO CIVIL]]="Married"),"SI","NO")</f>
        <v>SI</v>
      </c>
      <c r="AL300" s="6" t="str">
        <f>IF(TablaEmpleados[[#This Row],[ESTADO]]="MA",
              IF(OR(TablaEmpleados[[#This Row],[CP]]=2145,TablaEmpleados[[#This Row],[CP]]=2148),"SI","NO"),"NO")</f>
        <v>NO</v>
      </c>
      <c r="AM3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0" s="6" t="str" cm="1">
        <f t="array" ref="AN3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0" s="6" t="b">
        <f>TablaEmpleados[[#This Row],[EVALUACIÓN DE DESEMPEÑO CON SI]]=TablaEmpleados[[#This Row],[EVALUACIÓN DE DESEMPEÑO CON SI.CONJUNTO]]</f>
        <v>1</v>
      </c>
      <c r="AP30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300" s="6" t="str" cm="1">
        <f t="array" ref="AQ3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00" s="6" t="b">
        <f>TablaEmpleados[[#This Row],[BONOS DE VIAJE POR EL MUNDO (Con SI)]]=TablaEmpleados[[#This Row],[BONOS DE VIAJE POR EL MUNDO (Con SI.CONJUNTO)]]</f>
        <v>1</v>
      </c>
      <c r="AS300" s="22" cm="1">
        <f t="array" ref="AS300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00" s="6" t="str" cm="1">
        <f t="array" ref="AT30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0" s="59">
        <f ca="1">DATEDIF(TablaEmpleados[[#This Row],[FECHA CONTRATO]],TODAY(),"Y")</f>
        <v>12</v>
      </c>
    </row>
    <row r="301" spans="1:48" x14ac:dyDescent="0.25">
      <c r="A301" t="s">
        <v>453</v>
      </c>
      <c r="B301" t="str">
        <f t="shared" si="4"/>
        <v>avon massenbach@dominio.com</v>
      </c>
      <c r="C301" s="5">
        <v>62068</v>
      </c>
      <c r="D301" t="s">
        <v>23</v>
      </c>
      <c r="E301" t="s">
        <v>24</v>
      </c>
      <c r="F301">
        <v>2124</v>
      </c>
      <c r="G301" s="1">
        <v>31143</v>
      </c>
      <c r="H301" t="s">
        <v>46</v>
      </c>
      <c r="I301" t="s">
        <v>26</v>
      </c>
      <c r="J301" t="s">
        <v>27</v>
      </c>
      <c r="K301" t="s">
        <v>28</v>
      </c>
      <c r="L301" t="s">
        <v>29</v>
      </c>
      <c r="M301" s="1">
        <v>42190</v>
      </c>
      <c r="N301" s="1"/>
      <c r="O301" t="s">
        <v>30</v>
      </c>
      <c r="P301" t="s">
        <v>31</v>
      </c>
      <c r="Q301" t="s">
        <v>32</v>
      </c>
      <c r="R301" t="s">
        <v>33</v>
      </c>
      <c r="S301" t="s">
        <v>34</v>
      </c>
      <c r="T301" t="s">
        <v>43</v>
      </c>
      <c r="U301">
        <v>3.21</v>
      </c>
      <c r="V301">
        <v>3</v>
      </c>
      <c r="W301">
        <v>0</v>
      </c>
      <c r="X301">
        <v>7</v>
      </c>
      <c r="Y301" s="1" t="str">
        <f>IF(TRIM(TablaEmpleados[[#This Row],[NOMBRE]])="","Solicitar nombre","Completo")</f>
        <v>Completo</v>
      </c>
      <c r="Z301" s="1" t="str">
        <f>IF(TRIM(TablaEmpleados[[#This Row],[EMAILS]])="","Solicitar email","")</f>
        <v/>
      </c>
      <c r="AA301" s="12">
        <f>IF(TablaEmpleados[[#This Row],[SALARIO]]&lt;60000,TablaEmpleados[[#This Row],[SALARIO]]*7%,0)</f>
        <v>0</v>
      </c>
      <c r="AB301" s="15">
        <f>IF(RIGHT(TablaEmpleados[[#This Row],[EMAILS]],8)="pade.com",TablaEmpleados[[#This Row],[SALARIO]]*12%,0)</f>
        <v>0</v>
      </c>
      <c r="AC301" s="15">
        <f>IF(LEFT(TablaEmpleados[[#This Row],[EMAILS]],8)="pade.com",TablaEmpleados[[#This Row],[SALARIO]]*12%,0)</f>
        <v>0</v>
      </c>
      <c r="AD301" s="15">
        <f>IF(COUNTIF(TablaEmpleados[[#This Row],[CARGO]],"*Production*")&gt;0,TablaEmpleados[[#This Row],[SALARIO]]*7%,0)</f>
        <v>4344.76</v>
      </c>
      <c r="AE301" s="59">
        <f>IF(TablaEmpleados[[#This Row],[ESTADO CIVIL]]="Married",2,0)</f>
        <v>0</v>
      </c>
      <c r="AF301" s="59">
        <f ca="1">IF(DATEDIF(TablaEmpleados[[#This Row],[FECHA CONTRATO]],TODAY(),"Y")&gt;=10,2,0)</f>
        <v>0</v>
      </c>
      <c r="AG301" s="6">
        <f>IF(AND(TablaEmpleados[[#This Row],[NACIONALIDAD]]&lt;&gt;"US Citizen",TablaEmpleados[[#This Row],[Bono anual 2]]=0),TablaEmpleados[[#This Row],[SALARIO]]*3%,0)</f>
        <v>0</v>
      </c>
      <c r="AH301" s="6" t="str">
        <f>IF(AND(TablaEmpleados[[#This Row],[NACIONALIDAD]]="US Citizen",TablaEmpleados[[#This Row],[LATINO]]="Yes"),"SI","NO")</f>
        <v>NO</v>
      </c>
      <c r="AI301" s="19">
        <v>1</v>
      </c>
      <c r="AJ301" s="19" t="str">
        <f>IF(AND(TablaEmpleados[[#This Row],[SALARIO]]&gt;=40000,TablaEmpleados[[#This Row],[SALARIO]]&lt;=50000),"SI","NO")</f>
        <v>NO</v>
      </c>
      <c r="AK301" s="6" t="str">
        <f>IF(OR(TablaEmpleados[[#This Row],[SALARIO]]&lt;55000,TablaEmpleados[[#This Row],[ESTADO CIVIL]]="Married"),"SI","NO")</f>
        <v>NO</v>
      </c>
      <c r="AL301" s="6" t="str">
        <f>IF(TablaEmpleados[[#This Row],[ESTADO]]="MA",
              IF(OR(TablaEmpleados[[#This Row],[CP]]=2145,TablaEmpleados[[#This Row],[CP]]=2148),"SI","NO"),"NO")</f>
        <v>NO</v>
      </c>
      <c r="AM3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1" s="6" t="str" cm="1">
        <f t="array" ref="AN3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1" s="6" t="b">
        <f>TablaEmpleados[[#This Row],[EVALUACIÓN DE DESEMPEÑO CON SI]]=TablaEmpleados[[#This Row],[EVALUACIÓN DE DESEMPEÑO CON SI.CONJUNTO]]</f>
        <v>1</v>
      </c>
      <c r="AP30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1" s="6" t="str" cm="1">
        <f t="array" ref="AQ3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1" s="6" t="b">
        <f>TablaEmpleados[[#This Row],[BONOS DE VIAJE POR EL MUNDO (Con SI)]]=TablaEmpleados[[#This Row],[BONOS DE VIAJE POR EL MUNDO (Con SI.CONJUNTO)]]</f>
        <v>1</v>
      </c>
      <c r="AS301" s="22" cm="1">
        <f t="array" ref="AS3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1" s="6" t="str" cm="1">
        <f t="array" ref="AT30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3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1" s="59">
        <f ca="1">DATEDIF(TablaEmpleados[[#This Row],[FECHA CONTRATO]],TODAY(),"Y")</f>
        <v>8</v>
      </c>
    </row>
    <row r="302" spans="1:48" x14ac:dyDescent="0.25">
      <c r="A302" t="s">
        <v>454</v>
      </c>
      <c r="B302" t="str">
        <f t="shared" si="4"/>
        <v>rwalker@dominio.com</v>
      </c>
      <c r="C302" s="5">
        <v>66541</v>
      </c>
      <c r="D302" t="s">
        <v>45</v>
      </c>
      <c r="E302" t="s">
        <v>24</v>
      </c>
      <c r="F302">
        <v>2459</v>
      </c>
      <c r="G302" s="1">
        <v>27800</v>
      </c>
      <c r="H302" t="s">
        <v>25</v>
      </c>
      <c r="I302" t="s">
        <v>26</v>
      </c>
      <c r="J302" t="s">
        <v>27</v>
      </c>
      <c r="K302" t="s">
        <v>28</v>
      </c>
      <c r="L302" t="s">
        <v>67</v>
      </c>
      <c r="M302" s="1">
        <v>41869</v>
      </c>
      <c r="N302" s="1"/>
      <c r="O302" t="s">
        <v>30</v>
      </c>
      <c r="P302" t="s">
        <v>31</v>
      </c>
      <c r="Q302" t="s">
        <v>32</v>
      </c>
      <c r="R302" t="s">
        <v>64</v>
      </c>
      <c r="S302" t="s">
        <v>65</v>
      </c>
      <c r="T302" t="s">
        <v>43</v>
      </c>
      <c r="U302">
        <v>3.11</v>
      </c>
      <c r="V302">
        <v>5</v>
      </c>
      <c r="W302">
        <v>0</v>
      </c>
      <c r="X302">
        <v>4</v>
      </c>
      <c r="Y302" s="1" t="str">
        <f>IF(TRIM(TablaEmpleados[[#This Row],[NOMBRE]])="","Solicitar nombre","Completo")</f>
        <v>Completo</v>
      </c>
      <c r="Z302" s="1" t="str">
        <f>IF(TRIM(TablaEmpleados[[#This Row],[EMAILS]])="","Solicitar email","")</f>
        <v/>
      </c>
      <c r="AA302" s="12">
        <f>IF(TablaEmpleados[[#This Row],[SALARIO]]&lt;60000,TablaEmpleados[[#This Row],[SALARIO]]*7%,0)</f>
        <v>0</v>
      </c>
      <c r="AB302" s="15">
        <f>IF(RIGHT(TablaEmpleados[[#This Row],[EMAILS]],8)="pade.com",TablaEmpleados[[#This Row],[SALARIO]]*12%,0)</f>
        <v>0</v>
      </c>
      <c r="AC302" s="15">
        <f>IF(LEFT(TablaEmpleados[[#This Row],[EMAILS]],8)="pade.com",TablaEmpleados[[#This Row],[SALARIO]]*12%,0)</f>
        <v>0</v>
      </c>
      <c r="AD302" s="15">
        <f>IF(COUNTIF(TablaEmpleados[[#This Row],[CARGO]],"*Production*")&gt;0,TablaEmpleados[[#This Row],[SALARIO]]*7%,0)</f>
        <v>4657.8700000000008</v>
      </c>
      <c r="AE302" s="59">
        <f>IF(TablaEmpleados[[#This Row],[ESTADO CIVIL]]="Married",2,0)</f>
        <v>0</v>
      </c>
      <c r="AF302" s="59">
        <f ca="1">IF(DATEDIF(TablaEmpleados[[#This Row],[FECHA CONTRATO]],TODAY(),"Y")&gt;=10,2,0)</f>
        <v>0</v>
      </c>
      <c r="AG302" s="6">
        <f>IF(AND(TablaEmpleados[[#This Row],[NACIONALIDAD]]&lt;&gt;"US Citizen",TablaEmpleados[[#This Row],[Bono anual 2]]=0),TablaEmpleados[[#This Row],[SALARIO]]*3%,0)</f>
        <v>0</v>
      </c>
      <c r="AH302" s="6" t="str">
        <f>IF(AND(TablaEmpleados[[#This Row],[NACIONALIDAD]]="US Citizen",TablaEmpleados[[#This Row],[LATINO]]="Yes"),"SI","NO")</f>
        <v>NO</v>
      </c>
      <c r="AI302" s="19">
        <v>1</v>
      </c>
      <c r="AJ302" s="19" t="str">
        <f>IF(AND(TablaEmpleados[[#This Row],[SALARIO]]&gt;=40000,TablaEmpleados[[#This Row],[SALARIO]]&lt;=50000),"SI","NO")</f>
        <v>NO</v>
      </c>
      <c r="AK302" s="6" t="str">
        <f>IF(OR(TablaEmpleados[[#This Row],[SALARIO]]&lt;55000,TablaEmpleados[[#This Row],[ESTADO CIVIL]]="Married"),"SI","NO")</f>
        <v>NO</v>
      </c>
      <c r="AL302" s="6" t="str">
        <f>IF(TablaEmpleados[[#This Row],[ESTADO]]="MA",
              IF(OR(TablaEmpleados[[#This Row],[CP]]=2145,TablaEmpleados[[#This Row],[CP]]=2148),"SI","NO"),"NO")</f>
        <v>NO</v>
      </c>
      <c r="AM3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2" s="6" t="str" cm="1">
        <f t="array" ref="AN3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2" s="6" t="b">
        <f>TablaEmpleados[[#This Row],[EVALUACIÓN DE DESEMPEÑO CON SI]]=TablaEmpleados[[#This Row],[EVALUACIÓN DE DESEMPEÑO CON SI.CONJUNTO]]</f>
        <v>1</v>
      </c>
      <c r="AP30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2" s="6" t="str" cm="1">
        <f t="array" ref="AQ3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2" s="6" t="b">
        <f>TablaEmpleados[[#This Row],[BONOS DE VIAJE POR EL MUNDO (Con SI)]]=TablaEmpleados[[#This Row],[BONOS DE VIAJE POR EL MUNDO (Con SI.CONJUNTO)]]</f>
        <v>1</v>
      </c>
      <c r="AS302" s="22" cm="1">
        <f t="array" ref="AS30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2" s="6" t="str" cm="1">
        <f t="array" ref="AT30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2" s="59">
        <f ca="1">DATEDIF(TablaEmpleados[[#This Row],[FECHA CONTRATO]],TODAY(),"Y")</f>
        <v>9</v>
      </c>
    </row>
    <row r="303" spans="1:48" x14ac:dyDescent="0.25">
      <c r="A303" t="s">
        <v>455</v>
      </c>
      <c r="B303" t="str">
        <f t="shared" si="4"/>
        <v>cwallace@dominio.com</v>
      </c>
      <c r="C303" s="5">
        <v>80512</v>
      </c>
      <c r="D303" t="s">
        <v>113</v>
      </c>
      <c r="E303" t="s">
        <v>24</v>
      </c>
      <c r="F303">
        <v>2478</v>
      </c>
      <c r="G303" s="1">
        <v>20407</v>
      </c>
      <c r="H303" t="s">
        <v>46</v>
      </c>
      <c r="I303" t="s">
        <v>37</v>
      </c>
      <c r="J303" t="s">
        <v>27</v>
      </c>
      <c r="K303" t="s">
        <v>28</v>
      </c>
      <c r="L303" t="s">
        <v>67</v>
      </c>
      <c r="M303" s="1">
        <v>40812</v>
      </c>
      <c r="N303" s="1">
        <v>40910</v>
      </c>
      <c r="O303" t="s">
        <v>75</v>
      </c>
      <c r="P303" t="s">
        <v>39</v>
      </c>
      <c r="Q303" t="s">
        <v>32</v>
      </c>
      <c r="R303" t="s">
        <v>115</v>
      </c>
      <c r="S303" t="s">
        <v>69</v>
      </c>
      <c r="T303" t="s">
        <v>43</v>
      </c>
      <c r="U303">
        <v>4.5</v>
      </c>
      <c r="V303">
        <v>3</v>
      </c>
      <c r="W303">
        <v>0</v>
      </c>
      <c r="X303">
        <v>5</v>
      </c>
      <c r="Y303" s="1" t="str">
        <f>IF(TRIM(TablaEmpleados[[#This Row],[NOMBRE]])="","Solicitar nombre","Completo")</f>
        <v>Completo</v>
      </c>
      <c r="Z303" s="1" t="str">
        <f>IF(TRIM(TablaEmpleados[[#This Row],[EMAILS]])="","Solicitar email","")</f>
        <v/>
      </c>
      <c r="AA303" s="12">
        <f>IF(TablaEmpleados[[#This Row],[SALARIO]]&lt;60000,TablaEmpleados[[#This Row],[SALARIO]]*7%,0)</f>
        <v>0</v>
      </c>
      <c r="AB303" s="15">
        <f>IF(RIGHT(TablaEmpleados[[#This Row],[EMAILS]],8)="pade.com",TablaEmpleados[[#This Row],[SALARIO]]*12%,0)</f>
        <v>0</v>
      </c>
      <c r="AC303" s="15">
        <f>IF(LEFT(TablaEmpleados[[#This Row],[EMAILS]],8)="pade.com",TablaEmpleados[[#This Row],[SALARIO]]*12%,0)</f>
        <v>0</v>
      </c>
      <c r="AD303" s="15">
        <f>IF(COUNTIF(TablaEmpleados[[#This Row],[CARGO]],"*Production*")&gt;0,TablaEmpleados[[#This Row],[SALARIO]]*7%,0)</f>
        <v>5635.84</v>
      </c>
      <c r="AE303" s="59">
        <f>IF(TablaEmpleados[[#This Row],[ESTADO CIVIL]]="Married",2,0)</f>
        <v>2</v>
      </c>
      <c r="AF303" s="59">
        <f ca="1">IF(DATEDIF(TablaEmpleados[[#This Row],[FECHA CONTRATO]],TODAY(),"Y")&gt;=10,2,0)</f>
        <v>2</v>
      </c>
      <c r="AG303" s="6">
        <f>IF(AND(TablaEmpleados[[#This Row],[NACIONALIDAD]]&lt;&gt;"US Citizen",TablaEmpleados[[#This Row],[Bono anual 2]]=0),TablaEmpleados[[#This Row],[SALARIO]]*3%,0)</f>
        <v>0</v>
      </c>
      <c r="AH303" s="6" t="str">
        <f>IF(AND(TablaEmpleados[[#This Row],[NACIONALIDAD]]="US Citizen",TablaEmpleados[[#This Row],[LATINO]]="Yes"),"SI","NO")</f>
        <v>NO</v>
      </c>
      <c r="AI303" s="19">
        <v>1</v>
      </c>
      <c r="AJ303" s="19" t="str">
        <f>IF(AND(TablaEmpleados[[#This Row],[SALARIO]]&gt;=40000,TablaEmpleados[[#This Row],[SALARIO]]&lt;=50000),"SI","NO")</f>
        <v>NO</v>
      </c>
      <c r="AK303" s="6" t="str">
        <f>IF(OR(TablaEmpleados[[#This Row],[SALARIO]]&lt;55000,TablaEmpleados[[#This Row],[ESTADO CIVIL]]="Married"),"SI","NO")</f>
        <v>SI</v>
      </c>
      <c r="AL303" s="6" t="str">
        <f>IF(TablaEmpleados[[#This Row],[ESTADO]]="MA",
              IF(OR(TablaEmpleados[[#This Row],[CP]]=2145,TablaEmpleados[[#This Row],[CP]]=2148),"SI","NO"),"NO")</f>
        <v>NO</v>
      </c>
      <c r="AM3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3" s="6" t="str" cm="1">
        <f t="array" ref="AN3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3" s="6" t="b">
        <f>TablaEmpleados[[#This Row],[EVALUACIÓN DE DESEMPEÑO CON SI]]=TablaEmpleados[[#This Row],[EVALUACIÓN DE DESEMPEÑO CON SI.CONJUNTO]]</f>
        <v>1</v>
      </c>
      <c r="AP30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3" s="6" t="str" cm="1">
        <f t="array" ref="AQ3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3" s="6" t="b">
        <f>TablaEmpleados[[#This Row],[BONOS DE VIAJE POR EL MUNDO (Con SI)]]=TablaEmpleados[[#This Row],[BONOS DE VIAJE POR EL MUNDO (Con SI.CONJUNTO)]]</f>
        <v>1</v>
      </c>
      <c r="AS303" s="22" cm="1">
        <f t="array" ref="AS30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3" s="6" t="str" cm="1">
        <f t="array" ref="AT30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3" s="59">
        <f ca="1">DATEDIF(TablaEmpleados[[#This Row],[FECHA CONTRATO]],TODAY(),"Y")</f>
        <v>12</v>
      </c>
    </row>
    <row r="304" spans="1:48" x14ac:dyDescent="0.25">
      <c r="A304" t="s">
        <v>456</v>
      </c>
      <c r="C304" s="5">
        <v>50274</v>
      </c>
      <c r="D304" t="s">
        <v>23</v>
      </c>
      <c r="E304" t="s">
        <v>24</v>
      </c>
      <c r="F304">
        <v>1887</v>
      </c>
      <c r="G304" s="1">
        <v>29435</v>
      </c>
      <c r="H304" t="s">
        <v>46</v>
      </c>
      <c r="I304" t="s">
        <v>26</v>
      </c>
      <c r="J304" t="s">
        <v>27</v>
      </c>
      <c r="K304" t="s">
        <v>28</v>
      </c>
      <c r="L304" t="s">
        <v>29</v>
      </c>
      <c r="M304" s="1">
        <v>41134</v>
      </c>
      <c r="N304" s="1">
        <v>42248</v>
      </c>
      <c r="O304" t="s">
        <v>38</v>
      </c>
      <c r="P304" t="s">
        <v>39</v>
      </c>
      <c r="Q304" t="s">
        <v>32</v>
      </c>
      <c r="R304" t="s">
        <v>50</v>
      </c>
      <c r="S304" t="s">
        <v>101</v>
      </c>
      <c r="T304" t="s">
        <v>102</v>
      </c>
      <c r="U304">
        <v>2.5</v>
      </c>
      <c r="V304">
        <v>3</v>
      </c>
      <c r="W304">
        <v>0</v>
      </c>
      <c r="X304">
        <v>13</v>
      </c>
      <c r="Y304" s="1" t="str">
        <f>IF(TRIM(TablaEmpleados[[#This Row],[NOMBRE]])="","Solicitar nombre","Completo")</f>
        <v>Completo</v>
      </c>
      <c r="Z304" s="1" t="str">
        <f>IF(TRIM(TablaEmpleados[[#This Row],[EMAILS]])="","Solicitar email","")</f>
        <v>Solicitar email</v>
      </c>
      <c r="AA304" s="12">
        <f>IF(TablaEmpleados[[#This Row],[SALARIO]]&lt;60000,TablaEmpleados[[#This Row],[SALARIO]]*7%,0)</f>
        <v>3519.1800000000003</v>
      </c>
      <c r="AB304" s="15">
        <f>IF(RIGHT(TablaEmpleados[[#This Row],[EMAILS]],8)="pade.com",TablaEmpleados[[#This Row],[SALARIO]]*12%,0)</f>
        <v>0</v>
      </c>
      <c r="AC304" s="15">
        <f>IF(LEFT(TablaEmpleados[[#This Row],[EMAILS]],8)="pade.com",TablaEmpleados[[#This Row],[SALARIO]]*12%,0)</f>
        <v>0</v>
      </c>
      <c r="AD304" s="15">
        <f>IF(COUNTIF(TablaEmpleados[[#This Row],[CARGO]],"*Production*")&gt;0,TablaEmpleados[[#This Row],[SALARIO]]*7%,0)</f>
        <v>3519.1800000000003</v>
      </c>
      <c r="AE304" s="59">
        <f>IF(TablaEmpleados[[#This Row],[ESTADO CIVIL]]="Married",2,0)</f>
        <v>0</v>
      </c>
      <c r="AF304" s="59">
        <f ca="1">IF(DATEDIF(TablaEmpleados[[#This Row],[FECHA CONTRATO]],TODAY(),"Y")&gt;=10,2,0)</f>
        <v>2</v>
      </c>
      <c r="AG304" s="6">
        <f>IF(AND(TablaEmpleados[[#This Row],[NACIONALIDAD]]&lt;&gt;"US Citizen",TablaEmpleados[[#This Row],[Bono anual 2]]=0),TablaEmpleados[[#This Row],[SALARIO]]*3%,0)</f>
        <v>0</v>
      </c>
      <c r="AH304" s="6" t="str">
        <f>IF(AND(TablaEmpleados[[#This Row],[NACIONALIDAD]]="US Citizen",TablaEmpleados[[#This Row],[LATINO]]="Yes"),"SI","NO")</f>
        <v>NO</v>
      </c>
      <c r="AI304" s="19">
        <v>1</v>
      </c>
      <c r="AJ304" s="19" t="str">
        <f>IF(AND(TablaEmpleados[[#This Row],[SALARIO]]&gt;=40000,TablaEmpleados[[#This Row],[SALARIO]]&lt;=50000),"SI","NO")</f>
        <v>NO</v>
      </c>
      <c r="AK304" s="6" t="str">
        <f>IF(OR(TablaEmpleados[[#This Row],[SALARIO]]&lt;55000,TablaEmpleados[[#This Row],[ESTADO CIVIL]]="Married"),"SI","NO")</f>
        <v>SI</v>
      </c>
      <c r="AL304" s="6" t="str">
        <f>IF(TablaEmpleados[[#This Row],[ESTADO]]="MA",
              IF(OR(TablaEmpleados[[#This Row],[CP]]=2145,TablaEmpleados[[#This Row],[CP]]=2148),"SI","NO"),"NO")</f>
        <v>NO</v>
      </c>
      <c r="AM3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4" s="6" t="str" cm="1">
        <f t="array" ref="AN3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4" s="6" t="b">
        <f>TablaEmpleados[[#This Row],[EVALUACIÓN DE DESEMPEÑO CON SI]]=TablaEmpleados[[#This Row],[EVALUACIÓN DE DESEMPEÑO CON SI.CONJUNTO]]</f>
        <v>1</v>
      </c>
      <c r="AP30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304" s="6" t="str" cm="1">
        <f t="array" ref="AQ3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04" s="6" t="b">
        <f>TablaEmpleados[[#This Row],[BONOS DE VIAJE POR EL MUNDO (Con SI)]]=TablaEmpleados[[#This Row],[BONOS DE VIAJE POR EL MUNDO (Con SI.CONJUNTO)]]</f>
        <v>1</v>
      </c>
      <c r="AS304" s="22" cm="1">
        <f t="array" ref="AS30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04" s="6" t="str" cm="1">
        <f t="array" ref="AT30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4" s="59">
        <f ca="1">DATEDIF(TablaEmpleados[[#This Row],[FECHA CONTRATO]],TODAY(),"Y")</f>
        <v>11</v>
      </c>
    </row>
    <row r="305" spans="1:48" x14ac:dyDes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>
      <c r="E305" t="s">
        <v>24</v>
      </c>
      <c r="F305">
        <v>1887</v>
      </c>
      <c r="G305" s="1">
        <v>29775</v>
      </c>
      <c r="H305" t="s">
        <v>25</v>
      </c>
      <c r="I305" t="s">
        <v>26</v>
      </c>
      <c r="J305" t="s">
        <v>27</v>
      </c>
      <c r="K305" t="s">
        <v>28</v>
      </c>
      <c r="L305" t="s">
        <v>96</v>
      </c>
      <c r="M305" s="1">
        <v>42781</v>
      </c>
      <c r="N305" s="1"/>
      <c r="O305" t="s">
        <v>30</v>
      </c>
      <c r="P305" t="s">
        <v>31</v>
      </c>
      <c r="Q305" t="s">
        <v>40</v>
      </c>
      <c r="R305" t="s">
        <v>180</v>
      </c>
      <c r="S305" t="s">
        <v>42</v>
      </c>
      <c r="T305" t="s">
        <v>43</v>
      </c>
      <c r="U305">
        <v>3.42</v>
      </c>
      <c r="V305">
        <v>4</v>
      </c>
      <c r="W305">
        <v>7</v>
      </c>
      <c r="X305">
        <v>17</v>
      </c>
      <c r="Y305" s="1" t="str">
        <f>IF(TRIM(TablaEmpleados[[#This Row],[NOMBRE]])="","Solicitar nombre","Completo")</f>
        <v>Completo</v>
      </c>
      <c r="Z305" s="1" t="str">
        <f>IF(TRIM(TablaEmpleados[[#This Row],[EMAILS]])="","Solicitar email","")</f>
        <v/>
      </c>
      <c r="AA305" s="12">
        <f>IF(TablaEmpleados[[#This Row],[SALARIO]]&lt;60000,TablaEmpleados[[#This Row],[SALARIO]]*7%,0)</f>
        <v>0</v>
      </c>
      <c r="AB305" s="15">
        <f>IF(RIGHT(TablaEmpleados[[#This Row],[EMAILS]],8)="pade.com",TablaEmpleados[[#This Row],[SALARIO]]*12%,0)</f>
        <v>0</v>
      </c>
      <c r="AC305" s="15">
        <f>IF(LEFT(TablaEmpleados[[#This Row],[EMAILS]],8)="pade.com",TablaEmpleados[[#This Row],[SALARIO]]*12%,0)</f>
        <v>0</v>
      </c>
      <c r="AD305" s="15">
        <f>IF(COUNTIF(TablaEmpleados[[#This Row],[CARGO]],"*Production*")&gt;0,TablaEmpleados[[#This Row],[SALARIO]]*7%,0)</f>
        <v>0</v>
      </c>
      <c r="AE305" s="59">
        <f>IF(TablaEmpleados[[#This Row],[ESTADO CIVIL]]="Married",2,0)</f>
        <v>0</v>
      </c>
      <c r="AF305" s="59">
        <f ca="1">IF(DATEDIF(TablaEmpleados[[#This Row],[FECHA CONTRATO]],TODAY(),"Y")&gt;=10,2,0)</f>
        <v>0</v>
      </c>
      <c r="AG305" s="6">
        <f>IF(AND(TablaEmpleados[[#This Row],[NACIONALIDAD]]&lt;&gt;"US Citizen",TablaEmpleados[[#This Row],[Bono anual 2]]=0),TablaEmpleados[[#This Row],[SALARIO]]*3%,0)</f>
        <v>0</v>
      </c>
      <c r="AH305" s="6" t="str">
        <f>IF(AND(TablaEmpleados[[#This Row],[NACIONALIDAD]]="US Citizen",TablaEmpleados[[#This Row],[LATINO]]="Yes"),"SI","NO")</f>
        <v>NO</v>
      </c>
      <c r="AI305" s="19">
        <v>1</v>
      </c>
      <c r="AJ305" s="19" t="str">
        <f>IF(AND(TablaEmpleados[[#This Row],[SALARIO]]&gt;=40000,TablaEmpleados[[#This Row],[SALARIO]]&lt;=50000),"SI","NO")</f>
        <v>NO</v>
      </c>
      <c r="AK305" s="6" t="str">
        <f>IF(OR(TablaEmpleados[[#This Row],[SALARIO]]&lt;55000,TablaEmpleados[[#This Row],[ESTADO CIVIL]]="Married"),"SI","NO")</f>
        <v>NO</v>
      </c>
      <c r="AL305" s="6" t="str">
        <f>IF(TablaEmpleados[[#This Row],[ESTADO]]="MA",
              IF(OR(TablaEmpleados[[#This Row],[CP]]=2145,TablaEmpleados[[#This Row],[CP]]=2148),"SI","NO"),"NO")</f>
        <v>NO</v>
      </c>
      <c r="AM3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05" s="6" t="str" cm="1">
        <f t="array" ref="AN3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05" s="6" t="b">
        <f>TablaEmpleados[[#This Row],[EVALUACIÓN DE DESEMPEÑO CON SI]]=TablaEmpleados[[#This Row],[EVALUACIÓN DE DESEMPEÑO CON SI.CONJUNTO]]</f>
        <v>1</v>
      </c>
      <c r="AP30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5" s="6" t="str" cm="1">
        <f t="array" ref="AQ3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5" s="6" t="b">
        <f>TablaEmpleados[[#This Row],[BONOS DE VIAJE POR EL MUNDO (Con SI)]]=TablaEmpleados[[#This Row],[BONOS DE VIAJE POR EL MUNDO (Con SI.CONJUNTO)]]</f>
        <v>1</v>
      </c>
      <c r="AS305" s="22" cm="1">
        <f t="array" ref="AS3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5" s="6" t="str" cm="1">
        <f t="array" ref="AT30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Otro</v>
      </c>
      <c r="AU3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5" s="59">
        <f ca="1">DATEDIF(TablaEmpleados[[#This Row],[FECHA CONTRATO]],TODAY(),"Y")</f>
        <v>7</v>
      </c>
    </row>
    <row r="306" spans="1:48" x14ac:dyDescent="0.25">
      <c r="A306" t="s">
        <v>458</v>
      </c>
      <c r="B306" t="str">
        <f t="shared" si="4"/>
        <v>swarfield@dominio.com</v>
      </c>
      <c r="C306" s="5">
        <v>107226</v>
      </c>
      <c r="D306" t="s">
        <v>163</v>
      </c>
      <c r="E306" t="s">
        <v>24</v>
      </c>
      <c r="F306">
        <v>2453</v>
      </c>
      <c r="G306" s="1">
        <v>28612</v>
      </c>
      <c r="H306" t="s">
        <v>46</v>
      </c>
      <c r="I306" t="s">
        <v>63</v>
      </c>
      <c r="J306" t="s">
        <v>27</v>
      </c>
      <c r="K306" t="s">
        <v>28</v>
      </c>
      <c r="L306" t="s">
        <v>96</v>
      </c>
      <c r="M306" s="1">
        <v>42093</v>
      </c>
      <c r="N306" s="1"/>
      <c r="O306" t="s">
        <v>30</v>
      </c>
      <c r="P306" t="s">
        <v>31</v>
      </c>
      <c r="Q306" t="s">
        <v>40</v>
      </c>
      <c r="R306" t="s">
        <v>72</v>
      </c>
      <c r="S306" t="s">
        <v>65</v>
      </c>
      <c r="T306" t="s">
        <v>43</v>
      </c>
      <c r="U306">
        <v>4.2</v>
      </c>
      <c r="V306">
        <v>4</v>
      </c>
      <c r="W306">
        <v>8</v>
      </c>
      <c r="X306">
        <v>7</v>
      </c>
      <c r="Y306" s="1" t="str">
        <f>IF(TRIM(TablaEmpleados[[#This Row],[NOMBRE]])="","Solicitar nombre","Completo")</f>
        <v>Completo</v>
      </c>
      <c r="Z306" s="1" t="str">
        <f>IF(TRIM(TablaEmpleados[[#This Row],[EMAILS]])="","Solicitar email","")</f>
        <v/>
      </c>
      <c r="AA306" s="12">
        <f>IF(TablaEmpleados[[#This Row],[SALARIO]]&lt;60000,TablaEmpleados[[#This Row],[SALARIO]]*7%,0)</f>
        <v>0</v>
      </c>
      <c r="AB306" s="15">
        <f>IF(RIGHT(TablaEmpleados[[#This Row],[EMAILS]],8)="pade.com",TablaEmpleados[[#This Row],[SALARIO]]*12%,0)</f>
        <v>0</v>
      </c>
      <c r="AC306" s="15">
        <f>IF(LEFT(TablaEmpleados[[#This Row],[EMAILS]],8)="pade.com",TablaEmpleados[[#This Row],[SALARIO]]*12%,0)</f>
        <v>0</v>
      </c>
      <c r="AD306" s="15">
        <f>IF(COUNTIF(TablaEmpleados[[#This Row],[CARGO]],"*Production*")&gt;0,TablaEmpleados[[#This Row],[SALARIO]]*7%,0)</f>
        <v>0</v>
      </c>
      <c r="AE306" s="59">
        <f>IF(TablaEmpleados[[#This Row],[ESTADO CIVIL]]="Married",2,0)</f>
        <v>0</v>
      </c>
      <c r="AF306" s="59">
        <f ca="1">IF(DATEDIF(TablaEmpleados[[#This Row],[FECHA CONTRATO]],TODAY(),"Y")&gt;=10,2,0)</f>
        <v>0</v>
      </c>
      <c r="AG306" s="6">
        <f>IF(AND(TablaEmpleados[[#This Row],[NACIONALIDAD]]&lt;&gt;"US Citizen",TablaEmpleados[[#This Row],[Bono anual 2]]=0),TablaEmpleados[[#This Row],[SALARIO]]*3%,0)</f>
        <v>0</v>
      </c>
      <c r="AH306" s="6" t="str">
        <f>IF(AND(TablaEmpleados[[#This Row],[NACIONALIDAD]]="US Citizen",TablaEmpleados[[#This Row],[LATINO]]="Yes"),"SI","NO")</f>
        <v>NO</v>
      </c>
      <c r="AI306" s="19">
        <v>1</v>
      </c>
      <c r="AJ306" s="19" t="str">
        <f>IF(AND(TablaEmpleados[[#This Row],[SALARIO]]&gt;=40000,TablaEmpleados[[#This Row],[SALARIO]]&lt;=50000),"SI","NO")</f>
        <v>NO</v>
      </c>
      <c r="AK306" s="6" t="str">
        <f>IF(OR(TablaEmpleados[[#This Row],[SALARIO]]&lt;55000,TablaEmpleados[[#This Row],[ESTADO CIVIL]]="Married"),"SI","NO")</f>
        <v>NO</v>
      </c>
      <c r="AL306" s="6" t="str">
        <f>IF(TablaEmpleados[[#This Row],[ESTADO]]="MA",
              IF(OR(TablaEmpleados[[#This Row],[CP]]=2145,TablaEmpleados[[#This Row],[CP]]=2148),"SI","NO"),"NO")</f>
        <v>NO</v>
      </c>
      <c r="AM3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06" s="6" t="str" cm="1">
        <f t="array" ref="AN3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06" s="6" t="b">
        <f>TablaEmpleados[[#This Row],[EVALUACIÓN DE DESEMPEÑO CON SI]]=TablaEmpleados[[#This Row],[EVALUACIÓN DE DESEMPEÑO CON SI.CONJUNTO]]</f>
        <v>1</v>
      </c>
      <c r="AP30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6" s="6" t="str" cm="1">
        <f t="array" ref="AQ3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6" s="6" t="b">
        <f>TablaEmpleados[[#This Row],[BONOS DE VIAJE POR EL MUNDO (Con SI)]]=TablaEmpleados[[#This Row],[BONOS DE VIAJE POR EL MUNDO (Con SI.CONJUNTO)]]</f>
        <v>1</v>
      </c>
      <c r="AS306" s="22" cm="1">
        <f t="array" ref="AS3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6" s="6" t="str" cm="1">
        <f t="array" ref="AT30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6" s="59">
        <f ca="1">DATEDIF(TablaEmpleados[[#This Row],[FECHA CONTRATO]],TODAY(),"Y")</f>
        <v>9</v>
      </c>
    </row>
    <row r="307" spans="1:48" x14ac:dyDescent="0.25">
      <c r="A307" t="s">
        <v>459</v>
      </c>
      <c r="B307" t="str">
        <f t="shared" si="4"/>
        <v>swhittier@dominio.com</v>
      </c>
      <c r="C307" s="5">
        <v>58371</v>
      </c>
      <c r="D307" t="s">
        <v>23</v>
      </c>
      <c r="E307" t="s">
        <v>24</v>
      </c>
      <c r="F307">
        <v>2030</v>
      </c>
      <c r="G307" s="1">
        <v>31921</v>
      </c>
      <c r="H307" t="s">
        <v>25</v>
      </c>
      <c r="I307" t="s">
        <v>26</v>
      </c>
      <c r="J307" t="s">
        <v>27</v>
      </c>
      <c r="K307" t="s">
        <v>74</v>
      </c>
      <c r="L307" t="s">
        <v>29</v>
      </c>
      <c r="M307" s="1">
        <v>40553</v>
      </c>
      <c r="N307" s="1">
        <v>41774</v>
      </c>
      <c r="O307" t="s">
        <v>47</v>
      </c>
      <c r="P307" t="s">
        <v>39</v>
      </c>
      <c r="Q307" t="s">
        <v>32</v>
      </c>
      <c r="R307" t="s">
        <v>54</v>
      </c>
      <c r="S307" t="s">
        <v>34</v>
      </c>
      <c r="T307" t="s">
        <v>43</v>
      </c>
      <c r="U307">
        <v>5</v>
      </c>
      <c r="V307">
        <v>5</v>
      </c>
      <c r="W307">
        <v>0</v>
      </c>
      <c r="X307">
        <v>11</v>
      </c>
      <c r="Y307" s="1" t="str">
        <f>IF(TRIM(TablaEmpleados[[#This Row],[NOMBRE]])="","Solicitar nombre","Completo")</f>
        <v>Completo</v>
      </c>
      <c r="Z307" s="1" t="str">
        <f>IF(TRIM(TablaEmpleados[[#This Row],[EMAILS]])="","Solicitar email","")</f>
        <v/>
      </c>
      <c r="AA307" s="12">
        <f>IF(TablaEmpleados[[#This Row],[SALARIO]]&lt;60000,TablaEmpleados[[#This Row],[SALARIO]]*7%,0)</f>
        <v>4085.9700000000003</v>
      </c>
      <c r="AB307" s="15">
        <f>IF(RIGHT(TablaEmpleados[[#This Row],[EMAILS]],8)="pade.com",TablaEmpleados[[#This Row],[SALARIO]]*12%,0)</f>
        <v>0</v>
      </c>
      <c r="AC307" s="15">
        <f>IF(LEFT(TablaEmpleados[[#This Row],[EMAILS]],8)="pade.com",TablaEmpleados[[#This Row],[SALARIO]]*12%,0)</f>
        <v>0</v>
      </c>
      <c r="AD307" s="15">
        <f>IF(COUNTIF(TablaEmpleados[[#This Row],[CARGO]],"*Production*")&gt;0,TablaEmpleados[[#This Row],[SALARIO]]*7%,0)</f>
        <v>4085.9700000000003</v>
      </c>
      <c r="AE307" s="59">
        <f>IF(TablaEmpleados[[#This Row],[ESTADO CIVIL]]="Married",2,0)</f>
        <v>0</v>
      </c>
      <c r="AF307" s="59">
        <f ca="1">IF(DATEDIF(TablaEmpleados[[#This Row],[FECHA CONTRATO]],TODAY(),"Y")&gt;=10,2,0)</f>
        <v>2</v>
      </c>
      <c r="AG307" s="6">
        <f>IF(AND(TablaEmpleados[[#This Row],[NACIONALIDAD]]&lt;&gt;"US Citizen",TablaEmpleados[[#This Row],[Bono anual 2]]=0),TablaEmpleados[[#This Row],[SALARIO]]*3%,0)</f>
        <v>0</v>
      </c>
      <c r="AH307" s="6" t="str">
        <f>IF(AND(TablaEmpleados[[#This Row],[NACIONALIDAD]]="US Citizen",TablaEmpleados[[#This Row],[LATINO]]="Yes"),"SI","NO")</f>
        <v>SI</v>
      </c>
      <c r="AI307" s="19">
        <v>1</v>
      </c>
      <c r="AJ307" s="19" t="str">
        <f>IF(AND(TablaEmpleados[[#This Row],[SALARIO]]&gt;=40000,TablaEmpleados[[#This Row],[SALARIO]]&lt;=50000),"SI","NO")</f>
        <v>NO</v>
      </c>
      <c r="AK307" s="6" t="str">
        <f>IF(OR(TablaEmpleados[[#This Row],[SALARIO]]&lt;55000,TablaEmpleados[[#This Row],[ESTADO CIVIL]]="Married"),"SI","NO")</f>
        <v>NO</v>
      </c>
      <c r="AL307" s="6" t="str">
        <f>IF(TablaEmpleados[[#This Row],[ESTADO]]="MA",
              IF(OR(TablaEmpleados[[#This Row],[CP]]=2145,TablaEmpleados[[#This Row],[CP]]=2148),"SI","NO"),"NO")</f>
        <v>NO</v>
      </c>
      <c r="AM3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7" s="6" t="str" cm="1">
        <f t="array" ref="AN3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7" s="6" t="b">
        <f>TablaEmpleados[[#This Row],[EVALUACIÓN DE DESEMPEÑO CON SI]]=TablaEmpleados[[#This Row],[EVALUACIÓN DE DESEMPEÑO CON SI.CONJUNTO]]</f>
        <v>1</v>
      </c>
      <c r="AP30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7" s="6" t="str" cm="1">
        <f t="array" ref="AQ3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7" s="6" t="b">
        <f>TablaEmpleados[[#This Row],[BONOS DE VIAJE POR EL MUNDO (Con SI)]]=TablaEmpleados[[#This Row],[BONOS DE VIAJE POR EL MUNDO (Con SI.CONJUNTO)]]</f>
        <v>1</v>
      </c>
      <c r="AS307" s="22" cm="1">
        <f t="array" ref="AS3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7" s="6" t="str" cm="1">
        <f t="array" ref="AT30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3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7" s="59">
        <f ca="1">DATEDIF(TablaEmpleados[[#This Row],[FECHA CONTRATO]],TODAY(),"Y")</f>
        <v>13</v>
      </c>
    </row>
    <row r="308" spans="1:48" x14ac:dyDescent="0.25">
      <c r="A308" t="s">
        <v>460</v>
      </c>
      <c r="B308" t="str">
        <f t="shared" si="4"/>
        <v>bwilber@dominio.com</v>
      </c>
      <c r="C308" s="5">
        <v>55140</v>
      </c>
      <c r="D308" t="s">
        <v>23</v>
      </c>
      <c r="E308" t="s">
        <v>24</v>
      </c>
      <c r="F308">
        <v>2324</v>
      </c>
      <c r="G308" s="1">
        <v>23994</v>
      </c>
      <c r="H308" t="s">
        <v>25</v>
      </c>
      <c r="I308" t="s">
        <v>37</v>
      </c>
      <c r="J308" t="s">
        <v>91</v>
      </c>
      <c r="K308" t="s">
        <v>28</v>
      </c>
      <c r="L308" t="s">
        <v>29</v>
      </c>
      <c r="M308" s="1">
        <v>40679</v>
      </c>
      <c r="N308" s="1">
        <v>42254</v>
      </c>
      <c r="O308" t="s">
        <v>78</v>
      </c>
      <c r="P308" t="s">
        <v>39</v>
      </c>
      <c r="Q308" t="s">
        <v>32</v>
      </c>
      <c r="R308" t="s">
        <v>57</v>
      </c>
      <c r="S308" t="s">
        <v>184</v>
      </c>
      <c r="T308" t="s">
        <v>43</v>
      </c>
      <c r="U308">
        <v>5</v>
      </c>
      <c r="V308">
        <v>3</v>
      </c>
      <c r="W308">
        <v>0</v>
      </c>
      <c r="X308">
        <v>7</v>
      </c>
      <c r="Y308" s="1" t="str">
        <f>IF(TRIM(TablaEmpleados[[#This Row],[NOMBRE]])="","Solicitar nombre","Completo")</f>
        <v>Completo</v>
      </c>
      <c r="Z308" s="1" t="str">
        <f>IF(TRIM(TablaEmpleados[[#This Row],[EMAILS]])="","Solicitar email","")</f>
        <v/>
      </c>
      <c r="AA308" s="12">
        <f>IF(TablaEmpleados[[#This Row],[SALARIO]]&lt;60000,TablaEmpleados[[#This Row],[SALARIO]]*7%,0)</f>
        <v>3859.8</v>
      </c>
      <c r="AB308" s="15">
        <f>IF(RIGHT(TablaEmpleados[[#This Row],[EMAILS]],8)="pade.com",TablaEmpleados[[#This Row],[SALARIO]]*12%,0)</f>
        <v>0</v>
      </c>
      <c r="AC308" s="15">
        <f>IF(LEFT(TablaEmpleados[[#This Row],[EMAILS]],8)="pade.com",TablaEmpleados[[#This Row],[SALARIO]]*12%,0)</f>
        <v>0</v>
      </c>
      <c r="AD308" s="15">
        <f>IF(COUNTIF(TablaEmpleados[[#This Row],[CARGO]],"*Production*")&gt;0,TablaEmpleados[[#This Row],[SALARIO]]*7%,0)</f>
        <v>3859.8</v>
      </c>
      <c r="AE308" s="59">
        <f>IF(TablaEmpleados[[#This Row],[ESTADO CIVIL]]="Married",2,0)</f>
        <v>2</v>
      </c>
      <c r="AF308" s="59">
        <f ca="1">IF(DATEDIF(TablaEmpleados[[#This Row],[FECHA CONTRATO]],TODAY(),"Y")&gt;=10,2,0)</f>
        <v>2</v>
      </c>
      <c r="AG308" s="6">
        <f>IF(AND(TablaEmpleados[[#This Row],[NACIONALIDAD]]&lt;&gt;"US Citizen",TablaEmpleados[[#This Row],[Bono anual 2]]=0),TablaEmpleados[[#This Row],[SALARIO]]*3%,0)</f>
        <v>0</v>
      </c>
      <c r="AH308" s="6" t="str">
        <f>IF(AND(TablaEmpleados[[#This Row],[NACIONALIDAD]]="US Citizen",TablaEmpleados[[#This Row],[LATINO]]="Yes"),"SI","NO")</f>
        <v>NO</v>
      </c>
      <c r="AI308" s="19">
        <v>1</v>
      </c>
      <c r="AJ308" s="19" t="str">
        <f>IF(AND(TablaEmpleados[[#This Row],[SALARIO]]&gt;=40000,TablaEmpleados[[#This Row],[SALARIO]]&lt;=50000),"SI","NO")</f>
        <v>NO</v>
      </c>
      <c r="AK308" s="6" t="str">
        <f>IF(OR(TablaEmpleados[[#This Row],[SALARIO]]&lt;55000,TablaEmpleados[[#This Row],[ESTADO CIVIL]]="Married"),"SI","NO")</f>
        <v>SI</v>
      </c>
      <c r="AL308" s="6" t="str">
        <f>IF(TablaEmpleados[[#This Row],[ESTADO]]="MA",
              IF(OR(TablaEmpleados[[#This Row],[CP]]=2145,TablaEmpleados[[#This Row],[CP]]=2148),"SI","NO"),"NO")</f>
        <v>NO</v>
      </c>
      <c r="AM3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8" s="6" t="str" cm="1">
        <f t="array" ref="AN3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8" s="6" t="b">
        <f>TablaEmpleados[[#This Row],[EVALUACIÓN DE DESEMPEÑO CON SI]]=TablaEmpleados[[#This Row],[EVALUACIÓN DE DESEMPEÑO CON SI.CONJUNTO]]</f>
        <v>1</v>
      </c>
      <c r="AP308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8" s="6" t="str" cm="1">
        <f t="array" ref="AQ3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8" s="6" t="b">
        <f>TablaEmpleados[[#This Row],[BONOS DE VIAJE POR EL MUNDO (Con SI)]]=TablaEmpleados[[#This Row],[BONOS DE VIAJE POR EL MUNDO (Con SI.CONJUNTO)]]</f>
        <v>1</v>
      </c>
      <c r="AS308" s="22" cm="1">
        <f t="array" ref="AS30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8" s="6" t="str" cm="1">
        <f t="array" ref="AT308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8" s="59">
        <f ca="1">DATEDIF(TablaEmpleados[[#This Row],[FECHA CONTRATO]],TODAY(),"Y")</f>
        <v>13</v>
      </c>
    </row>
    <row r="309" spans="1:48" x14ac:dyDescent="0.25">
      <c r="A309" t="s">
        <v>461</v>
      </c>
      <c r="B309" t="str">
        <f t="shared" si="4"/>
        <v>awilkes@dominio.com</v>
      </c>
      <c r="C309" s="5">
        <v>58062</v>
      </c>
      <c r="D309" t="s">
        <v>23</v>
      </c>
      <c r="E309" t="s">
        <v>24</v>
      </c>
      <c r="F309">
        <v>1876</v>
      </c>
      <c r="G309" s="1">
        <v>30527</v>
      </c>
      <c r="H309" t="s">
        <v>46</v>
      </c>
      <c r="I309" t="s">
        <v>52</v>
      </c>
      <c r="J309" t="s">
        <v>27</v>
      </c>
      <c r="K309" t="s">
        <v>28</v>
      </c>
      <c r="L309" t="s">
        <v>29</v>
      </c>
      <c r="M309" s="1">
        <v>40553</v>
      </c>
      <c r="N309" s="1">
        <v>41043</v>
      </c>
      <c r="O309" t="s">
        <v>75</v>
      </c>
      <c r="P309" t="s">
        <v>39</v>
      </c>
      <c r="Q309" t="s">
        <v>32</v>
      </c>
      <c r="R309" t="s">
        <v>64</v>
      </c>
      <c r="S309" t="s">
        <v>55</v>
      </c>
      <c r="T309" t="s">
        <v>43</v>
      </c>
      <c r="U309">
        <v>3.6</v>
      </c>
      <c r="V309">
        <v>5</v>
      </c>
      <c r="W309">
        <v>0</v>
      </c>
      <c r="X309">
        <v>9</v>
      </c>
      <c r="Y309" s="1" t="str">
        <f>IF(TRIM(TablaEmpleados[[#This Row],[NOMBRE]])="","Solicitar nombre","Completo")</f>
        <v>Completo</v>
      </c>
      <c r="Z309" s="1" t="str">
        <f>IF(TRIM(TablaEmpleados[[#This Row],[EMAILS]])="","Solicitar email","")</f>
        <v/>
      </c>
      <c r="AA309" s="12">
        <f>IF(TablaEmpleados[[#This Row],[SALARIO]]&lt;60000,TablaEmpleados[[#This Row],[SALARIO]]*7%,0)</f>
        <v>4064.3400000000006</v>
      </c>
      <c r="AB309" s="15">
        <f>IF(RIGHT(TablaEmpleados[[#This Row],[EMAILS]],8)="pade.com",TablaEmpleados[[#This Row],[SALARIO]]*12%,0)</f>
        <v>0</v>
      </c>
      <c r="AC309" s="15">
        <f>IF(LEFT(TablaEmpleados[[#This Row],[EMAILS]],8)="pade.com",TablaEmpleados[[#This Row],[SALARIO]]*12%,0)</f>
        <v>0</v>
      </c>
      <c r="AD309" s="15">
        <f>IF(COUNTIF(TablaEmpleados[[#This Row],[CARGO]],"*Production*")&gt;0,TablaEmpleados[[#This Row],[SALARIO]]*7%,0)</f>
        <v>4064.3400000000006</v>
      </c>
      <c r="AE309" s="59">
        <f>IF(TablaEmpleados[[#This Row],[ESTADO CIVIL]]="Married",2,0)</f>
        <v>0</v>
      </c>
      <c r="AF309" s="59">
        <f ca="1">IF(DATEDIF(TablaEmpleados[[#This Row],[FECHA CONTRATO]],TODAY(),"Y")&gt;=10,2,0)</f>
        <v>2</v>
      </c>
      <c r="AG309" s="6">
        <f>IF(AND(TablaEmpleados[[#This Row],[NACIONALIDAD]]&lt;&gt;"US Citizen",TablaEmpleados[[#This Row],[Bono anual 2]]=0),TablaEmpleados[[#This Row],[SALARIO]]*3%,0)</f>
        <v>0</v>
      </c>
      <c r="AH309" s="6" t="str">
        <f>IF(AND(TablaEmpleados[[#This Row],[NACIONALIDAD]]="US Citizen",TablaEmpleados[[#This Row],[LATINO]]="Yes"),"SI","NO")</f>
        <v>NO</v>
      </c>
      <c r="AI309" s="19">
        <v>1</v>
      </c>
      <c r="AJ309" s="19" t="str">
        <f>IF(AND(TablaEmpleados[[#This Row],[SALARIO]]&gt;=40000,TablaEmpleados[[#This Row],[SALARIO]]&lt;=50000),"SI","NO")</f>
        <v>NO</v>
      </c>
      <c r="AK309" s="6" t="str">
        <f>IF(OR(TablaEmpleados[[#This Row],[SALARIO]]&lt;55000,TablaEmpleados[[#This Row],[ESTADO CIVIL]]="Married"),"SI","NO")</f>
        <v>NO</v>
      </c>
      <c r="AL309" s="6" t="str">
        <f>IF(TablaEmpleados[[#This Row],[ESTADO]]="MA",
              IF(OR(TablaEmpleados[[#This Row],[CP]]=2145,TablaEmpleados[[#This Row],[CP]]=2148),"SI","NO"),"NO")</f>
        <v>NO</v>
      </c>
      <c r="AM3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9" s="6" t="str" cm="1">
        <f t="array" ref="AN3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9" s="6" t="b">
        <f>TablaEmpleados[[#This Row],[EVALUACIÓN DE DESEMPEÑO CON SI]]=TablaEmpleados[[#This Row],[EVALUACIÓN DE DESEMPEÑO CON SI.CONJUNTO]]</f>
        <v>1</v>
      </c>
      <c r="AP309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09" s="6" t="str" cm="1">
        <f t="array" ref="AQ3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9" s="6" t="b">
        <f>TablaEmpleados[[#This Row],[BONOS DE VIAJE POR EL MUNDO (Con SI)]]=TablaEmpleados[[#This Row],[BONOS DE VIAJE POR EL MUNDO (Con SI.CONJUNTO)]]</f>
        <v>1</v>
      </c>
      <c r="AS309" s="22" cm="1">
        <f t="array" ref="AS3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9" s="6" t="str" cm="1">
        <f t="array" ref="AT309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9" s="59">
        <f ca="1">DATEDIF(TablaEmpleados[[#This Row],[FECHA CONTRATO]],TODAY(),"Y")</f>
        <v>13</v>
      </c>
    </row>
    <row r="310" spans="1:48" x14ac:dyDescent="0.25">
      <c r="A310" t="s">
        <v>462</v>
      </c>
      <c r="B310" t="str">
        <f t="shared" si="4"/>
        <v>jwilliams@dominio.com</v>
      </c>
      <c r="C310" s="5">
        <v>59728</v>
      </c>
      <c r="D310" t="s">
        <v>23</v>
      </c>
      <c r="E310" t="s">
        <v>24</v>
      </c>
      <c r="F310">
        <v>2109</v>
      </c>
      <c r="G310" s="1">
        <v>25478</v>
      </c>
      <c r="H310" t="s">
        <v>46</v>
      </c>
      <c r="I310" t="s">
        <v>26</v>
      </c>
      <c r="J310" t="s">
        <v>27</v>
      </c>
      <c r="K310" t="s">
        <v>74</v>
      </c>
      <c r="L310" t="s">
        <v>67</v>
      </c>
      <c r="M310" s="1">
        <v>40917</v>
      </c>
      <c r="N310" s="1">
        <v>42182</v>
      </c>
      <c r="O310" t="s">
        <v>146</v>
      </c>
      <c r="P310" t="s">
        <v>39</v>
      </c>
      <c r="Q310" t="s">
        <v>32</v>
      </c>
      <c r="R310" t="s">
        <v>64</v>
      </c>
      <c r="S310" t="s">
        <v>69</v>
      </c>
      <c r="T310" t="s">
        <v>43</v>
      </c>
      <c r="U310">
        <v>4.3</v>
      </c>
      <c r="V310">
        <v>4</v>
      </c>
      <c r="W310">
        <v>0</v>
      </c>
      <c r="X310">
        <v>16</v>
      </c>
      <c r="Y310" s="1" t="str">
        <f>IF(TRIM(TablaEmpleados[[#This Row],[NOMBRE]])="","Solicitar nombre","Completo")</f>
        <v>Completo</v>
      </c>
      <c r="Z310" s="1" t="str">
        <f>IF(TRIM(TablaEmpleados[[#This Row],[EMAILS]])="","Solicitar email","")</f>
        <v/>
      </c>
      <c r="AA310" s="12">
        <f>IF(TablaEmpleados[[#This Row],[SALARIO]]&lt;60000,TablaEmpleados[[#This Row],[SALARIO]]*7%,0)</f>
        <v>4180.96</v>
      </c>
      <c r="AB310" s="15">
        <f>IF(RIGHT(TablaEmpleados[[#This Row],[EMAILS]],8)="pade.com",TablaEmpleados[[#This Row],[SALARIO]]*12%,0)</f>
        <v>0</v>
      </c>
      <c r="AC310" s="15">
        <f>IF(LEFT(TablaEmpleados[[#This Row],[EMAILS]],8)="pade.com",TablaEmpleados[[#This Row],[SALARIO]]*12%,0)</f>
        <v>0</v>
      </c>
      <c r="AD310" s="15">
        <f>IF(COUNTIF(TablaEmpleados[[#This Row],[CARGO]],"*Production*")&gt;0,TablaEmpleados[[#This Row],[SALARIO]]*7%,0)</f>
        <v>4180.96</v>
      </c>
      <c r="AE310" s="59">
        <f>IF(TablaEmpleados[[#This Row],[ESTADO CIVIL]]="Married",2,0)</f>
        <v>0</v>
      </c>
      <c r="AF310" s="59">
        <f ca="1">IF(DATEDIF(TablaEmpleados[[#This Row],[FECHA CONTRATO]],TODAY(),"Y")&gt;=10,2,0)</f>
        <v>2</v>
      </c>
      <c r="AG310" s="6">
        <f>IF(AND(TablaEmpleados[[#This Row],[NACIONALIDAD]]&lt;&gt;"US Citizen",TablaEmpleados[[#This Row],[Bono anual 2]]=0),TablaEmpleados[[#This Row],[SALARIO]]*3%,0)</f>
        <v>0</v>
      </c>
      <c r="AH310" s="6" t="str">
        <f>IF(AND(TablaEmpleados[[#This Row],[NACIONALIDAD]]="US Citizen",TablaEmpleados[[#This Row],[LATINO]]="Yes"),"SI","NO")</f>
        <v>SI</v>
      </c>
      <c r="AI310" s="19">
        <v>1</v>
      </c>
      <c r="AJ310" s="19" t="str">
        <f>IF(AND(TablaEmpleados[[#This Row],[SALARIO]]&gt;=40000,TablaEmpleados[[#This Row],[SALARIO]]&lt;=50000),"SI","NO")</f>
        <v>NO</v>
      </c>
      <c r="AK310" s="6" t="str">
        <f>IF(OR(TablaEmpleados[[#This Row],[SALARIO]]&lt;55000,TablaEmpleados[[#This Row],[ESTADO CIVIL]]="Married"),"SI","NO")</f>
        <v>NO</v>
      </c>
      <c r="AL310" s="6" t="str">
        <f>IF(TablaEmpleados[[#This Row],[ESTADO]]="MA",
              IF(OR(TablaEmpleados[[#This Row],[CP]]=2145,TablaEmpleados[[#This Row],[CP]]=2148),"SI","NO"),"NO")</f>
        <v>NO</v>
      </c>
      <c r="AM3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0" s="6" t="str" cm="1">
        <f t="array" ref="AN3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0" s="6" t="b">
        <f>TablaEmpleados[[#This Row],[EVALUACIÓN DE DESEMPEÑO CON SI]]=TablaEmpleados[[#This Row],[EVALUACIÓN DE DESEMPEÑO CON SI.CONJUNTO]]</f>
        <v>1</v>
      </c>
      <c r="AP310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10" s="6" t="str" cm="1">
        <f t="array" ref="AQ3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0" s="6" t="b">
        <f>TablaEmpleados[[#This Row],[BONOS DE VIAJE POR EL MUNDO (Con SI)]]=TablaEmpleados[[#This Row],[BONOS DE VIAJE POR EL MUNDO (Con SI.CONJUNTO)]]</f>
        <v>1</v>
      </c>
      <c r="AS310" s="22" cm="1">
        <f t="array" ref="AS3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0" s="6" t="str" cm="1">
        <f t="array" ref="AT310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0" s="59">
        <f ca="1">DATEDIF(TablaEmpleados[[#This Row],[FECHA CONTRATO]],TODAY(),"Y")</f>
        <v>12</v>
      </c>
    </row>
    <row r="311" spans="1:48" x14ac:dyDescent="0.25">
      <c r="A311" t="s">
        <v>463</v>
      </c>
      <c r="B311" t="str">
        <f t="shared" si="4"/>
        <v>jwinthrop@dominio.com</v>
      </c>
      <c r="C311" s="5">
        <v>70507</v>
      </c>
      <c r="D311" t="s">
        <v>45</v>
      </c>
      <c r="E311" t="s">
        <v>24</v>
      </c>
      <c r="F311">
        <v>2045</v>
      </c>
      <c r="G311" s="1">
        <v>21496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 s="1">
        <v>41281</v>
      </c>
      <c r="N311" s="1">
        <v>42421</v>
      </c>
      <c r="O311" t="s">
        <v>114</v>
      </c>
      <c r="P311" t="s">
        <v>39</v>
      </c>
      <c r="Q311" t="s">
        <v>32</v>
      </c>
      <c r="R311" t="s">
        <v>68</v>
      </c>
      <c r="S311" t="s">
        <v>34</v>
      </c>
      <c r="T311" t="s">
        <v>35</v>
      </c>
      <c r="U311">
        <v>5</v>
      </c>
      <c r="V311">
        <v>3</v>
      </c>
      <c r="W311">
        <v>0</v>
      </c>
      <c r="X311">
        <v>7</v>
      </c>
      <c r="Y311" s="1" t="str">
        <f>IF(TRIM(TablaEmpleados[[#This Row],[NOMBRE]])="","Solicitar nombre","Completo")</f>
        <v>Completo</v>
      </c>
      <c r="Z311" s="1" t="str">
        <f>IF(TRIM(TablaEmpleados[[#This Row],[EMAILS]])="","Solicitar email","")</f>
        <v/>
      </c>
      <c r="AA311" s="12">
        <f>IF(TablaEmpleados[[#This Row],[SALARIO]]&lt;60000,TablaEmpleados[[#This Row],[SALARIO]]*7%,0)</f>
        <v>0</v>
      </c>
      <c r="AB311" s="15">
        <f>IF(RIGHT(TablaEmpleados[[#This Row],[EMAILS]],8)="pade.com",TablaEmpleados[[#This Row],[SALARIO]]*12%,0)</f>
        <v>0</v>
      </c>
      <c r="AC311" s="15">
        <f>IF(LEFT(TablaEmpleados[[#This Row],[EMAILS]],8)="pade.com",TablaEmpleados[[#This Row],[SALARIO]]*12%,0)</f>
        <v>0</v>
      </c>
      <c r="AD311" s="15">
        <f>IF(COUNTIF(TablaEmpleados[[#This Row],[CARGO]],"*Production*")&gt;0,TablaEmpleados[[#This Row],[SALARIO]]*7%,0)</f>
        <v>4935.4900000000007</v>
      </c>
      <c r="AE311" s="59">
        <f>IF(TablaEmpleados[[#This Row],[ESTADO CIVIL]]="Married",2,0)</f>
        <v>0</v>
      </c>
      <c r="AF311" s="59">
        <f ca="1">IF(DATEDIF(TablaEmpleados[[#This Row],[FECHA CONTRATO]],TODAY(),"Y")&gt;=10,2,0)</f>
        <v>2</v>
      </c>
      <c r="AG311" s="6">
        <f>IF(AND(TablaEmpleados[[#This Row],[NACIONALIDAD]]&lt;&gt;"US Citizen",TablaEmpleados[[#This Row],[Bono anual 2]]=0),TablaEmpleados[[#This Row],[SALARIO]]*3%,0)</f>
        <v>0</v>
      </c>
      <c r="AH311" s="6" t="str">
        <f>IF(AND(TablaEmpleados[[#This Row],[NACIONALIDAD]]="US Citizen",TablaEmpleados[[#This Row],[LATINO]]="Yes"),"SI","NO")</f>
        <v>NO</v>
      </c>
      <c r="AI311" s="19">
        <v>1</v>
      </c>
      <c r="AJ311" s="19" t="str">
        <f>IF(AND(TablaEmpleados[[#This Row],[SALARIO]]&gt;=40000,TablaEmpleados[[#This Row],[SALARIO]]&lt;=50000),"SI","NO")</f>
        <v>NO</v>
      </c>
      <c r="AK311" s="6" t="str">
        <f>IF(OR(TablaEmpleados[[#This Row],[SALARIO]]&lt;55000,TablaEmpleados[[#This Row],[ESTADO CIVIL]]="Married"),"SI","NO")</f>
        <v>NO</v>
      </c>
      <c r="AL311" s="6" t="str">
        <f>IF(TablaEmpleados[[#This Row],[ESTADO]]="MA",
              IF(OR(TablaEmpleados[[#This Row],[CP]]=2145,TablaEmpleados[[#This Row],[CP]]=2148),"SI","NO"),"NO")</f>
        <v>NO</v>
      </c>
      <c r="AM3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1" s="6" t="str" cm="1">
        <f t="array" ref="AN3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1" s="6" t="b">
        <f>TablaEmpleados[[#This Row],[EVALUACIÓN DE DESEMPEÑO CON SI]]=TablaEmpleados[[#This Row],[EVALUACIÓN DE DESEMPEÑO CON SI.CONJUNTO]]</f>
        <v>1</v>
      </c>
      <c r="AP311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311" s="6" t="str" cm="1">
        <f t="array" ref="AQ3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11" s="6" t="b">
        <f>TablaEmpleados[[#This Row],[BONOS DE VIAJE POR EL MUNDO (Con SI)]]=TablaEmpleados[[#This Row],[BONOS DE VIAJE POR EL MUNDO (Con SI.CONJUNTO)]]</f>
        <v>1</v>
      </c>
      <c r="AS311" s="22" cm="1">
        <f t="array" ref="AS31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11" s="6" t="str" cm="1">
        <f t="array" ref="AT311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3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1" s="59">
        <f ca="1">DATEDIF(TablaEmpleados[[#This Row],[FECHA CONTRATO]],TODAY(),"Y")</f>
        <v>11</v>
      </c>
    </row>
    <row r="312" spans="1:48" x14ac:dyDescent="0.25">
      <c r="A312" t="s">
        <v>464</v>
      </c>
      <c r="B312" t="str">
        <f t="shared" si="4"/>
        <v>hwolk@dominio.com</v>
      </c>
      <c r="C312" s="5">
        <v>60446</v>
      </c>
      <c r="D312" t="s">
        <v>45</v>
      </c>
      <c r="E312" t="s">
        <v>24</v>
      </c>
      <c r="F312">
        <v>2302</v>
      </c>
      <c r="G312" s="1">
        <v>31157</v>
      </c>
      <c r="H312" t="s">
        <v>46</v>
      </c>
      <c r="I312" t="s">
        <v>26</v>
      </c>
      <c r="J312" t="s">
        <v>27</v>
      </c>
      <c r="K312" t="s">
        <v>28</v>
      </c>
      <c r="L312" t="s">
        <v>29</v>
      </c>
      <c r="M312" s="1">
        <v>41911</v>
      </c>
      <c r="N312" s="1"/>
      <c r="O312" t="s">
        <v>30</v>
      </c>
      <c r="P312" t="s">
        <v>31</v>
      </c>
      <c r="Q312" t="s">
        <v>32</v>
      </c>
      <c r="R312" t="s">
        <v>76</v>
      </c>
      <c r="S312" t="s">
        <v>34</v>
      </c>
      <c r="T312" t="s">
        <v>43</v>
      </c>
      <c r="U312">
        <v>3.4</v>
      </c>
      <c r="V312">
        <v>4</v>
      </c>
      <c r="W312">
        <v>0</v>
      </c>
      <c r="X312">
        <v>14</v>
      </c>
      <c r="Y312" s="1" t="str">
        <f>IF(TRIM(TablaEmpleados[[#This Row],[NOMBRE]])="","Solicitar nombre","Completo")</f>
        <v>Completo</v>
      </c>
      <c r="Z312" s="1" t="str">
        <f>IF(TRIM(TablaEmpleados[[#This Row],[EMAILS]])="","Solicitar email","")</f>
        <v/>
      </c>
      <c r="AA312" s="12">
        <f>IF(TablaEmpleados[[#This Row],[SALARIO]]&lt;60000,TablaEmpleados[[#This Row],[SALARIO]]*7%,0)</f>
        <v>0</v>
      </c>
      <c r="AB312" s="15">
        <f>IF(RIGHT(TablaEmpleados[[#This Row],[EMAILS]],8)="pade.com",TablaEmpleados[[#This Row],[SALARIO]]*12%,0)</f>
        <v>0</v>
      </c>
      <c r="AC312" s="15">
        <f>IF(LEFT(TablaEmpleados[[#This Row],[EMAILS]],8)="pade.com",TablaEmpleados[[#This Row],[SALARIO]]*12%,0)</f>
        <v>0</v>
      </c>
      <c r="AD312" s="15">
        <f>IF(COUNTIF(TablaEmpleados[[#This Row],[CARGO]],"*Production*")&gt;0,TablaEmpleados[[#This Row],[SALARIO]]*7%,0)</f>
        <v>4231.22</v>
      </c>
      <c r="AE312" s="59">
        <f>IF(TablaEmpleados[[#This Row],[ESTADO CIVIL]]="Married",2,0)</f>
        <v>0</v>
      </c>
      <c r="AF312" s="59">
        <f ca="1">IF(DATEDIF(TablaEmpleados[[#This Row],[FECHA CONTRATO]],TODAY(),"Y")&gt;=10,2,0)</f>
        <v>0</v>
      </c>
      <c r="AG312" s="6">
        <f>IF(AND(TablaEmpleados[[#This Row],[NACIONALIDAD]]&lt;&gt;"US Citizen",TablaEmpleados[[#This Row],[Bono anual 2]]=0),TablaEmpleados[[#This Row],[SALARIO]]*3%,0)</f>
        <v>0</v>
      </c>
      <c r="AH312" s="6" t="str">
        <f>IF(AND(TablaEmpleados[[#This Row],[NACIONALIDAD]]="US Citizen",TablaEmpleados[[#This Row],[LATINO]]="Yes"),"SI","NO")</f>
        <v>NO</v>
      </c>
      <c r="AI312" s="19">
        <v>1</v>
      </c>
      <c r="AJ312" s="19" t="str">
        <f>IF(AND(TablaEmpleados[[#This Row],[SALARIO]]&gt;=40000,TablaEmpleados[[#This Row],[SALARIO]]&lt;=50000),"SI","NO")</f>
        <v>NO</v>
      </c>
      <c r="AK312" s="6" t="str">
        <f>IF(OR(TablaEmpleados[[#This Row],[SALARIO]]&lt;55000,TablaEmpleados[[#This Row],[ESTADO CIVIL]]="Married"),"SI","NO")</f>
        <v>NO</v>
      </c>
      <c r="AL312" s="6" t="str">
        <f>IF(TablaEmpleados[[#This Row],[ESTADO]]="MA",
              IF(OR(TablaEmpleados[[#This Row],[CP]]=2145,TablaEmpleados[[#This Row],[CP]]=2148),"SI","NO"),"NO")</f>
        <v>NO</v>
      </c>
      <c r="AM3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2" s="6" t="str" cm="1">
        <f t="array" ref="AN3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2" s="6" t="b">
        <f>TablaEmpleados[[#This Row],[EVALUACIÓN DE DESEMPEÑO CON SI]]=TablaEmpleados[[#This Row],[EVALUACIÓN DE DESEMPEÑO CON SI.CONJUNTO]]</f>
        <v>1</v>
      </c>
      <c r="AP312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12" s="6" t="str" cm="1">
        <f t="array" ref="AQ3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2" s="6" t="b">
        <f>TablaEmpleados[[#This Row],[BONOS DE VIAJE POR EL MUNDO (Con SI)]]=TablaEmpleados[[#This Row],[BONOS DE VIAJE POR EL MUNDO (Con SI.CONJUNTO)]]</f>
        <v>1</v>
      </c>
      <c r="AS312" s="22" cm="1">
        <f t="array" ref="AS31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2" s="6" t="str" cm="1">
        <f t="array" ref="AT312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3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2" s="59">
        <f ca="1">DATEDIF(TablaEmpleados[[#This Row],[FECHA CONTRATO]],TODAY(),"Y")</f>
        <v>9</v>
      </c>
    </row>
    <row r="313" spans="1:48" x14ac:dyDescent="0.25">
      <c r="A313" t="s">
        <v>465</v>
      </c>
      <c r="B313" t="str">
        <f t="shared" si="4"/>
        <v>jwoodson@dominio.com</v>
      </c>
      <c r="C313" s="5">
        <v>65893</v>
      </c>
      <c r="D313" t="s">
        <v>45</v>
      </c>
      <c r="E313" t="s">
        <v>24</v>
      </c>
      <c r="F313">
        <v>1810</v>
      </c>
      <c r="G313" s="1">
        <v>31178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 s="1">
        <v>41827</v>
      </c>
      <c r="N313" s="1"/>
      <c r="O313" t="s">
        <v>30</v>
      </c>
      <c r="P313" t="s">
        <v>31</v>
      </c>
      <c r="Q313" t="s">
        <v>32</v>
      </c>
      <c r="R313" t="s">
        <v>48</v>
      </c>
      <c r="S313" t="s">
        <v>34</v>
      </c>
      <c r="T313" t="s">
        <v>43</v>
      </c>
      <c r="U313">
        <v>4.07</v>
      </c>
      <c r="V313">
        <v>4</v>
      </c>
      <c r="W313">
        <v>0</v>
      </c>
      <c r="X313">
        <v>13</v>
      </c>
      <c r="Y313" s="1" t="str">
        <f>IF(TRIM(TablaEmpleados[[#This Row],[NOMBRE]])="","Solicitar nombre","Completo")</f>
        <v>Completo</v>
      </c>
      <c r="Z313" s="1" t="str">
        <f>IF(TRIM(TablaEmpleados[[#This Row],[EMAILS]])="","Solicitar email","")</f>
        <v/>
      </c>
      <c r="AA313" s="12">
        <f>IF(TablaEmpleados[[#This Row],[SALARIO]]&lt;60000,TablaEmpleados[[#This Row],[SALARIO]]*7%,0)</f>
        <v>0</v>
      </c>
      <c r="AB313" s="15">
        <f>IF(RIGHT(TablaEmpleados[[#This Row],[EMAILS]],8)="pade.com",TablaEmpleados[[#This Row],[SALARIO]]*12%,0)</f>
        <v>0</v>
      </c>
      <c r="AC313" s="15">
        <f>IF(LEFT(TablaEmpleados[[#This Row],[EMAILS]],8)="pade.com",TablaEmpleados[[#This Row],[SALARIO]]*12%,0)</f>
        <v>0</v>
      </c>
      <c r="AD313" s="15">
        <f>IF(COUNTIF(TablaEmpleados[[#This Row],[CARGO]],"*Production*")&gt;0,TablaEmpleados[[#This Row],[SALARIO]]*7%,0)</f>
        <v>4612.51</v>
      </c>
      <c r="AE313" s="59">
        <f>IF(TablaEmpleados[[#This Row],[ESTADO CIVIL]]="Married",2,0)</f>
        <v>0</v>
      </c>
      <c r="AF313" s="59">
        <f ca="1">IF(DATEDIF(TablaEmpleados[[#This Row],[FECHA CONTRATO]],TODAY(),"Y")&gt;=10,2,0)</f>
        <v>0</v>
      </c>
      <c r="AG313" s="6">
        <f>IF(AND(TablaEmpleados[[#This Row],[NACIONALIDAD]]&lt;&gt;"US Citizen",TablaEmpleados[[#This Row],[Bono anual 2]]=0),TablaEmpleados[[#This Row],[SALARIO]]*3%,0)</f>
        <v>0</v>
      </c>
      <c r="AH313" s="6" t="str">
        <f>IF(AND(TablaEmpleados[[#This Row],[NACIONALIDAD]]="US Citizen",TablaEmpleados[[#This Row],[LATINO]]="Yes"),"SI","NO")</f>
        <v>NO</v>
      </c>
      <c r="AI313" s="19">
        <v>1</v>
      </c>
      <c r="AJ313" s="19" t="str">
        <f>IF(AND(TablaEmpleados[[#This Row],[SALARIO]]&gt;=40000,TablaEmpleados[[#This Row],[SALARIO]]&lt;=50000),"SI","NO")</f>
        <v>NO</v>
      </c>
      <c r="AK313" s="6" t="str">
        <f>IF(OR(TablaEmpleados[[#This Row],[SALARIO]]&lt;55000,TablaEmpleados[[#This Row],[ESTADO CIVIL]]="Married"),"SI","NO")</f>
        <v>NO</v>
      </c>
      <c r="AL313" s="6" t="str">
        <f>IF(TablaEmpleados[[#This Row],[ESTADO]]="MA",
              IF(OR(TablaEmpleados[[#This Row],[CP]]=2145,TablaEmpleados[[#This Row],[CP]]=2148),"SI","NO"),"NO")</f>
        <v>NO</v>
      </c>
      <c r="AM3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3" s="6" t="str" cm="1">
        <f t="array" ref="AN3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3" s="6" t="b">
        <f>TablaEmpleados[[#This Row],[EVALUACIÓN DE DESEMPEÑO CON SI]]=TablaEmpleados[[#This Row],[EVALUACIÓN DE DESEMPEÑO CON SI.CONJUNTO]]</f>
        <v>1</v>
      </c>
      <c r="AP313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13" s="6" t="str" cm="1">
        <f t="array" ref="AQ3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3" s="6" t="b">
        <f>TablaEmpleados[[#This Row],[BONOS DE VIAJE POR EL MUNDO (Con SI)]]=TablaEmpleados[[#This Row],[BONOS DE VIAJE POR EL MUNDO (Con SI.CONJUNTO)]]</f>
        <v>1</v>
      </c>
      <c r="AS313" s="22" cm="1">
        <f t="array" ref="AS3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3" s="6" t="str" cm="1">
        <f t="array" ref="AT313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3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3" s="59">
        <f ca="1">DATEDIF(TablaEmpleados[[#This Row],[FECHA CONTRATO]],TODAY(),"Y")</f>
        <v>9</v>
      </c>
    </row>
    <row r="314" spans="1:48" x14ac:dyDescent="0.25">
      <c r="A314" t="s">
        <v>466</v>
      </c>
      <c r="B314" t="str">
        <f>LOWER(LEFT(RIGHT(A314,LEN(A314)-FIND(",",A314)),1)&amp;LEFT(A314,FIND(",",A314)-1)&amp;"@pade.com")</f>
        <v>cybarra@pade.com</v>
      </c>
      <c r="C314" s="5">
        <v>48513</v>
      </c>
      <c r="D314" t="s">
        <v>23</v>
      </c>
      <c r="E314" t="s">
        <v>24</v>
      </c>
      <c r="F314">
        <v>2458</v>
      </c>
      <c r="G314" s="1">
        <v>30075</v>
      </c>
      <c r="H314" t="s">
        <v>46</v>
      </c>
      <c r="I314" t="s">
        <v>26</v>
      </c>
      <c r="J314" t="s">
        <v>27</v>
      </c>
      <c r="K314" t="s">
        <v>28</v>
      </c>
      <c r="L314" t="s">
        <v>96</v>
      </c>
      <c r="M314" s="1">
        <v>39693</v>
      </c>
      <c r="N314" s="1">
        <v>42276</v>
      </c>
      <c r="O314" t="s">
        <v>75</v>
      </c>
      <c r="P314" t="s">
        <v>39</v>
      </c>
      <c r="Q314" t="s">
        <v>32</v>
      </c>
      <c r="R314" t="s">
        <v>68</v>
      </c>
      <c r="S314" t="s">
        <v>55</v>
      </c>
      <c r="T314" t="s">
        <v>102</v>
      </c>
      <c r="U314">
        <v>3.2</v>
      </c>
      <c r="V314">
        <v>2</v>
      </c>
      <c r="W314">
        <v>0</v>
      </c>
      <c r="X314">
        <v>4</v>
      </c>
      <c r="Y314" s="1" t="str">
        <f>IF(TRIM(TablaEmpleados[[#This Row],[NOMBRE]])="","Solicitar nombre","Completo")</f>
        <v>Completo</v>
      </c>
      <c r="Z314" s="1" t="str">
        <f>IF(TRIM(TablaEmpleados[[#This Row],[EMAILS]])="","Solicitar email","")</f>
        <v/>
      </c>
      <c r="AA314" s="12">
        <f>IF(TablaEmpleados[[#This Row],[SALARIO]]&lt;60000,TablaEmpleados[[#This Row],[SALARIO]]*7%,0)</f>
        <v>3395.9100000000003</v>
      </c>
      <c r="AB314" s="15">
        <f>IF(RIGHT(TablaEmpleados[[#This Row],[EMAILS]],8)="pade.com",TablaEmpleados[[#This Row],[SALARIO]]*12%,0)</f>
        <v>5821.5599999999995</v>
      </c>
      <c r="AC314" s="15">
        <f>IF(LEFT(TablaEmpleados[[#This Row],[EMAILS]],8)="pade.com",TablaEmpleados[[#This Row],[SALARIO]]*12%,0)</f>
        <v>0</v>
      </c>
      <c r="AD314" s="15">
        <f>IF(COUNTIF(TablaEmpleados[[#This Row],[CARGO]],"*Production*")&gt;0,TablaEmpleados[[#This Row],[SALARIO]]*7%,0)</f>
        <v>3395.9100000000003</v>
      </c>
      <c r="AE314" s="59">
        <f>IF(TablaEmpleados[[#This Row],[ESTADO CIVIL]]="Married",2,0)</f>
        <v>0</v>
      </c>
      <c r="AF314" s="59">
        <f ca="1">IF(DATEDIF(TablaEmpleados[[#This Row],[FECHA CONTRATO]],TODAY(),"Y")&gt;=10,2,0)</f>
        <v>2</v>
      </c>
      <c r="AG314" s="6">
        <f>IF(AND(TablaEmpleados[[#This Row],[NACIONALIDAD]]&lt;&gt;"US Citizen",TablaEmpleados[[#This Row],[Bono anual 2]]=0),TablaEmpleados[[#This Row],[SALARIO]]*3%,0)</f>
        <v>0</v>
      </c>
      <c r="AH314" s="6" t="str">
        <f>IF(AND(TablaEmpleados[[#This Row],[NACIONALIDAD]]="US Citizen",TablaEmpleados[[#This Row],[LATINO]]="Yes"),"SI","NO")</f>
        <v>NO</v>
      </c>
      <c r="AI314" s="19">
        <v>1</v>
      </c>
      <c r="AJ314" s="19" t="str">
        <f>IF(AND(TablaEmpleados[[#This Row],[SALARIO]]&gt;=40000,TablaEmpleados[[#This Row],[SALARIO]]&lt;=50000),"SI","NO")</f>
        <v>SI</v>
      </c>
      <c r="AK314" s="6" t="str">
        <f>IF(OR(TablaEmpleados[[#This Row],[SALARIO]]&lt;55000,TablaEmpleados[[#This Row],[ESTADO CIVIL]]="Married"),"SI","NO")</f>
        <v>SI</v>
      </c>
      <c r="AL314" s="6" t="str">
        <f>IF(TablaEmpleados[[#This Row],[ESTADO]]="MA",
              IF(OR(TablaEmpleados[[#This Row],[CP]]=2145,TablaEmpleados[[#This Row],[CP]]=2148),"SI","NO"),"NO")</f>
        <v>NO</v>
      </c>
      <c r="AM3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4" s="6" t="str" cm="1">
        <f t="array" ref="AN3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4" s="6" t="b">
        <f>TablaEmpleados[[#This Row],[EVALUACIÓN DE DESEMPEÑO CON SI]]=TablaEmpleados[[#This Row],[EVALUACIÓN DE DESEMPEÑO CON SI.CONJUNTO]]</f>
        <v>1</v>
      </c>
      <c r="AP314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Sigue trabajando</v>
      </c>
      <c r="AQ314" s="6" t="str" cm="1">
        <f t="array" ref="AQ3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14" s="6" t="b">
        <f>TablaEmpleados[[#This Row],[BONOS DE VIAJE POR EL MUNDO (Con SI)]]=TablaEmpleados[[#This Row],[BONOS DE VIAJE POR EL MUNDO (Con SI.CONJUNTO)]]</f>
        <v>1</v>
      </c>
      <c r="AS314" s="22" cm="1">
        <f t="array" ref="AS31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14" s="6" t="str" cm="1">
        <f t="array" ref="AT314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Busqueda web</v>
      </c>
      <c r="AU3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4" s="59">
        <f ca="1">DATEDIF(TablaEmpleados[[#This Row],[FECHA CONTRATO]],TODAY(),"Y")</f>
        <v>15</v>
      </c>
    </row>
    <row r="315" spans="1:48" x14ac:dyDescent="0.25">
      <c r="A315" t="s">
        <v>467</v>
      </c>
      <c r="B315" t="str">
        <f t="shared" si="4"/>
        <v>jzamora@dominio.com</v>
      </c>
      <c r="C315" s="5">
        <v>220450</v>
      </c>
      <c r="D315" t="s">
        <v>468</v>
      </c>
      <c r="E315" t="s">
        <v>24</v>
      </c>
      <c r="F315">
        <v>2067</v>
      </c>
      <c r="G315" s="1">
        <v>29097</v>
      </c>
      <c r="H315" t="s">
        <v>46</v>
      </c>
      <c r="I315" t="s">
        <v>26</v>
      </c>
      <c r="J315" t="s">
        <v>27</v>
      </c>
      <c r="K315" t="s">
        <v>28</v>
      </c>
      <c r="L315" t="s">
        <v>29</v>
      </c>
      <c r="M315" s="1">
        <v>40278</v>
      </c>
      <c r="N315" s="1"/>
      <c r="O315" t="s">
        <v>30</v>
      </c>
      <c r="P315" t="s">
        <v>31</v>
      </c>
      <c r="Q315" t="s">
        <v>40</v>
      </c>
      <c r="R315" t="s">
        <v>115</v>
      </c>
      <c r="S315" t="s">
        <v>65</v>
      </c>
      <c r="T315" t="s">
        <v>35</v>
      </c>
      <c r="U315">
        <v>4.5999999999999996</v>
      </c>
      <c r="V315">
        <v>5</v>
      </c>
      <c r="W315">
        <v>6</v>
      </c>
      <c r="X315">
        <v>16</v>
      </c>
      <c r="Y315" s="1" t="str">
        <f>IF(TRIM(TablaEmpleados[[#This Row],[NOMBRE]])="","Solicitar nombre","Completo")</f>
        <v>Completo</v>
      </c>
      <c r="Z315" s="1" t="str">
        <f>IF(TRIM(TablaEmpleados[[#This Row],[EMAILS]])="","Solicitar email","")</f>
        <v/>
      </c>
      <c r="AA315" s="12">
        <f>IF(TablaEmpleados[[#This Row],[SALARIO]]&lt;60000,TablaEmpleados[[#This Row],[SALARIO]]*7%,0)</f>
        <v>0</v>
      </c>
      <c r="AB315" s="15">
        <f>IF(RIGHT(TablaEmpleados[[#This Row],[EMAILS]],8)="pade.com",TablaEmpleados[[#This Row],[SALARIO]]*12%,0)</f>
        <v>0</v>
      </c>
      <c r="AC315" s="15">
        <f>IF(LEFT(TablaEmpleados[[#This Row],[EMAILS]],8)="pade.com",TablaEmpleados[[#This Row],[SALARIO]]*12%,0)</f>
        <v>0</v>
      </c>
      <c r="AD315" s="15">
        <f>IF(COUNTIF(TablaEmpleados[[#This Row],[CARGO]],"*Production*")&gt;0,TablaEmpleados[[#This Row],[SALARIO]]*7%,0)</f>
        <v>0</v>
      </c>
      <c r="AE315" s="59">
        <f>IF(TablaEmpleados[[#This Row],[ESTADO CIVIL]]="Married",2,0)</f>
        <v>0</v>
      </c>
      <c r="AF315" s="59">
        <f ca="1">IF(DATEDIF(TablaEmpleados[[#This Row],[FECHA CONTRATO]],TODAY(),"Y")&gt;=10,2,0)</f>
        <v>2</v>
      </c>
      <c r="AG315" s="6">
        <f>IF(AND(TablaEmpleados[[#This Row],[NACIONALIDAD]]&lt;&gt;"US Citizen",TablaEmpleados[[#This Row],[Bono anual 2]]=0),TablaEmpleados[[#This Row],[SALARIO]]*3%,0)</f>
        <v>0</v>
      </c>
      <c r="AH315" s="6" t="str">
        <f>IF(AND(TablaEmpleados[[#This Row],[NACIONALIDAD]]="US Citizen",TablaEmpleados[[#This Row],[LATINO]]="Yes"),"SI","NO")</f>
        <v>NO</v>
      </c>
      <c r="AI315" s="19">
        <v>1</v>
      </c>
      <c r="AJ315" s="19" t="str">
        <f>IF(AND(TablaEmpleados[[#This Row],[SALARIO]]&gt;=40000,TablaEmpleados[[#This Row],[SALARIO]]&lt;=50000),"SI","NO")</f>
        <v>NO</v>
      </c>
      <c r="AK315" s="6" t="str">
        <f>IF(OR(TablaEmpleados[[#This Row],[SALARIO]]&lt;55000,TablaEmpleados[[#This Row],[ESTADO CIVIL]]="Married"),"SI","NO")</f>
        <v>NO</v>
      </c>
      <c r="AL315" s="6" t="str">
        <f>IF(TablaEmpleados[[#This Row],[ESTADO]]="MA",
              IF(OR(TablaEmpleados[[#This Row],[CP]]=2145,TablaEmpleados[[#This Row],[CP]]=2148),"SI","NO"),"NO")</f>
        <v>NO</v>
      </c>
      <c r="AM3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15" s="6" t="str" cm="1">
        <f t="array" ref="AN3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15" s="6" t="b">
        <f>TablaEmpleados[[#This Row],[EVALUACIÓN DE DESEMPEÑO CON SI]]=TablaEmpleados[[#This Row],[EVALUACIÓN DE DESEMPEÑO CON SI.CONJUNTO]]</f>
        <v>1</v>
      </c>
      <c r="AP315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10 países</v>
      </c>
      <c r="AQ315" s="6" t="str" cm="1">
        <f t="array" ref="AQ3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15" s="6" t="b">
        <f>TablaEmpleados[[#This Row],[BONOS DE VIAJE POR EL MUNDO (Con SI)]]=TablaEmpleados[[#This Row],[BONOS DE VIAJE POR EL MUNDO (Con SI.CONJUNTO)]]</f>
        <v>1</v>
      </c>
      <c r="AS315" s="22" cm="1">
        <f t="array" ref="AS315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15" s="6" t="str" cm="1">
        <f t="array" ref="AT315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5" s="59">
        <f ca="1">DATEDIF(TablaEmpleados[[#This Row],[FECHA CONTRATO]],TODAY(),"Y")</f>
        <v>14</v>
      </c>
    </row>
    <row r="316" spans="1:48" x14ac:dyDescent="0.25">
      <c r="A316" t="s">
        <v>469</v>
      </c>
      <c r="B316" t="str">
        <f t="shared" si="4"/>
        <v>jzhou@dominio.com</v>
      </c>
      <c r="C316" s="5">
        <v>89292</v>
      </c>
      <c r="D316" t="s">
        <v>80</v>
      </c>
      <c r="E316" t="s">
        <v>24</v>
      </c>
      <c r="F316">
        <v>2148</v>
      </c>
      <c r="G316" s="1">
        <v>28910</v>
      </c>
      <c r="H316" t="s">
        <v>46</v>
      </c>
      <c r="I316" t="s">
        <v>26</v>
      </c>
      <c r="J316" t="s">
        <v>27</v>
      </c>
      <c r="K316" t="s">
        <v>28</v>
      </c>
      <c r="L316" t="s">
        <v>29</v>
      </c>
      <c r="M316" s="1">
        <v>42093</v>
      </c>
      <c r="N316" s="1"/>
      <c r="O316" t="s">
        <v>30</v>
      </c>
      <c r="P316" t="s">
        <v>31</v>
      </c>
      <c r="Q316" t="s">
        <v>40</v>
      </c>
      <c r="R316" t="s">
        <v>41</v>
      </c>
      <c r="S316" t="s">
        <v>65</v>
      </c>
      <c r="T316" t="s">
        <v>43</v>
      </c>
      <c r="U316">
        <v>5</v>
      </c>
      <c r="V316">
        <v>3</v>
      </c>
      <c r="W316">
        <v>5</v>
      </c>
      <c r="X316">
        <v>11</v>
      </c>
      <c r="Y316" s="1" t="str">
        <f>IF(TRIM(TablaEmpleados[[#This Row],[NOMBRE]])="","Solicitar nombre","Completo")</f>
        <v>Completo</v>
      </c>
      <c r="Z316" s="1" t="str">
        <f>IF(TRIM(TablaEmpleados[[#This Row],[EMAILS]])="","Solicitar email","")</f>
        <v/>
      </c>
      <c r="AA316" s="12">
        <f>IF(TablaEmpleados[[#This Row],[SALARIO]]&lt;60000,TablaEmpleados[[#This Row],[SALARIO]]*7%,0)</f>
        <v>0</v>
      </c>
      <c r="AB316" s="15">
        <f>IF(RIGHT(TablaEmpleados[[#This Row],[EMAILS]],8)="pade.com",TablaEmpleados[[#This Row],[SALARIO]]*12%,0)</f>
        <v>0</v>
      </c>
      <c r="AC316" s="15">
        <f>IF(LEFT(TablaEmpleados[[#This Row],[EMAILS]],8)="pade.com",TablaEmpleados[[#This Row],[SALARIO]]*12%,0)</f>
        <v>0</v>
      </c>
      <c r="AD316" s="15">
        <f>IF(COUNTIF(TablaEmpleados[[#This Row],[CARGO]],"*Production*")&gt;0,TablaEmpleados[[#This Row],[SALARIO]]*7%,0)</f>
        <v>0</v>
      </c>
      <c r="AE316" s="59">
        <f>IF(TablaEmpleados[[#This Row],[ESTADO CIVIL]]="Married",2,0)</f>
        <v>0</v>
      </c>
      <c r="AF316" s="59">
        <f ca="1">IF(DATEDIF(TablaEmpleados[[#This Row],[FECHA CONTRATO]],TODAY(),"Y")&gt;=10,2,0)</f>
        <v>0</v>
      </c>
      <c r="AG316" s="6">
        <f>IF(AND(TablaEmpleados[[#This Row],[NACIONALIDAD]]&lt;&gt;"US Citizen",TablaEmpleados[[#This Row],[Bono anual 2]]=0),TablaEmpleados[[#This Row],[SALARIO]]*3%,0)</f>
        <v>0</v>
      </c>
      <c r="AH316" s="6" t="str">
        <f>IF(AND(TablaEmpleados[[#This Row],[NACIONALIDAD]]="US Citizen",TablaEmpleados[[#This Row],[LATINO]]="Yes"),"SI","NO")</f>
        <v>NO</v>
      </c>
      <c r="AI316" s="19">
        <v>1</v>
      </c>
      <c r="AJ316" s="19" t="str">
        <f>IF(AND(TablaEmpleados[[#This Row],[SALARIO]]&gt;=40000,TablaEmpleados[[#This Row],[SALARIO]]&lt;=50000),"SI","NO")</f>
        <v>NO</v>
      </c>
      <c r="AK316" s="6" t="str">
        <f>IF(OR(TablaEmpleados[[#This Row],[SALARIO]]&lt;55000,TablaEmpleados[[#This Row],[ESTADO CIVIL]]="Married"),"SI","NO")</f>
        <v>NO</v>
      </c>
      <c r="AL316" s="6" t="str">
        <f>IF(TablaEmpleados[[#This Row],[ESTADO]]="MA",
              IF(OR(TablaEmpleados[[#This Row],[CP]]=2145,TablaEmpleados[[#This Row],[CP]]=2148),"SI","NO"),"NO")</f>
        <v>SI</v>
      </c>
      <c r="AM3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16" s="6" t="str" cm="1">
        <f t="array" ref="AN3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16" s="6" t="b">
        <f>TablaEmpleados[[#This Row],[EVALUACIÓN DE DESEMPEÑO CON SI]]=TablaEmpleados[[#This Row],[EVALUACIÓN DE DESEMPEÑO CON SI.CONJUNTO]]</f>
        <v>1</v>
      </c>
      <c r="AP316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16" s="6" t="str" cm="1">
        <f t="array" ref="AQ3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6" s="6" t="b">
        <f>TablaEmpleados[[#This Row],[BONOS DE VIAJE POR EL MUNDO (Con SI)]]=TablaEmpleados[[#This Row],[BONOS DE VIAJE POR EL MUNDO (Con SI.CONJUNTO)]]</f>
        <v>1</v>
      </c>
      <c r="AS316" s="22" cm="1">
        <f t="array" ref="AS3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6" s="6" t="str" cm="1">
        <f t="array" ref="AT316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Referido</v>
      </c>
      <c r="AU3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6" s="59">
        <f ca="1">DATEDIF(TablaEmpleados[[#This Row],[FECHA CONTRATO]],TODAY(),"Y")</f>
        <v>9</v>
      </c>
    </row>
    <row r="317" spans="1:48" x14ac:dyDescent="0.25">
      <c r="A317" t="s">
        <v>470</v>
      </c>
      <c r="B317" t="str">
        <f t="shared" si="4"/>
        <v>czima@dominio.com</v>
      </c>
      <c r="C317" s="5">
        <v>45046</v>
      </c>
      <c r="D317" t="s">
        <v>23</v>
      </c>
      <c r="E317" t="s">
        <v>24</v>
      </c>
      <c r="F317">
        <v>1730</v>
      </c>
      <c r="G317" s="1">
        <v>28719</v>
      </c>
      <c r="H317" t="s">
        <v>46</v>
      </c>
      <c r="I317" t="s">
        <v>63</v>
      </c>
      <c r="J317" t="s">
        <v>27</v>
      </c>
      <c r="K317" t="s">
        <v>28</v>
      </c>
      <c r="L317" t="s">
        <v>96</v>
      </c>
      <c r="M317" s="1">
        <v>41911</v>
      </c>
      <c r="N317" s="1"/>
      <c r="O317" t="s">
        <v>30</v>
      </c>
      <c r="P317" t="s">
        <v>31</v>
      </c>
      <c r="Q317" t="s">
        <v>32</v>
      </c>
      <c r="R317" t="s">
        <v>76</v>
      </c>
      <c r="S317" t="s">
        <v>34</v>
      </c>
      <c r="T317" t="s">
        <v>43</v>
      </c>
      <c r="U317">
        <v>4.5</v>
      </c>
      <c r="V317">
        <v>5</v>
      </c>
      <c r="W317">
        <v>0</v>
      </c>
      <c r="X317">
        <v>2</v>
      </c>
      <c r="Y317" s="1" t="str">
        <f>IF(TRIM(TablaEmpleados[[#This Row],[NOMBRE]])="","Solicitar nombre","Completo")</f>
        <v>Completo</v>
      </c>
      <c r="Z317" s="1" t="str">
        <f>IF(TRIM(TablaEmpleados[[#This Row],[EMAILS]])="","Solicitar email","")</f>
        <v/>
      </c>
      <c r="AA317" s="12">
        <f>IF(TablaEmpleados[[#This Row],[SALARIO]]&lt;60000,TablaEmpleados[[#This Row],[SALARIO]]*7%,0)</f>
        <v>3153.2200000000003</v>
      </c>
      <c r="AB317" s="15">
        <f>IF(RIGHT(TablaEmpleados[[#This Row],[EMAILS]],8)="pade.com",TablaEmpleados[[#This Row],[SALARIO]]*12%,0)</f>
        <v>0</v>
      </c>
      <c r="AC317" s="15">
        <f>IF(LEFT(TablaEmpleados[[#This Row],[EMAILS]],8)="pade.com",TablaEmpleados[[#This Row],[SALARIO]]*12%,0)</f>
        <v>0</v>
      </c>
      <c r="AD317" s="15">
        <f>IF(COUNTIF(TablaEmpleados[[#This Row],[CARGO]],"*Production*")&gt;0,TablaEmpleados[[#This Row],[SALARIO]]*7%,0)</f>
        <v>3153.2200000000003</v>
      </c>
      <c r="AE317" s="59">
        <f>IF(TablaEmpleados[[#This Row],[ESTADO CIVIL]]="Married",2,0)</f>
        <v>0</v>
      </c>
      <c r="AF317" s="59">
        <f ca="1">IF(DATEDIF(TablaEmpleados[[#This Row],[FECHA CONTRATO]],TODAY(),"Y")&gt;=10,2,0)</f>
        <v>0</v>
      </c>
      <c r="AG317" s="6">
        <f>IF(AND(TablaEmpleados[[#This Row],[NACIONALIDAD]]&lt;&gt;"US Citizen",TablaEmpleados[[#This Row],[Bono anual 2]]=0),TablaEmpleados[[#This Row],[SALARIO]]*3%,0)</f>
        <v>0</v>
      </c>
      <c r="AH317" s="6" t="str">
        <f>IF(AND(TablaEmpleados[[#This Row],[NACIONALIDAD]]="US Citizen",TablaEmpleados[[#This Row],[LATINO]]="Yes"),"SI","NO")</f>
        <v>NO</v>
      </c>
      <c r="AI317" s="19">
        <v>1</v>
      </c>
      <c r="AJ317" s="19" t="str">
        <f>IF(AND(TablaEmpleados[[#This Row],[SALARIO]]&gt;=40000,TablaEmpleados[[#This Row],[SALARIO]]&lt;=50000),"SI","NO")</f>
        <v>SI</v>
      </c>
      <c r="AK317" s="6" t="str">
        <f>IF(OR(TablaEmpleados[[#This Row],[SALARIO]]&lt;55000,TablaEmpleados[[#This Row],[ESTADO CIVIL]]="Married"),"SI","NO")</f>
        <v>SI</v>
      </c>
      <c r="AL317" s="6" t="str">
        <f>IF(TablaEmpleados[[#This Row],[ESTADO]]="MA",
              IF(OR(TablaEmpleados[[#This Row],[CP]]=2145,TablaEmpleados[[#This Row],[CP]]=2148),"SI","NO"),"NO")</f>
        <v>NO</v>
      </c>
      <c r="AM3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7" s="6" t="str" cm="1">
        <f t="array" ref="AN3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7" s="6" t="b">
        <f>TablaEmpleados[[#This Row],[EVALUACIÓN DE DESEMPEÑO CON SI]]=TablaEmpleados[[#This Row],[EVALUACIÓN DE DESEMPEÑO CON SI.CONJUNTO]]</f>
        <v>1</v>
      </c>
      <c r="AP317" s="6" t="str">
        <f>IF(TablaEmpleados[[#This Row],[DESEMPEÑO]]="Exceeds","10 países",
       IF(TablaEmpleados[[#This Row],[DESEMPEÑO]]="Fully Meets","3 países",
          IF(TablaEmpleados[[#This Row],[DESEMPEÑO]]="Needs Improvement","Sigue trabajando",
                "PENDIENTE"
    )
))</f>
        <v>3 países</v>
      </c>
      <c r="AQ317" s="6" t="str" cm="1">
        <f t="array" ref="AQ3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7" s="6" t="b">
        <f>TablaEmpleados[[#This Row],[BONOS DE VIAJE POR EL MUNDO (Con SI)]]=TablaEmpleados[[#This Row],[BONOS DE VIAJE POR EL MUNDO (Con SI.CONJUNTO)]]</f>
        <v>1</v>
      </c>
      <c r="AS317" s="22" cm="1">
        <f t="array" ref="AS3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7" s="6" t="str" cm="1">
        <f t="array" ref="AT317">_xlfn.IFS(TablaEmpleados[[#This Row],[FUENTE RECLUTAMIENTO]]="linkedin","Redes sociales",
                                TablaEmpleados[[#This Row],[FUENTE RECLUTAMIENTO]]="Indeed","Otro",
                                TablaEmpleados[[#This Row],[FUENTE RECLUTAMIENTO]]="Google Search","Busqueda web",
                                TablaEmpleados[[#This Row],[FUENTE RECLUTAMIENTO]]="Employee Referral","Referido",
                                TablaEmpleados[[#This Row],[FUENTE RECLUTAMIENTO]]="Diversity Job Fair","Referido",
                                TablaEmpleados[[#This Row],[FUENTE RECLUTAMIENTO]]="On-Line Web application","Busqueda Web",
                                TablaEmpleados[[#This Row],[FUENTE RECLUTAMIENTO]]="CareerBuilder","Referido",
                                TablaEmpleados[[#This Row],[FUENTE RECLUTAMIENTO]]="Other","Otro",
                                TablaEmpleados[[#This Row],[FUENTE RECLUTAMIENTO]]="Website","Busqueda Web",TRUE,"falso")</f>
        <v>Redes sociales</v>
      </c>
      <c r="AU3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7" s="59">
        <f ca="1">DATEDIF(TablaEmpleados[[#This Row],[FECHA CONTRATO]],TODAY(),"Y")</f>
        <v>9</v>
      </c>
    </row>
  </sheetData>
  <phoneticPr fontId="21" type="noConversion"/>
  <hyperlinks>
    <hyperlink ref="AF4" r:id="rId1" location=":~:text=Calcula%20el%20n%C3%BAmero%20de%20d%C3%ADas,resultados%20incorrectos%20en%20determinados%20escenarios." xr:uid="{974E0062-D7D7-4532-B6B0-E2A134E6C031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0CB1080A-5216-404D-AB6A-4574EC5094B4}">
  <ds:schemaRefs>
    <ds:schemaRef ds:uri="http://gemini/pivotcustomization/TableXML_Hoja1_57ae206c-3d29-47cf-93f3-fb7d1b8e1980"/>
  </ds:schemaRefs>
</ds:datastoreItem>
</file>

<file path=customXml/itemProps2.xml><?xml version="1.0" encoding="utf-8"?>
<ds:datastoreItem xmlns:ds="http://schemas.openxmlformats.org/officeDocument/2006/customXml" ds:itemID="{4A654D65-1E67-4690-A245-9500F0A152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9D59049-BB54-43DF-9CB2-F2B8E430FDC5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0D1AD8C3-142B-44F3-8FF5-E444D92BDA41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C0CE6245-6C61-4878-98BD-76CE5FC2F723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8012CDB8-2554-4C43-95BE-2ED743C94ED6}">
  <ds:schemaRefs>
    <ds:schemaRef ds:uri="http://gemini/pivotcustomization/LinkedTableUpdateMode"/>
  </ds:schemaRefs>
</ds:datastoreItem>
</file>

<file path=customXml/itemProps7.xml><?xml version="1.0" encoding="utf-8"?>
<ds:datastoreItem xmlns:ds="http://schemas.openxmlformats.org/officeDocument/2006/customXml" ds:itemID="{4317A33F-C4E7-48C4-B063-BC5FA22697E0}">
  <ds:schemaRefs>
    <ds:schemaRef ds:uri="http://gemini/pivotcustomization/TableXML_Marital_4c4b5136-7996-47e1-a0e5-15e437405475"/>
  </ds:schemaRefs>
</ds:datastoreItem>
</file>

<file path=customXml/itemProps8.xml><?xml version="1.0" encoding="utf-8"?>
<ds:datastoreItem xmlns:ds="http://schemas.openxmlformats.org/officeDocument/2006/customXml" ds:itemID="{4801B259-021F-45A6-9552-4074F9AA1DDB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A9C5993C-E128-4903-8889-62917EEA1F20}">
  <ds:schemaRefs>
    <ds:schemaRef ds:uri="http://gemini/pivotcustomization/TableXML_Tabla2"/>
  </ds:schemaRefs>
</ds:datastoreItem>
</file>

<file path=customXml/itemProps10.xml><?xml version="1.0" encoding="utf-8"?>
<ds:datastoreItem xmlns:ds="http://schemas.openxmlformats.org/officeDocument/2006/customXml" ds:itemID="{24440185-CC12-4DDB-93D6-736C75C06430}">
  <ds:schemaRefs>
    <ds:schemaRef ds:uri="http://gemini/pivotcustomization/TableXML_Hoja1_3df1b22c-5e9b-496b-8a51-29cc015c7c11"/>
  </ds:schemaRefs>
</ds:datastoreItem>
</file>

<file path=customXml/itemProps11.xml><?xml version="1.0" encoding="utf-8"?>
<ds:datastoreItem xmlns:ds="http://schemas.openxmlformats.org/officeDocument/2006/customXml" ds:itemID="{C86C0CEB-1935-4A75-8C95-E61F9620FA78}">
  <ds:schemaRefs>
    <ds:schemaRef ds:uri="http://gemini/pivotcustomization/TableWidget"/>
  </ds:schemaRefs>
</ds:datastoreItem>
</file>

<file path=customXml/itemProps12.xml><?xml version="1.0" encoding="utf-8"?>
<ds:datastoreItem xmlns:ds="http://schemas.openxmlformats.org/officeDocument/2006/customXml" ds:itemID="{82E38D1E-E557-4D8B-AC1A-3BB2EB394B40}">
  <ds:schemaRefs>
    <ds:schemaRef ds:uri="http://gemini/pivotcustomization/TableXML_5 Deparments_706e578e-18be-48d5-9220-b5509f31320a"/>
  </ds:schemaRefs>
</ds:datastoreItem>
</file>

<file path=customXml/itemProps13.xml><?xml version="1.0" encoding="utf-8"?>
<ds:datastoreItem xmlns:ds="http://schemas.openxmlformats.org/officeDocument/2006/customXml" ds:itemID="{FE67889D-9DBB-4E04-99E8-EBB7100FD1F8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762C87D0-F1A3-43C5-AFA6-839CF933AE3C}">
  <ds:schemaRefs>
    <ds:schemaRef ds:uri="http://gemini/pivotcustomization/ClientWindowXML"/>
  </ds:schemaRefs>
</ds:datastoreItem>
</file>

<file path=customXml/itemProps15.xml><?xml version="1.0" encoding="utf-8"?>
<ds:datastoreItem xmlns:ds="http://schemas.openxmlformats.org/officeDocument/2006/customXml" ds:itemID="{521A3F8A-2BCC-4028-B855-A2414D31F9F5}">
  <ds:schemaRefs>
    <ds:schemaRef ds:uri="http://gemini/pivotcustomization/TableXML_Hoja1_4956c52d-173f-4601-b23a-b1f27f35adcf"/>
  </ds:schemaRefs>
</ds:datastoreItem>
</file>

<file path=customXml/itemProps16.xml><?xml version="1.0" encoding="utf-8"?>
<ds:datastoreItem xmlns:ds="http://schemas.openxmlformats.org/officeDocument/2006/customXml" ds:itemID="{AD3D8D23-9CBA-461F-8A33-FC14F2C07F0E}">
  <ds:schemaRefs>
    <ds:schemaRef ds:uri="http://gemini/pivotcustomization/ShowImplicitMeasures"/>
  </ds:schemaRefs>
</ds:datastoreItem>
</file>

<file path=customXml/itemProps17.xml><?xml version="1.0" encoding="utf-8"?>
<ds:datastoreItem xmlns:ds="http://schemas.openxmlformats.org/officeDocument/2006/customXml" ds:itemID="{003850CB-5356-47F9-ACA8-152CB76CD15E}">
  <ds:schemaRefs>
    <ds:schemaRef ds:uri="http://gemini/pivotcustomization/IsSandboxEmbedded"/>
  </ds:schemaRefs>
</ds:datastoreItem>
</file>

<file path=customXml/itemProps18.xml><?xml version="1.0" encoding="utf-8"?>
<ds:datastoreItem xmlns:ds="http://schemas.openxmlformats.org/officeDocument/2006/customXml" ds:itemID="{6F9648FD-9C4F-4334-B87C-394699A80056}">
  <ds:schemaRefs>
    <ds:schemaRef ds:uri="http://gemini/pivotcustomization/SandboxNonEmpty"/>
  </ds:schemaRefs>
</ds:datastoreItem>
</file>

<file path=customXml/itemProps19.xml><?xml version="1.0" encoding="utf-8"?>
<ds:datastoreItem xmlns:ds="http://schemas.openxmlformats.org/officeDocument/2006/customXml" ds:itemID="{F8EB5E67-F024-4897-81F0-0A11FFE29738}">
  <ds:schemaRefs>
    <ds:schemaRef ds:uri="http://gemini/pivotcustomization/Diagrams"/>
  </ds:schemaRefs>
</ds:datastoreItem>
</file>

<file path=customXml/itemProps20.xml><?xml version="1.0" encoding="utf-8"?>
<ds:datastoreItem xmlns:ds="http://schemas.openxmlformats.org/officeDocument/2006/customXml" ds:itemID="{E9DD97BB-FBB9-4246-9980-E54E2516C3B4}">
  <ds:schemaRefs>
    <ds:schemaRef ds:uri="http://gemini/pivotcustomization/ErrorCache"/>
  </ds:schemaRefs>
</ds:datastoreItem>
</file>

<file path=customXml/itemProps21.xml><?xml version="1.0" encoding="utf-8"?>
<ds:datastoreItem xmlns:ds="http://schemas.openxmlformats.org/officeDocument/2006/customXml" ds:itemID="{9C7455A7-275A-4336-A4A2-54AFBB271648}">
  <ds:schemaRefs>
    <ds:schemaRef ds:uri="http://gemini/pivotcustomization/ManualCalcMode"/>
  </ds:schemaRefs>
</ds:datastoreItem>
</file>

<file path=customXml/itemProps22.xml><?xml version="1.0" encoding="utf-8"?>
<ds:datastoreItem xmlns:ds="http://schemas.openxmlformats.org/officeDocument/2006/customXml" ds:itemID="{8785A377-611A-41EC-B81E-30E21A8A635F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Puntos a resolver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Lenis</dc:creator>
  <cp:keywords/>
  <dc:description/>
  <cp:lastModifiedBy>Roberto Pérez</cp:lastModifiedBy>
  <cp:revision/>
  <dcterms:created xsi:type="dcterms:W3CDTF">2020-11-02T17:26:13Z</dcterms:created>
  <dcterms:modified xsi:type="dcterms:W3CDTF">2024-05-20T10:11:16Z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a0fa6969-4b5f-4a88-acb4-94692ce2040b</vt:lpwstr>
  </property>
</Properties>
</file>