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vir\Downloads\Mercedes\AUTOMATIZADOR\"/>
    </mc:Choice>
  </mc:AlternateContent>
  <xr:revisionPtr revIDLastSave="0" documentId="13_ncr:1_{83BADAE0-57D8-4020-8963-9FB11AD6836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jercicio de Ventas" sheetId="1" r:id="rId1"/>
  </sheets>
  <definedNames>
    <definedName name="_xlnm._FilterDatabase" localSheetId="0" hidden="1">'Ejercicio de Ventas'!$A$12:$R$57</definedName>
    <definedName name="_xlnm.Extract" localSheetId="0">'Ejercicio de Ventas'!$A$61:$R$61</definedName>
    <definedName name="_xlnm.Criteria" localSheetId="0">'Ejercicio de Ventas'!#REF!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13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M54" i="1" l="1"/>
  <c r="N54" i="1" s="1"/>
  <c r="M38" i="1"/>
  <c r="N38" i="1" s="1"/>
  <c r="M22" i="1"/>
  <c r="N22" i="1" s="1"/>
  <c r="M14" i="1"/>
  <c r="N14" i="1" s="1"/>
  <c r="M13" i="1"/>
  <c r="N13" i="1" s="1"/>
  <c r="O13" i="1" s="1"/>
  <c r="M53" i="1"/>
  <c r="N53" i="1" s="1"/>
  <c r="M43" i="1"/>
  <c r="N43" i="1" s="1"/>
  <c r="O43" i="1" s="1"/>
  <c r="M35" i="1"/>
  <c r="N35" i="1" s="1"/>
  <c r="O35" i="1" s="1"/>
  <c r="M27" i="1"/>
  <c r="N27" i="1" s="1"/>
  <c r="O27" i="1" s="1"/>
  <c r="M50" i="1"/>
  <c r="N50" i="1" s="1"/>
  <c r="M42" i="1"/>
  <c r="N42" i="1" s="1"/>
  <c r="O42" i="1" s="1"/>
  <c r="M34" i="1"/>
  <c r="N34" i="1" s="1"/>
  <c r="O34" i="1" s="1"/>
  <c r="M26" i="1"/>
  <c r="N26" i="1" s="1"/>
  <c r="O26" i="1" s="1"/>
  <c r="M36" i="1"/>
  <c r="N36" i="1" s="1"/>
  <c r="M51" i="1"/>
  <c r="N51" i="1" s="1"/>
  <c r="O51" i="1" s="1"/>
  <c r="M57" i="1"/>
  <c r="N57" i="1" s="1"/>
  <c r="O57" i="1" s="1"/>
  <c r="M41" i="1"/>
  <c r="N41" i="1" s="1"/>
  <c r="O41" i="1" s="1"/>
  <c r="M33" i="1"/>
  <c r="N33" i="1" s="1"/>
  <c r="O33" i="1" s="1"/>
  <c r="M25" i="1"/>
  <c r="N25" i="1" s="1"/>
  <c r="O25" i="1" s="1"/>
  <c r="M17" i="1"/>
  <c r="N17" i="1" s="1"/>
  <c r="O17" i="1" s="1"/>
  <c r="M37" i="1"/>
  <c r="N37" i="1" s="1"/>
  <c r="M56" i="1"/>
  <c r="N56" i="1" s="1"/>
  <c r="O56" i="1" s="1"/>
  <c r="M40" i="1"/>
  <c r="N40" i="1" s="1"/>
  <c r="M24" i="1"/>
  <c r="N24" i="1" s="1"/>
  <c r="O24" i="1" s="1"/>
  <c r="M16" i="1"/>
  <c r="N16" i="1" s="1"/>
  <c r="O16" i="1" s="1"/>
  <c r="M52" i="1"/>
  <c r="N52" i="1" s="1"/>
  <c r="M55" i="1"/>
  <c r="N55" i="1" s="1"/>
  <c r="M39" i="1"/>
  <c r="N39" i="1" s="1"/>
  <c r="O39" i="1" s="1"/>
  <c r="M23" i="1"/>
  <c r="N23" i="1" s="1"/>
  <c r="M15" i="1"/>
  <c r="N15" i="1" s="1"/>
  <c r="O15" i="1" s="1"/>
  <c r="M19" i="1"/>
  <c r="N19" i="1" s="1"/>
  <c r="O19" i="1" s="1"/>
  <c r="M18" i="1"/>
  <c r="N18" i="1" s="1"/>
  <c r="O18" i="1" s="1"/>
  <c r="M46" i="1"/>
  <c r="N46" i="1" s="1"/>
  <c r="O46" i="1" s="1"/>
  <c r="M29" i="1"/>
  <c r="N29" i="1" s="1"/>
  <c r="M21" i="1"/>
  <c r="N21" i="1" s="1"/>
  <c r="O21" i="1" s="1"/>
  <c r="M44" i="1"/>
  <c r="N44" i="1" s="1"/>
  <c r="O44" i="1" s="1"/>
  <c r="M28" i="1"/>
  <c r="N28" i="1" s="1"/>
  <c r="O28" i="1" s="1"/>
  <c r="M49" i="1"/>
  <c r="N49" i="1" s="1"/>
  <c r="O49" i="1" s="1"/>
  <c r="M48" i="1"/>
  <c r="N48" i="1" s="1"/>
  <c r="O48" i="1" s="1"/>
  <c r="M32" i="1"/>
  <c r="N32" i="1" s="1"/>
  <c r="M30" i="1"/>
  <c r="N30" i="1" s="1"/>
  <c r="O30" i="1" s="1"/>
  <c r="M45" i="1"/>
  <c r="N45" i="1" s="1"/>
  <c r="O45" i="1" s="1"/>
  <c r="M20" i="1"/>
  <c r="N20" i="1" s="1"/>
  <c r="M47" i="1"/>
  <c r="N47" i="1" s="1"/>
  <c r="M31" i="1"/>
  <c r="N31" i="1" s="1"/>
  <c r="O31" i="1" s="1"/>
  <c r="J46" i="1"/>
  <c r="J38" i="1"/>
  <c r="J30" i="1"/>
  <c r="J22" i="1"/>
  <c r="J14" i="1"/>
  <c r="J54" i="1"/>
  <c r="J53" i="1"/>
  <c r="J37" i="1"/>
  <c r="J21" i="1"/>
  <c r="J45" i="1"/>
  <c r="J29" i="1"/>
  <c r="J55" i="1"/>
  <c r="J47" i="1"/>
  <c r="J39" i="1"/>
  <c r="J31" i="1"/>
  <c r="J23" i="1"/>
  <c r="J15" i="1"/>
  <c r="J52" i="1"/>
  <c r="J44" i="1"/>
  <c r="J36" i="1"/>
  <c r="J28" i="1"/>
  <c r="J20" i="1"/>
  <c r="J13" i="1"/>
  <c r="J51" i="1"/>
  <c r="J43" i="1"/>
  <c r="J35" i="1"/>
  <c r="J27" i="1"/>
  <c r="J19" i="1"/>
  <c r="J42" i="1"/>
  <c r="J18" i="1"/>
  <c r="J17" i="1"/>
  <c r="J50" i="1"/>
  <c r="J34" i="1"/>
  <c r="J26" i="1"/>
  <c r="J57" i="1"/>
  <c r="J49" i="1"/>
  <c r="J41" i="1"/>
  <c r="J33" i="1"/>
  <c r="J25" i="1"/>
  <c r="J56" i="1"/>
  <c r="J48" i="1"/>
  <c r="J40" i="1"/>
  <c r="J32" i="1"/>
  <c r="J24" i="1"/>
  <c r="J16" i="1"/>
  <c r="P21" i="1" l="1"/>
  <c r="Q21" i="1" s="1"/>
  <c r="R21" i="1" s="1"/>
  <c r="P25" i="1"/>
  <c r="Q25" i="1" s="1"/>
  <c r="R25" i="1" s="1"/>
  <c r="P42" i="1"/>
  <c r="Q42" i="1" s="1"/>
  <c r="R42" i="1" s="1"/>
  <c r="O55" i="1"/>
  <c r="P55" i="1" s="1"/>
  <c r="Q55" i="1" s="1"/>
  <c r="R55" i="1" s="1"/>
  <c r="O14" i="1"/>
  <c r="P14" i="1" s="1"/>
  <c r="Q14" i="1" s="1"/>
  <c r="R14" i="1" s="1"/>
  <c r="P56" i="1"/>
  <c r="Q56" i="1" s="1"/>
  <c r="R56" i="1" s="1"/>
  <c r="P39" i="1"/>
  <c r="Q39" i="1" s="1"/>
  <c r="R39" i="1" s="1"/>
  <c r="O47" i="1"/>
  <c r="P47" i="1" s="1"/>
  <c r="Q47" i="1" s="1"/>
  <c r="R47" i="1" s="1"/>
  <c r="P33" i="1"/>
  <c r="Q33" i="1" s="1"/>
  <c r="R33" i="1" s="1"/>
  <c r="O52" i="1"/>
  <c r="P52" i="1" s="1"/>
  <c r="Q52" i="1" s="1"/>
  <c r="R52" i="1" s="1"/>
  <c r="P30" i="1"/>
  <c r="Q30" i="1" s="1"/>
  <c r="R30" i="1" s="1"/>
  <c r="P46" i="1"/>
  <c r="Q46" i="1" s="1"/>
  <c r="R46" i="1" s="1"/>
  <c r="P16" i="1"/>
  <c r="Q16" i="1" s="1"/>
  <c r="R16" i="1" s="1"/>
  <c r="P41" i="1"/>
  <c r="Q41" i="1" s="1"/>
  <c r="R41" i="1" s="1"/>
  <c r="P27" i="1"/>
  <c r="Q27" i="1" s="1"/>
  <c r="R27" i="1" s="1"/>
  <c r="O22" i="1"/>
  <c r="P22" i="1" s="1"/>
  <c r="Q22" i="1" s="1"/>
  <c r="R22" i="1" s="1"/>
  <c r="O29" i="1"/>
  <c r="P29" i="1" s="1"/>
  <c r="Q29" i="1" s="1"/>
  <c r="R29" i="1" s="1"/>
  <c r="O54" i="1"/>
  <c r="P54" i="1" s="1"/>
  <c r="Q54" i="1" s="1"/>
  <c r="R54" i="1" s="1"/>
  <c r="P49" i="1"/>
  <c r="Q49" i="1" s="1"/>
  <c r="R49" i="1" s="1"/>
  <c r="P31" i="1"/>
  <c r="Q31" i="1" s="1"/>
  <c r="R31" i="1" s="1"/>
  <c r="P26" i="1"/>
  <c r="Q26" i="1" s="1"/>
  <c r="R26" i="1" s="1"/>
  <c r="P44" i="1"/>
  <c r="Q44" i="1" s="1"/>
  <c r="R44" i="1" s="1"/>
  <c r="P34" i="1"/>
  <c r="Q34" i="1" s="1"/>
  <c r="R34" i="1" s="1"/>
  <c r="P45" i="1"/>
  <c r="Q45" i="1" s="1"/>
  <c r="R45" i="1" s="1"/>
  <c r="P18" i="1"/>
  <c r="Q18" i="1" s="1"/>
  <c r="R18" i="1" s="1"/>
  <c r="P24" i="1"/>
  <c r="Q24" i="1" s="1"/>
  <c r="R24" i="1" s="1"/>
  <c r="P57" i="1"/>
  <c r="Q57" i="1" s="1"/>
  <c r="R57" i="1" s="1"/>
  <c r="P35" i="1"/>
  <c r="Q35" i="1" s="1"/>
  <c r="R35" i="1" s="1"/>
  <c r="O50" i="1"/>
  <c r="P50" i="1" s="1"/>
  <c r="Q50" i="1" s="1"/>
  <c r="R50" i="1" s="1"/>
  <c r="O38" i="1"/>
  <c r="P38" i="1" s="1"/>
  <c r="Q38" i="1" s="1"/>
  <c r="R38" i="1" s="1"/>
  <c r="O32" i="1"/>
  <c r="P32" i="1" s="1"/>
  <c r="Q32" i="1" s="1"/>
  <c r="R32" i="1" s="1"/>
  <c r="O20" i="1"/>
  <c r="P20" i="1" s="1"/>
  <c r="Q20" i="1" s="1"/>
  <c r="R20" i="1" s="1"/>
  <c r="O37" i="1"/>
  <c r="P37" i="1" s="1"/>
  <c r="Q37" i="1" s="1"/>
  <c r="R37" i="1" s="1"/>
  <c r="P15" i="1"/>
  <c r="Q15" i="1" s="1"/>
  <c r="R15" i="1" s="1"/>
  <c r="P28" i="1"/>
  <c r="Q28" i="1" s="1"/>
  <c r="R28" i="1" s="1"/>
  <c r="P13" i="1"/>
  <c r="Q13" i="1" s="1"/>
  <c r="R13" i="1" s="1"/>
  <c r="P17" i="1"/>
  <c r="Q17" i="1" s="1"/>
  <c r="R17" i="1" s="1"/>
  <c r="P48" i="1"/>
  <c r="Q48" i="1" s="1"/>
  <c r="R48" i="1" s="1"/>
  <c r="P19" i="1"/>
  <c r="Q19" i="1" s="1"/>
  <c r="R19" i="1" s="1"/>
  <c r="P51" i="1"/>
  <c r="Q51" i="1" s="1"/>
  <c r="R51" i="1" s="1"/>
  <c r="P43" i="1"/>
  <c r="Q43" i="1" s="1"/>
  <c r="R43" i="1" s="1"/>
  <c r="O23" i="1"/>
  <c r="P23" i="1" s="1"/>
  <c r="Q23" i="1" s="1"/>
  <c r="R23" i="1" s="1"/>
  <c r="O40" i="1"/>
  <c r="P40" i="1" s="1"/>
  <c r="Q40" i="1" s="1"/>
  <c r="R40" i="1" s="1"/>
  <c r="O36" i="1"/>
  <c r="P36" i="1" s="1"/>
  <c r="Q36" i="1" s="1"/>
  <c r="R36" i="1" s="1"/>
  <c r="O53" i="1"/>
  <c r="P53" i="1" s="1"/>
  <c r="Q53" i="1" s="1"/>
  <c r="R53" i="1" s="1"/>
  <c r="R58" i="1" l="1"/>
</calcChain>
</file>

<file path=xl/sharedStrings.xml><?xml version="1.0" encoding="utf-8"?>
<sst xmlns="http://schemas.openxmlformats.org/spreadsheetml/2006/main" count="245" uniqueCount="142">
  <si>
    <t>CODIGO VENDEDOR</t>
  </si>
  <si>
    <t>NOMBRE VENDEDOR</t>
  </si>
  <si>
    <t>SEXO</t>
  </si>
  <si>
    <t>SUELDO</t>
  </si>
  <si>
    <t>SEDE VENDEDOR</t>
  </si>
  <si>
    <t>TIPO ZONA</t>
  </si>
  <si>
    <t>CODIGO PRODUCTO</t>
  </si>
  <si>
    <t>PRODUCTO</t>
  </si>
  <si>
    <t>MTA VENTA</t>
  </si>
  <si>
    <t>CLIENTE</t>
  </si>
  <si>
    <t>CANTIDAD VENTA</t>
  </si>
  <si>
    <t>VALOR PRODUCTO</t>
  </si>
  <si>
    <t>VALOR VENTA</t>
  </si>
  <si>
    <t>VALOR DESCUENTO</t>
  </si>
  <si>
    <t>VENTA NETA</t>
  </si>
  <si>
    <t>COMISION</t>
  </si>
  <si>
    <t>SALARIO NETO</t>
  </si>
  <si>
    <t>OMAR</t>
  </si>
  <si>
    <t>M</t>
  </si>
  <si>
    <t>A15</t>
  </si>
  <si>
    <t>CHINO</t>
  </si>
  <si>
    <t xml:space="preserve">MIGUEL </t>
  </si>
  <si>
    <t>A23</t>
  </si>
  <si>
    <t>GUINALDO</t>
  </si>
  <si>
    <t>CARLOS</t>
  </si>
  <si>
    <t>A11</t>
  </si>
  <si>
    <t>TATIANA</t>
  </si>
  <si>
    <t>JENNIFER</t>
  </si>
  <si>
    <t>F</t>
  </si>
  <si>
    <t>A12</t>
  </si>
  <si>
    <t>MARCELO</t>
  </si>
  <si>
    <t xml:space="preserve">PAOLA </t>
  </si>
  <si>
    <t>A20</t>
  </si>
  <si>
    <t>MANUELA</t>
  </si>
  <si>
    <t>PATRICIA</t>
  </si>
  <si>
    <t>A22</t>
  </si>
  <si>
    <t>MAGNOLIA</t>
  </si>
  <si>
    <t>JULIANA</t>
  </si>
  <si>
    <t>A14</t>
  </si>
  <si>
    <t>LIXINDIA</t>
  </si>
  <si>
    <t>ELEONORA</t>
  </si>
  <si>
    <t>A21</t>
  </si>
  <si>
    <t>FRANCISCO</t>
  </si>
  <si>
    <t>SORAYA</t>
  </si>
  <si>
    <t>TARCICIO</t>
  </si>
  <si>
    <t xml:space="preserve">HERNANDO </t>
  </si>
  <si>
    <t>WILMAR</t>
  </si>
  <si>
    <t>FERNANDO</t>
  </si>
  <si>
    <t>WHASHINGTON</t>
  </si>
  <si>
    <t>CECILIA</t>
  </si>
  <si>
    <t>WILLINGTON</t>
  </si>
  <si>
    <t>SANDRA</t>
  </si>
  <si>
    <t>CESAR</t>
  </si>
  <si>
    <t>KATHERIN</t>
  </si>
  <si>
    <t>VERONICA</t>
  </si>
  <si>
    <t>DARIO</t>
  </si>
  <si>
    <t>GUILLERMO</t>
  </si>
  <si>
    <t>LEONARDO</t>
  </si>
  <si>
    <t>A35</t>
  </si>
  <si>
    <t>ANDREA</t>
  </si>
  <si>
    <t>MARCELA</t>
  </si>
  <si>
    <t>A16</t>
  </si>
  <si>
    <t>MATEO</t>
  </si>
  <si>
    <t>VANESSA</t>
  </si>
  <si>
    <t>A19</t>
  </si>
  <si>
    <t>MARCO</t>
  </si>
  <si>
    <t>ANGELICA</t>
  </si>
  <si>
    <t>PANCRACIO</t>
  </si>
  <si>
    <t>LUISA</t>
  </si>
  <si>
    <t>A41</t>
  </si>
  <si>
    <t>BERTA</t>
  </si>
  <si>
    <t>DIANA</t>
  </si>
  <si>
    <t>ALBERTO</t>
  </si>
  <si>
    <t>A17</t>
  </si>
  <si>
    <t>JORGE</t>
  </si>
  <si>
    <t>RODRIGO</t>
  </si>
  <si>
    <t>A18</t>
  </si>
  <si>
    <t>MILTON</t>
  </si>
  <si>
    <t>ROSA</t>
  </si>
  <si>
    <t>A33</t>
  </si>
  <si>
    <t>ORANGEL</t>
  </si>
  <si>
    <t>JOSE</t>
  </si>
  <si>
    <t>A44</t>
  </si>
  <si>
    <t>MARITZA</t>
  </si>
  <si>
    <t>A31</t>
  </si>
  <si>
    <t>ANGEL</t>
  </si>
  <si>
    <t>RICARDO</t>
  </si>
  <si>
    <t>A40</t>
  </si>
  <si>
    <t>GITULIO</t>
  </si>
  <si>
    <t>JANETH</t>
  </si>
  <si>
    <t>A34</t>
  </si>
  <si>
    <t>PAULINA</t>
  </si>
  <si>
    <t>PEDRO</t>
  </si>
  <si>
    <t>MILUAIDA</t>
  </si>
  <si>
    <t>JAMES</t>
  </si>
  <si>
    <t>A06</t>
  </si>
  <si>
    <t>MIGUEL</t>
  </si>
  <si>
    <t>ANA</t>
  </si>
  <si>
    <t>A05</t>
  </si>
  <si>
    <t>PEPE</t>
  </si>
  <si>
    <t>FERNEY</t>
  </si>
  <si>
    <t>A01</t>
  </si>
  <si>
    <t>JULIO</t>
  </si>
  <si>
    <t>JUAN</t>
  </si>
  <si>
    <t>A25</t>
  </si>
  <si>
    <t>TITULFIO</t>
  </si>
  <si>
    <t>A04</t>
  </si>
  <si>
    <t>RODOLFO</t>
  </si>
  <si>
    <t>GLORIA</t>
  </si>
  <si>
    <t>A02</t>
  </si>
  <si>
    <t xml:space="preserve">FRANCISCO </t>
  </si>
  <si>
    <t>A07</t>
  </si>
  <si>
    <t>JAIME</t>
  </si>
  <si>
    <t>A08</t>
  </si>
  <si>
    <t>LUKY</t>
  </si>
  <si>
    <t>NATALY</t>
  </si>
  <si>
    <t>A09</t>
  </si>
  <si>
    <t>XIOMARA</t>
  </si>
  <si>
    <t>ALVARO</t>
  </si>
  <si>
    <t>A26</t>
  </si>
  <si>
    <t>TIBURSIO</t>
  </si>
  <si>
    <t>RUBY</t>
  </si>
  <si>
    <t>A10</t>
  </si>
  <si>
    <t>MARY</t>
  </si>
  <si>
    <t>ROBERTO</t>
  </si>
  <si>
    <t>A30</t>
  </si>
  <si>
    <t>ALVIO</t>
  </si>
  <si>
    <t>LILIANA</t>
  </si>
  <si>
    <t>A03</t>
  </si>
  <si>
    <t>FABIAN</t>
  </si>
  <si>
    <t>PABLO</t>
  </si>
  <si>
    <t>RUBEN</t>
  </si>
  <si>
    <t>ENRIQUE</t>
  </si>
  <si>
    <t>A</t>
  </si>
  <si>
    <t>B</t>
  </si>
  <si>
    <t>C</t>
  </si>
  <si>
    <t>D</t>
  </si>
  <si>
    <t>E</t>
  </si>
  <si>
    <t>K</t>
  </si>
  <si>
    <t>Total Nómina</t>
  </si>
  <si>
    <r>
      <t xml:space="preserve">Para resolver el taller, basarse en las condiciones descritas en el documento </t>
    </r>
    <r>
      <rPr>
        <b/>
        <sz val="10"/>
        <rFont val="Arial"/>
        <family val="2"/>
      </rPr>
      <t>Puntos-a-resolver-ejercicio_practico_excel-funcion-si.pdf</t>
    </r>
    <r>
      <rPr>
        <sz val="10"/>
        <rFont val="Arial"/>
      </rPr>
      <t>.</t>
    </r>
  </si>
  <si>
    <t>ZONA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</si>
</sst>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Segoe UI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5795"/>
        <bgColor indexed="64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1" fillId="4" borderId="0" applyNumberFormat="0" applyBorder="0" applyAlignment="0" applyProtection="0"/>
    <xf numFmtId="43" fontId="8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distributed" vertical="distributed"/>
    </xf>
    <xf numFmtId="0" fontId="3" fillId="0" borderId="0" xfId="0" applyFont="1"/>
    <xf numFmtId="0" fontId="5" fillId="0" borderId="0" xfId="0" applyFont="1" applyAlignment="1">
      <alignment horizontal="distributed"/>
    </xf>
    <xf numFmtId="0" fontId="5" fillId="0" borderId="0" xfId="0" applyFont="1" applyAlignment="1">
      <alignment horizontal="center" vertical="distributed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Continuous" vertical="distributed"/>
    </xf>
    <xf numFmtId="0" fontId="5" fillId="0" borderId="0" xfId="0" applyFont="1" applyAlignment="1">
      <alignment horizontal="distributed" vertical="distributed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3" borderId="0" xfId="1" applyFill="1"/>
    <xf numFmtId="0" fontId="6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3" borderId="0" xfId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4" borderId="0" xfId="2" applyBorder="1" applyAlignment="1">
      <alignment horizontal="center" vertical="center"/>
    </xf>
    <xf numFmtId="43" fontId="0" fillId="0" borderId="0" xfId="3" applyFont="1" applyAlignment="1">
      <alignment horizontal="center"/>
    </xf>
    <xf numFmtId="43" fontId="0" fillId="0" borderId="0" xfId="3" applyFont="1" applyAlignment="1">
      <alignment horizontal="center" wrapText="1"/>
    </xf>
    <xf numFmtId="43" fontId="0" fillId="0" borderId="0" xfId="0" applyNumberFormat="1" applyAlignment="1">
      <alignment horizontal="center"/>
    </xf>
    <xf numFmtId="43" fontId="0" fillId="2" borderId="1" xfId="0" applyNumberFormat="1" applyFill="1" applyBorder="1"/>
  </cellXfs>
  <cellStyles count="4">
    <cellStyle name="60% - Énfasis2" xfId="2" builtinId="36"/>
    <cellStyle name="Millares" xfId="3" builtinId="3"/>
    <cellStyle name="Normal" xfId="0" builtinId="0"/>
    <cellStyle name="Normal 2" xfId="1" xr:uid="{00000000-0005-0000-0000-000001000000}"/>
  </cellStyles>
  <dxfs count="9">
    <dxf>
      <font>
        <condense val="0"/>
        <extend val="0"/>
        <color indexed="39"/>
      </font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54075" cy="42672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5CA033B-5452-4EB9-94FA-BC9036F0C31A}"/>
            </a:ext>
          </a:extLst>
        </xdr:cNvPr>
        <xdr:cNvSpPr txBox="1"/>
      </xdr:nvSpPr>
      <xdr:spPr>
        <a:xfrm>
          <a:off x="0" y="0"/>
          <a:ext cx="13554075" cy="426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800" b="1" baseline="0">
              <a:solidFill>
                <a:schemeClr val="bg1"/>
              </a:solidFill>
              <a:latin typeface="Montserrat" panose="00000500000000000000" pitchFamily="2" charset="0"/>
            </a:rPr>
            <a:t>TALLER DE LÓGICA Y CONDICIONALES</a:t>
          </a:r>
        </a:p>
        <a:p>
          <a:endParaRPr lang="es-MX" sz="1800" b="1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270C5-B5D0-4EE7-B537-6F824580E206}" name="Tabla1" displayName="Tabla1" ref="A12:R57" totalsRowShown="0">
  <autoFilter ref="A12:R57" xr:uid="{FDA270C5-B5D0-4EE7-B537-6F824580E206}"/>
  <tableColumns count="18">
    <tableColumn id="1" xr3:uid="{51B89EC0-9EAF-402F-9D46-66E8CA8D0F3A}" name="CODIGO VENDEDOR"/>
    <tableColumn id="2" xr3:uid="{87070980-ABB9-4CB8-8D90-E7365E338040}" name="NOMBRE VENDEDOR"/>
    <tableColumn id="3" xr3:uid="{DE47D9AF-3A7F-4EF3-9B37-704CDE5D3859}" name="SEXO"/>
    <tableColumn id="4" xr3:uid="{45E4E50B-9ECF-44D1-BF3A-53AB27191BD4}" name="SUELDO"/>
    <tableColumn id="5" xr3:uid="{9CFFD96B-4AE8-4412-991D-F303F376BE6C}" name="SEDE VENDEDOR" dataDxfId="8">
      <calculatedColumnFormula>IF(
        AND(Tabla1[[#This Row],[CODIGO VENDEDOR]]&gt;=1015,Tabla1[[#This Row],[CODIGO VENDEDOR]]&lt;=1035),
            "CALI","BOGOTA"
       )</calculatedColumnFormula>
    </tableColumn>
    <tableColumn id="6" xr3:uid="{A2E9E248-73B6-4BBC-9354-291B9B376E3B}" name="TIPO ZONA" dataDxfId="7"/>
    <tableColumn id="19" xr3:uid="{4EDDCE21-1933-43AE-9AD9-A533F28A73C3}" name="ZONA SI" dataDxfId="6">
      <calculatedColumnFormula>IF(Tabla1[[#This Row],[TIPO ZONA]]="A", "NORTE", IF(Tabla1[[#This Row],[TIPO ZONA]]="B", "CENTRO", IF(Tabla1[[#This Row],[TIPO ZONA]]="c", "SUR", "NO EXISTE")))</calculatedColumnFormula>
    </tableColumn>
    <tableColumn id="8" xr3:uid="{4106E7C3-4CEE-472F-A51F-87140A54A2CD}" name="CODIGO PRODUCTO"/>
    <tableColumn id="9" xr3:uid="{5A511DF1-7910-4FA6-875F-24D5DA840451}" name="PRODUCTO" dataDxfId="5">
      <calculatedColumnFormula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calculatedColumnFormula>
    </tableColumn>
    <tableColumn id="10" xr3:uid="{8096B111-CBE5-4DEC-B6B6-7C427834B001}" name="MTA VENTA" dataCellStyle="Millares">
      <calculatedColumnFormula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calculatedColumnFormula>
    </tableColumn>
    <tableColumn id="11" xr3:uid="{2D0430AF-E785-4C90-A31D-7DF9D35E1DF4}" name="CLIENTE"/>
    <tableColumn id="12" xr3:uid="{2D9EC133-0E3C-4E08-832E-228253ABEA1A}" name="CANTIDAD VENTA"/>
    <tableColumn id="13" xr3:uid="{0A060AF8-ABDB-461D-99ED-6F017191777A}" name="VALOR PRODUCTO" dataCellStyle="Millares">
      <calculatedColumnFormula>IF(Tabla1[[#This Row],[PRODUCTO]]="shampoo",3500,
     IF(OR(Tabla1[[#This Row],[PRODUCTO]]="jabon"),12500,
         IF(OR(Tabla1[[#This Row],[PRODUCTO]]="locion"), 120000,0)
         )
      )</calculatedColumnFormula>
    </tableColumn>
    <tableColumn id="14" xr3:uid="{608CD9B1-7D47-45F7-AC5D-2AABDC45DE53}" name="VALOR VENTA" dataDxfId="4">
      <calculatedColumnFormula>Tabla1[[#This Row],[CANTIDAD VENTA]]*Tabla1[[#This Row],[VALOR PRODUCTO]]</calculatedColumnFormula>
    </tableColumn>
    <tableColumn id="15" xr3:uid="{A6A1C288-AF1B-408F-93FA-ACD93B190217}" name="VALOR DESCUENTO" dataDxfId="3" dataCellStyle="Millares">
      <calculatedColumnFormula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calculatedColumnFormula>
    </tableColumn>
    <tableColumn id="16" xr3:uid="{D2E21A4C-F036-47A6-855D-E79E130E2D68}" name="VENTA NETA" dataDxfId="2">
      <calculatedColumnFormula>Tabla1[[#This Row],[VALOR VENTA]]-Tabla1[[#This Row],[VALOR DESCUENTO]]</calculatedColumnFormula>
    </tableColumn>
    <tableColumn id="17" xr3:uid="{1D9DEE2F-855F-4C9B-84F7-FAEA69C5E619}" name="COMISION" dataDxfId="1">
      <calculatedColumnFormula>IF(AND(Tabla1[[#This Row],[SEDE VENDEDOR]]="Cali", Tabla1[[#This Row],[VENTA NETA]]&gt;Tabla1[[#This Row],[VALOR VENTA]]),4.5%,
       IF(AND(Tabla1[[#This Row],[SEDE VENDEDOR]]="Bogota", Tabla1[[#This Row],[VENTA NETA]]&gt;Tabla1[[#This Row],[VALOR VENTA]]),5%,1.5%)
      )</calculatedColumnFormula>
    </tableColumn>
    <tableColumn id="18" xr3:uid="{5ED69C2D-2862-49F4-AF3E-F902627997AE}" name="SALARIO NETO" dataCellStyle="Millares">
      <calculatedColumnFormula>IF( Tabla1[[#This Row],[SEDE VENDEDOR]]="Cali", (485000*Tabla1[[#This Row],[COMISION]]+485000), ( 480000*Tabla1[[#This Row],[COMISION]])+480000)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"/>
  <sheetViews>
    <sheetView showGridLines="0" tabSelected="1" topLeftCell="F47" workbookViewId="0">
      <selection activeCell="N50" sqref="N50"/>
    </sheetView>
  </sheetViews>
  <sheetFormatPr baseColWidth="10" defaultRowHeight="12.75" x14ac:dyDescent="0.2"/>
  <cols>
    <col min="1" max="1" width="20.7109375" style="1" customWidth="1"/>
    <col min="2" max="2" width="21.42578125" style="1" customWidth="1"/>
    <col min="3" max="3" width="7.7109375" style="1" customWidth="1"/>
    <col min="4" max="4" width="10.140625" style="1" customWidth="1"/>
    <col min="5" max="5" width="17.7109375" style="1" customWidth="1"/>
    <col min="6" max="6" width="12.85546875" style="18" customWidth="1"/>
    <col min="7" max="7" width="13" style="1" bestFit="1" customWidth="1"/>
    <col min="8" max="8" width="20.85546875" style="1" customWidth="1"/>
    <col min="9" max="9" width="13.140625" style="1" customWidth="1"/>
    <col min="10" max="10" width="13.7109375" style="1" customWidth="1"/>
    <col min="11" max="11" width="14.85546875" style="1" bestFit="1" customWidth="1"/>
    <col min="12" max="12" width="18.85546875" style="1" customWidth="1"/>
    <col min="13" max="13" width="19.5703125" style="1" customWidth="1"/>
    <col min="14" max="14" width="15.5703125" style="1" customWidth="1"/>
    <col min="15" max="15" width="20.28515625" style="1" customWidth="1"/>
    <col min="16" max="16" width="14.28515625" style="1" customWidth="1"/>
    <col min="17" max="17" width="12.5703125" style="1" customWidth="1"/>
    <col min="18" max="18" width="16" style="1" customWidth="1"/>
    <col min="19" max="16384" width="11.42578125" style="1"/>
  </cols>
  <sheetData>
    <row r="1" spans="1:18" ht="16.5" x14ac:dyDescent="0.3">
      <c r="A1" s="12"/>
      <c r="B1" s="12"/>
      <c r="C1" s="12"/>
      <c r="D1" s="12"/>
      <c r="E1" s="12"/>
      <c r="F1" s="17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6.5" x14ac:dyDescent="0.3">
      <c r="A2" s="12"/>
      <c r="B2" s="12"/>
      <c r="C2" s="12"/>
      <c r="D2" s="12"/>
      <c r="E2" s="12"/>
      <c r="F2" s="17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4" spans="1:18" x14ac:dyDescent="0.2">
      <c r="A4" s="13" t="s">
        <v>140</v>
      </c>
    </row>
    <row r="5" spans="1:18" x14ac:dyDescent="0.2">
      <c r="A5" s="13"/>
    </row>
    <row r="6" spans="1:18" x14ac:dyDescent="0.2">
      <c r="A6" s="13"/>
    </row>
    <row r="7" spans="1:18" x14ac:dyDescent="0.2">
      <c r="A7" s="13"/>
    </row>
    <row r="8" spans="1:18" x14ac:dyDescent="0.2">
      <c r="A8" s="13"/>
    </row>
    <row r="9" spans="1:18" x14ac:dyDescent="0.2">
      <c r="A9" s="13"/>
    </row>
    <row r="10" spans="1:18" x14ac:dyDescent="0.2">
      <c r="A10" s="13"/>
    </row>
    <row r="12" spans="1:18" s="4" customFormat="1" ht="15" x14ac:dyDescent="0.2">
      <c r="A12" s="14" t="s">
        <v>0</v>
      </c>
      <c r="B12" s="14" t="s">
        <v>1</v>
      </c>
      <c r="C12" s="14" t="s">
        <v>2</v>
      </c>
      <c r="D12" s="14" t="s">
        <v>3</v>
      </c>
      <c r="E12" s="14" t="s">
        <v>4</v>
      </c>
      <c r="F12" s="19" t="s">
        <v>5</v>
      </c>
      <c r="G12" s="23" t="s">
        <v>141</v>
      </c>
      <c r="H12" s="14" t="s">
        <v>6</v>
      </c>
      <c r="I12" s="14" t="s">
        <v>7</v>
      </c>
      <c r="J12" s="14" t="s">
        <v>8</v>
      </c>
      <c r="K12" s="14" t="s">
        <v>9</v>
      </c>
      <c r="L12" s="14" t="s">
        <v>10</v>
      </c>
      <c r="M12" s="14" t="s">
        <v>11</v>
      </c>
      <c r="N12" s="14" t="s">
        <v>12</v>
      </c>
      <c r="O12" s="14" t="s">
        <v>13</v>
      </c>
      <c r="P12" s="14" t="s">
        <v>14</v>
      </c>
      <c r="Q12" s="14" t="s">
        <v>15</v>
      </c>
      <c r="R12" s="14" t="s">
        <v>16</v>
      </c>
    </row>
    <row r="13" spans="1:18" x14ac:dyDescent="0.2">
      <c r="A13" s="15">
        <v>1004</v>
      </c>
      <c r="B13" s="15" t="s">
        <v>17</v>
      </c>
      <c r="C13" s="15" t="s">
        <v>18</v>
      </c>
      <c r="D13" s="15">
        <v>500000</v>
      </c>
      <c r="E13" s="15" t="str">
        <f>IF(
        AND(Tabla1[[#This Row],[CODIGO VENDEDOR]]&gt;=1015,Tabla1[[#This Row],[CODIGO VENDEDOR]]&lt;=1035),
            "CALI","BOGOTA"
       )</f>
        <v>BOGOTA</v>
      </c>
      <c r="F13" s="20" t="s">
        <v>133</v>
      </c>
      <c r="G13" s="16" t="str">
        <f>IF(Tabla1[[#This Row],[TIPO ZONA]]="A", "NORTE", IF(Tabla1[[#This Row],[TIPO ZONA]]="B", "CENTRO", IF(Tabla1[[#This Row],[TIPO ZONA]]="c", "SUR", "NO EXISTE")))</f>
        <v>NORTE</v>
      </c>
      <c r="H13" s="15" t="s">
        <v>19</v>
      </c>
      <c r="I13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jabon</v>
      </c>
      <c r="J13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7000000</v>
      </c>
      <c r="K13" s="15" t="s">
        <v>20</v>
      </c>
      <c r="L13" s="15">
        <v>430</v>
      </c>
      <c r="M13" s="25">
        <f>IF(Tabla1[[#This Row],[PRODUCTO]]="shampoo",3500,
     IF(OR(Tabla1[[#This Row],[PRODUCTO]]="jabon"),12500,
         IF(OR(Tabla1[[#This Row],[PRODUCTO]]="locion"), 120000,0)
         )
      )</f>
        <v>12500</v>
      </c>
      <c r="N13" s="26">
        <f>Tabla1[[#This Row],[CANTIDAD VENTA]]*Tabla1[[#This Row],[VALOR PRODUCTO]]</f>
        <v>5375000</v>
      </c>
      <c r="O13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134375</v>
      </c>
      <c r="P13" s="26">
        <f>Tabla1[[#This Row],[VALOR VENTA]]-Tabla1[[#This Row],[VALOR DESCUENTO]]</f>
        <v>5240625</v>
      </c>
      <c r="Q13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13" s="24">
        <f>IF( Tabla1[[#This Row],[SEDE VENDEDOR]]="Cali", (485000*Tabla1[[#This Row],[COMISION]]+485000), ( 480000*Tabla1[[#This Row],[COMISION]])+480000)</f>
        <v>487200</v>
      </c>
    </row>
    <row r="14" spans="1:18" x14ac:dyDescent="0.2">
      <c r="A14" s="15">
        <v>1015</v>
      </c>
      <c r="B14" s="15" t="s">
        <v>27</v>
      </c>
      <c r="C14" s="15" t="s">
        <v>28</v>
      </c>
      <c r="D14" s="15">
        <v>800000</v>
      </c>
      <c r="E14" s="15" t="str">
        <f>IF(
        AND(Tabla1[[#This Row],[CODIGO VENDEDOR]]&gt;=1015,Tabla1[[#This Row],[CODIGO VENDEDOR]]&lt;=1035),
            "CALI","BOGOTA"
       )</f>
        <v>CALI</v>
      </c>
      <c r="F14" s="20" t="s">
        <v>138</v>
      </c>
      <c r="G14" s="16" t="str">
        <f>IF(Tabla1[[#This Row],[TIPO ZONA]]="A", "NORTE", IF(Tabla1[[#This Row],[TIPO ZONA]]="B", "CENTRO", IF(Tabla1[[#This Row],[TIPO ZONA]]="c", "SUR", "NO EXISTE")))</f>
        <v>NO EXISTE</v>
      </c>
      <c r="H14" s="15" t="s">
        <v>29</v>
      </c>
      <c r="I14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jabon</v>
      </c>
      <c r="J14" s="24" t="str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No existe meta</v>
      </c>
      <c r="K14" s="15" t="s">
        <v>30</v>
      </c>
      <c r="L14" s="15">
        <v>210</v>
      </c>
      <c r="M14" s="25">
        <f>IF(Tabla1[[#This Row],[PRODUCTO]]="shampoo",3500,
     IF(OR(Tabla1[[#This Row],[PRODUCTO]]="jabon"),12500,
         IF(OR(Tabla1[[#This Row],[PRODUCTO]]="locion"), 120000,0)
         )
      )</f>
        <v>12500</v>
      </c>
      <c r="N14" s="26">
        <f>Tabla1[[#This Row],[CANTIDAD VENTA]]*Tabla1[[#This Row],[VALOR PRODUCTO]]</f>
        <v>2625000</v>
      </c>
      <c r="O14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65625</v>
      </c>
      <c r="P14" s="26">
        <f>Tabla1[[#This Row],[VALOR VENTA]]-Tabla1[[#This Row],[VALOR DESCUENTO]]</f>
        <v>2559375</v>
      </c>
      <c r="Q14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14" s="24">
        <f>IF( Tabla1[[#This Row],[SEDE VENDEDOR]]="Cali", (485000*Tabla1[[#This Row],[COMISION]]+485000), ( 480000*Tabla1[[#This Row],[COMISION]])+480000)</f>
        <v>492275</v>
      </c>
    </row>
    <row r="15" spans="1:18" x14ac:dyDescent="0.2">
      <c r="A15" s="15">
        <v>1027</v>
      </c>
      <c r="B15" s="15" t="s">
        <v>37</v>
      </c>
      <c r="C15" s="15" t="s">
        <v>28</v>
      </c>
      <c r="D15" s="15">
        <v>1000000</v>
      </c>
      <c r="E15" s="15" t="str">
        <f>IF(
        AND(Tabla1[[#This Row],[CODIGO VENDEDOR]]&gt;=1015,Tabla1[[#This Row],[CODIGO VENDEDOR]]&lt;=1035),
            "CALI","BOGOTA"
       )</f>
        <v>CALI</v>
      </c>
      <c r="F15" s="20" t="s">
        <v>133</v>
      </c>
      <c r="G15" s="16" t="str">
        <f>IF(Tabla1[[#This Row],[TIPO ZONA]]="A", "NORTE", IF(Tabla1[[#This Row],[TIPO ZONA]]="B", "CENTRO", IF(Tabla1[[#This Row],[TIPO ZONA]]="c", "SUR", "NO EXISTE")))</f>
        <v>NORTE</v>
      </c>
      <c r="H15" s="15" t="s">
        <v>38</v>
      </c>
      <c r="I15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jabon</v>
      </c>
      <c r="J15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7000000</v>
      </c>
      <c r="K15" s="15" t="s">
        <v>39</v>
      </c>
      <c r="L15" s="15">
        <v>100</v>
      </c>
      <c r="M15" s="25">
        <f>IF(Tabla1[[#This Row],[PRODUCTO]]="shampoo",3500,
     IF(OR(Tabla1[[#This Row],[PRODUCTO]]="jabon"),12500,
         IF(OR(Tabla1[[#This Row],[PRODUCTO]]="locion"), 120000,0)
         )
      )</f>
        <v>12500</v>
      </c>
      <c r="N15" s="26">
        <f>Tabla1[[#This Row],[CANTIDAD VENTA]]*Tabla1[[#This Row],[VALOR PRODUCTO]]</f>
        <v>1250000</v>
      </c>
      <c r="O15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31250</v>
      </c>
      <c r="P15" s="26">
        <f>Tabla1[[#This Row],[VALOR VENTA]]-Tabla1[[#This Row],[VALOR DESCUENTO]]</f>
        <v>1218750</v>
      </c>
      <c r="Q15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15" s="24">
        <f>IF( Tabla1[[#This Row],[SEDE VENDEDOR]]="Cali", (485000*Tabla1[[#This Row],[COMISION]]+485000), ( 480000*Tabla1[[#This Row],[COMISION]])+480000)</f>
        <v>492275</v>
      </c>
    </row>
    <row r="16" spans="1:18" x14ac:dyDescent="0.2">
      <c r="A16" s="15">
        <v>1034</v>
      </c>
      <c r="B16" s="15" t="s">
        <v>45</v>
      </c>
      <c r="C16" s="15" t="s">
        <v>18</v>
      </c>
      <c r="D16" s="15">
        <v>2000000</v>
      </c>
      <c r="E16" s="15" t="str">
        <f>IF(
        AND(Tabla1[[#This Row],[CODIGO VENDEDOR]]&gt;=1015,Tabla1[[#This Row],[CODIGO VENDEDOR]]&lt;=1035),
            "CALI","BOGOTA"
       )</f>
        <v>CALI</v>
      </c>
      <c r="F16" s="20" t="s">
        <v>133</v>
      </c>
      <c r="G16" s="16" t="str">
        <f>IF(Tabla1[[#This Row],[TIPO ZONA]]="A", "NORTE", IF(Tabla1[[#This Row],[TIPO ZONA]]="B", "CENTRO", IF(Tabla1[[#This Row],[TIPO ZONA]]="c", "SUR", "NO EXISTE")))</f>
        <v>NORTE</v>
      </c>
      <c r="H16" s="15" t="s">
        <v>32</v>
      </c>
      <c r="I16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jabon</v>
      </c>
      <c r="J16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7000000</v>
      </c>
      <c r="K16" s="15" t="s">
        <v>46</v>
      </c>
      <c r="L16" s="15">
        <v>315</v>
      </c>
      <c r="M16" s="25">
        <f>IF(Tabla1[[#This Row],[PRODUCTO]]="shampoo",3500,
     IF(OR(Tabla1[[#This Row],[PRODUCTO]]="jabon"),12500,
         IF(OR(Tabla1[[#This Row],[PRODUCTO]]="locion"), 120000,0)
         )
      )</f>
        <v>12500</v>
      </c>
      <c r="N16" s="26">
        <f>Tabla1[[#This Row],[CANTIDAD VENTA]]*Tabla1[[#This Row],[VALOR PRODUCTO]]</f>
        <v>3937500</v>
      </c>
      <c r="O16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98437.5</v>
      </c>
      <c r="P16" s="26">
        <f>Tabla1[[#This Row],[VALOR VENTA]]-Tabla1[[#This Row],[VALOR DESCUENTO]]</f>
        <v>3839062.5</v>
      </c>
      <c r="Q16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16" s="24">
        <f>IF( Tabla1[[#This Row],[SEDE VENDEDOR]]="Cali", (485000*Tabla1[[#This Row],[COMISION]]+485000), ( 480000*Tabla1[[#This Row],[COMISION]])+480000)</f>
        <v>492275</v>
      </c>
    </row>
    <row r="17" spans="1:18" x14ac:dyDescent="0.2">
      <c r="A17" s="15">
        <v>1042</v>
      </c>
      <c r="B17" s="15" t="s">
        <v>53</v>
      </c>
      <c r="C17" s="15" t="s">
        <v>28</v>
      </c>
      <c r="D17" s="15">
        <v>800000</v>
      </c>
      <c r="E17" s="15" t="str">
        <f>IF(
        AND(Tabla1[[#This Row],[CODIGO VENDEDOR]]&gt;=1015,Tabla1[[#This Row],[CODIGO VENDEDOR]]&lt;=1035),
            "CALI","BOGOTA"
       )</f>
        <v>BOGOTA</v>
      </c>
      <c r="F17" s="20" t="s">
        <v>133</v>
      </c>
      <c r="G17" s="16" t="str">
        <f>IF(Tabla1[[#This Row],[TIPO ZONA]]="A", "NORTE", IF(Tabla1[[#This Row],[TIPO ZONA]]="B", "CENTRO", IF(Tabla1[[#This Row],[TIPO ZONA]]="c", "SUR", "NO EXISTE")))</f>
        <v>NORTE</v>
      </c>
      <c r="H17" s="15" t="s">
        <v>22</v>
      </c>
      <c r="I17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jabon</v>
      </c>
      <c r="J17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7000000</v>
      </c>
      <c r="K17" s="15" t="s">
        <v>54</v>
      </c>
      <c r="L17" s="15">
        <v>150</v>
      </c>
      <c r="M17" s="25">
        <f>IF(Tabla1[[#This Row],[PRODUCTO]]="shampoo",3500,
     IF(OR(Tabla1[[#This Row],[PRODUCTO]]="jabon"),12500,
         IF(OR(Tabla1[[#This Row],[PRODUCTO]]="locion"), 120000,0)
         )
      )</f>
        <v>12500</v>
      </c>
      <c r="N17" s="26">
        <f>Tabla1[[#This Row],[CANTIDAD VENTA]]*Tabla1[[#This Row],[VALOR PRODUCTO]]</f>
        <v>1875000</v>
      </c>
      <c r="O17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46875</v>
      </c>
      <c r="P17" s="26">
        <f>Tabla1[[#This Row],[VALOR VENTA]]-Tabla1[[#This Row],[VALOR DESCUENTO]]</f>
        <v>1828125</v>
      </c>
      <c r="Q17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17" s="24">
        <f>IF( Tabla1[[#This Row],[SEDE VENDEDOR]]="Cali", (485000*Tabla1[[#This Row],[COMISION]]+485000), ( 480000*Tabla1[[#This Row],[COMISION]])+480000)</f>
        <v>487200</v>
      </c>
    </row>
    <row r="18" spans="1:18" x14ac:dyDescent="0.2">
      <c r="A18" s="15">
        <v>1019</v>
      </c>
      <c r="B18" s="15" t="s">
        <v>71</v>
      </c>
      <c r="C18" s="15" t="s">
        <v>28</v>
      </c>
      <c r="D18" s="15">
        <v>500000</v>
      </c>
      <c r="E18" s="15" t="str">
        <f>IF(
        AND(Tabla1[[#This Row],[CODIGO VENDEDOR]]&gt;=1015,Tabla1[[#This Row],[CODIGO VENDEDOR]]&lt;=1035),
            "CALI","BOGOTA"
       )</f>
        <v>CALI</v>
      </c>
      <c r="F18" s="20" t="s">
        <v>133</v>
      </c>
      <c r="G18" s="16" t="str">
        <f>IF(Tabla1[[#This Row],[TIPO ZONA]]="A", "NORTE", IF(Tabla1[[#This Row],[TIPO ZONA]]="B", "CENTRO", IF(Tabla1[[#This Row],[TIPO ZONA]]="c", "SUR", "NO EXISTE")))</f>
        <v>NORTE</v>
      </c>
      <c r="H18" s="15" t="s">
        <v>61</v>
      </c>
      <c r="I18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locion</v>
      </c>
      <c r="J18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4850000</v>
      </c>
      <c r="K18" s="15" t="s">
        <v>55</v>
      </c>
      <c r="L18" s="15">
        <v>170</v>
      </c>
      <c r="M18" s="25">
        <f>IF(Tabla1[[#This Row],[PRODUCTO]]="shampoo",3500,
     IF(OR(Tabla1[[#This Row],[PRODUCTO]]="jabon"),12500,
         IF(OR(Tabla1[[#This Row],[PRODUCTO]]="locion"), 120000,0)
         )
      )</f>
        <v>120000</v>
      </c>
      <c r="N18" s="26">
        <f>Tabla1[[#This Row],[CANTIDAD VENTA]]*Tabla1[[#This Row],[VALOR PRODUCTO]]</f>
        <v>20400000</v>
      </c>
      <c r="O18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1020000</v>
      </c>
      <c r="P18" s="26">
        <f>Tabla1[[#This Row],[VALOR VENTA]]-Tabla1[[#This Row],[VALOR DESCUENTO]]</f>
        <v>19380000</v>
      </c>
      <c r="Q18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18" s="24">
        <f>IF( Tabla1[[#This Row],[SEDE VENDEDOR]]="Cali", (485000*Tabla1[[#This Row],[COMISION]]+485000), ( 480000*Tabla1[[#This Row],[COMISION]])+480000)</f>
        <v>492275</v>
      </c>
    </row>
    <row r="19" spans="1:18" x14ac:dyDescent="0.2">
      <c r="A19" s="15">
        <v>1029</v>
      </c>
      <c r="B19" s="15" t="s">
        <v>78</v>
      </c>
      <c r="C19" s="15" t="s">
        <v>28</v>
      </c>
      <c r="D19" s="15">
        <v>800000</v>
      </c>
      <c r="E19" s="15" t="str">
        <f>IF(
        AND(Tabla1[[#This Row],[CODIGO VENDEDOR]]&gt;=1015,Tabla1[[#This Row],[CODIGO VENDEDOR]]&lt;=1035),
            "CALI","BOGOTA"
       )</f>
        <v>CALI</v>
      </c>
      <c r="F19" s="20" t="s">
        <v>133</v>
      </c>
      <c r="G19" s="16" t="str">
        <f>IF(Tabla1[[#This Row],[TIPO ZONA]]="A", "NORTE", IF(Tabla1[[#This Row],[TIPO ZONA]]="B", "CENTRO", IF(Tabla1[[#This Row],[TIPO ZONA]]="c", "SUR", "NO EXISTE")))</f>
        <v>NORTE</v>
      </c>
      <c r="H19" s="15" t="s">
        <v>79</v>
      </c>
      <c r="I19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locion</v>
      </c>
      <c r="J19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4850000</v>
      </c>
      <c r="K19" s="15" t="s">
        <v>80</v>
      </c>
      <c r="L19" s="15">
        <v>190</v>
      </c>
      <c r="M19" s="25">
        <f>IF(Tabla1[[#This Row],[PRODUCTO]]="shampoo",3500,
     IF(OR(Tabla1[[#This Row],[PRODUCTO]]="jabon"),12500,
         IF(OR(Tabla1[[#This Row],[PRODUCTO]]="locion"), 120000,0)
         )
      )</f>
        <v>120000</v>
      </c>
      <c r="N19" s="26">
        <f>Tabla1[[#This Row],[CANTIDAD VENTA]]*Tabla1[[#This Row],[VALOR PRODUCTO]]</f>
        <v>22800000</v>
      </c>
      <c r="O19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1140000</v>
      </c>
      <c r="P19" s="26">
        <f>Tabla1[[#This Row],[VALOR VENTA]]-Tabla1[[#This Row],[VALOR DESCUENTO]]</f>
        <v>21660000</v>
      </c>
      <c r="Q19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19" s="24">
        <f>IF( Tabla1[[#This Row],[SEDE VENDEDOR]]="Cali", (485000*Tabla1[[#This Row],[COMISION]]+485000), ( 480000*Tabla1[[#This Row],[COMISION]])+480000)</f>
        <v>492275</v>
      </c>
    </row>
    <row r="20" spans="1:18" x14ac:dyDescent="0.2">
      <c r="A20" s="15">
        <v>1033</v>
      </c>
      <c r="B20" s="15" t="s">
        <v>83</v>
      </c>
      <c r="C20" s="15" t="s">
        <v>28</v>
      </c>
      <c r="D20" s="15">
        <v>500000</v>
      </c>
      <c r="E20" s="15" t="str">
        <f>IF(
        AND(Tabla1[[#This Row],[CODIGO VENDEDOR]]&gt;=1015,Tabla1[[#This Row],[CODIGO VENDEDOR]]&lt;=1035),
            "CALI","BOGOTA"
       )</f>
        <v>CALI</v>
      </c>
      <c r="F20" s="20" t="s">
        <v>133</v>
      </c>
      <c r="G20" s="16" t="str">
        <f>IF(Tabla1[[#This Row],[TIPO ZONA]]="A", "NORTE", IF(Tabla1[[#This Row],[TIPO ZONA]]="B", "CENTRO", IF(Tabla1[[#This Row],[TIPO ZONA]]="c", "SUR", "NO EXISTE")))</f>
        <v>NORTE</v>
      </c>
      <c r="H20" s="15" t="s">
        <v>84</v>
      </c>
      <c r="I20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locion</v>
      </c>
      <c r="J20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4850000</v>
      </c>
      <c r="K20" s="15" t="s">
        <v>72</v>
      </c>
      <c r="L20" s="15">
        <v>215</v>
      </c>
      <c r="M20" s="25">
        <f>IF(Tabla1[[#This Row],[PRODUCTO]]="shampoo",3500,
     IF(OR(Tabla1[[#This Row],[PRODUCTO]]="jabon"),12500,
         IF(OR(Tabla1[[#This Row],[PRODUCTO]]="locion"), 120000,0)
         )
      )</f>
        <v>120000</v>
      </c>
      <c r="N20" s="26">
        <f>Tabla1[[#This Row],[CANTIDAD VENTA]]*Tabla1[[#This Row],[VALOR PRODUCTO]]</f>
        <v>25800000</v>
      </c>
      <c r="O20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1290000</v>
      </c>
      <c r="P20" s="26">
        <f>Tabla1[[#This Row],[VALOR VENTA]]-Tabla1[[#This Row],[VALOR DESCUENTO]]</f>
        <v>24510000</v>
      </c>
      <c r="Q20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20" s="24">
        <f>IF( Tabla1[[#This Row],[SEDE VENDEDOR]]="Cali", (485000*Tabla1[[#This Row],[COMISION]]+485000), ( 480000*Tabla1[[#This Row],[COMISION]])+480000)</f>
        <v>492275</v>
      </c>
    </row>
    <row r="21" spans="1:18" x14ac:dyDescent="0.2">
      <c r="A21" s="15">
        <v>1045</v>
      </c>
      <c r="B21" s="15" t="s">
        <v>92</v>
      </c>
      <c r="C21" s="15" t="s">
        <v>18</v>
      </c>
      <c r="D21" s="15">
        <v>2000000</v>
      </c>
      <c r="E21" s="15" t="str">
        <f>IF(
        AND(Tabla1[[#This Row],[CODIGO VENDEDOR]]&gt;=1015,Tabla1[[#This Row],[CODIGO VENDEDOR]]&lt;=1035),
            "CALI","BOGOTA"
       )</f>
        <v>BOGOTA</v>
      </c>
      <c r="F21" s="20" t="s">
        <v>133</v>
      </c>
      <c r="G21" s="16" t="str">
        <f>IF(Tabla1[[#This Row],[TIPO ZONA]]="A", "NORTE", IF(Tabla1[[#This Row],[TIPO ZONA]]="B", "CENTRO", IF(Tabla1[[#This Row],[TIPO ZONA]]="c", "SUR", "NO EXISTE")))</f>
        <v>NORTE</v>
      </c>
      <c r="H21" s="15" t="s">
        <v>64</v>
      </c>
      <c r="I21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locion</v>
      </c>
      <c r="J21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4850000</v>
      </c>
      <c r="K21" s="15" t="s">
        <v>93</v>
      </c>
      <c r="L21" s="15">
        <v>175</v>
      </c>
      <c r="M21" s="25">
        <f>IF(Tabla1[[#This Row],[PRODUCTO]]="shampoo",3500,
     IF(OR(Tabla1[[#This Row],[PRODUCTO]]="jabon"),12500,
         IF(OR(Tabla1[[#This Row],[PRODUCTO]]="locion"), 120000,0)
         )
      )</f>
        <v>120000</v>
      </c>
      <c r="N21" s="26">
        <f>Tabla1[[#This Row],[CANTIDAD VENTA]]*Tabla1[[#This Row],[VALOR PRODUCTO]]</f>
        <v>21000000</v>
      </c>
      <c r="O21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1050000</v>
      </c>
      <c r="P21" s="26">
        <f>Tabla1[[#This Row],[VALOR VENTA]]-Tabla1[[#This Row],[VALOR DESCUENTO]]</f>
        <v>19950000</v>
      </c>
      <c r="Q21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21" s="24">
        <f>IF( Tabla1[[#This Row],[SEDE VENDEDOR]]="Cali", (485000*Tabla1[[#This Row],[COMISION]]+485000), ( 480000*Tabla1[[#This Row],[COMISION]])+480000)</f>
        <v>487200</v>
      </c>
    </row>
    <row r="22" spans="1:18" x14ac:dyDescent="0.2">
      <c r="A22" s="15">
        <v>1024</v>
      </c>
      <c r="B22" s="15" t="s">
        <v>124</v>
      </c>
      <c r="C22" s="15" t="s">
        <v>18</v>
      </c>
      <c r="D22" s="15">
        <v>1000000</v>
      </c>
      <c r="E22" s="15" t="str">
        <f>IF(
        AND(Tabla1[[#This Row],[CODIGO VENDEDOR]]&gt;=1015,Tabla1[[#This Row],[CODIGO VENDEDOR]]&lt;=1035),
            "CALI","BOGOTA"
       )</f>
        <v>CALI</v>
      </c>
      <c r="F22" s="20" t="s">
        <v>133</v>
      </c>
      <c r="G22" s="16" t="str">
        <f>IF(Tabla1[[#This Row],[TIPO ZONA]]="A", "NORTE", IF(Tabla1[[#This Row],[TIPO ZONA]]="B", "CENTRO", IF(Tabla1[[#This Row],[TIPO ZONA]]="c", "SUR", "NO EXISTE")))</f>
        <v>NORTE</v>
      </c>
      <c r="H22" s="15" t="s">
        <v>125</v>
      </c>
      <c r="I22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shampoo</v>
      </c>
      <c r="J22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8750000</v>
      </c>
      <c r="K22" s="15" t="s">
        <v>126</v>
      </c>
      <c r="L22" s="15">
        <v>310</v>
      </c>
      <c r="M22" s="25">
        <f>IF(Tabla1[[#This Row],[PRODUCTO]]="shampoo",3500,
     IF(OR(Tabla1[[#This Row],[PRODUCTO]]="jabon"),12500,
         IF(OR(Tabla1[[#This Row],[PRODUCTO]]="locion"), 120000,0)
         )
      )</f>
        <v>3500</v>
      </c>
      <c r="N22" s="26">
        <f>Tabla1[[#This Row],[CANTIDAD VENTA]]*Tabla1[[#This Row],[VALOR PRODUCTO]]</f>
        <v>1085000</v>
      </c>
      <c r="O22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37975</v>
      </c>
      <c r="P22" s="26">
        <f>Tabla1[[#This Row],[VALOR VENTA]]-Tabla1[[#This Row],[VALOR DESCUENTO]]</f>
        <v>1047025</v>
      </c>
      <c r="Q22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22" s="24">
        <f>IF( Tabla1[[#This Row],[SEDE VENDEDOR]]="Cali", (485000*Tabla1[[#This Row],[COMISION]]+485000), ( 480000*Tabla1[[#This Row],[COMISION]])+480000)</f>
        <v>492275</v>
      </c>
    </row>
    <row r="23" spans="1:18" x14ac:dyDescent="0.2">
      <c r="A23" s="15">
        <v>1030</v>
      </c>
      <c r="B23" s="15" t="s">
        <v>127</v>
      </c>
      <c r="C23" s="15" t="s">
        <v>28</v>
      </c>
      <c r="D23" s="15">
        <v>1200000</v>
      </c>
      <c r="E23" s="15" t="str">
        <f>IF(
        AND(Tabla1[[#This Row],[CODIGO VENDEDOR]]&gt;=1015,Tabla1[[#This Row],[CODIGO VENDEDOR]]&lt;=1035),
            "CALI","BOGOTA"
       )</f>
        <v>CALI</v>
      </c>
      <c r="F23" s="20" t="s">
        <v>133</v>
      </c>
      <c r="G23" s="16" t="str">
        <f>IF(Tabla1[[#This Row],[TIPO ZONA]]="A", "NORTE", IF(Tabla1[[#This Row],[TIPO ZONA]]="B", "CENTRO", IF(Tabla1[[#This Row],[TIPO ZONA]]="c", "SUR", "NO EXISTE")))</f>
        <v>NORTE</v>
      </c>
      <c r="H23" s="15" t="s">
        <v>128</v>
      </c>
      <c r="I23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shampoo</v>
      </c>
      <c r="J23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8750000</v>
      </c>
      <c r="K23" s="15" t="s">
        <v>85</v>
      </c>
      <c r="L23" s="15">
        <v>350</v>
      </c>
      <c r="M23" s="25">
        <f>IF(Tabla1[[#This Row],[PRODUCTO]]="shampoo",3500,
     IF(OR(Tabla1[[#This Row],[PRODUCTO]]="jabon"),12500,
         IF(OR(Tabla1[[#This Row],[PRODUCTO]]="locion"), 120000,0)
         )
      )</f>
        <v>3500</v>
      </c>
      <c r="N23" s="26">
        <f>Tabla1[[#This Row],[CANTIDAD VENTA]]*Tabla1[[#This Row],[VALOR PRODUCTO]]</f>
        <v>1225000</v>
      </c>
      <c r="O23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42875.000000000007</v>
      </c>
      <c r="P23" s="26">
        <f>Tabla1[[#This Row],[VALOR VENTA]]-Tabla1[[#This Row],[VALOR DESCUENTO]]</f>
        <v>1182125</v>
      </c>
      <c r="Q23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23" s="24">
        <f>IF( Tabla1[[#This Row],[SEDE VENDEDOR]]="Cali", (485000*Tabla1[[#This Row],[COMISION]]+485000), ( 480000*Tabla1[[#This Row],[COMISION]])+480000)</f>
        <v>492275</v>
      </c>
    </row>
    <row r="24" spans="1:18" x14ac:dyDescent="0.2">
      <c r="A24" s="15">
        <v>1021</v>
      </c>
      <c r="B24" s="15" t="s">
        <v>31</v>
      </c>
      <c r="C24" s="15" t="s">
        <v>28</v>
      </c>
      <c r="D24" s="15">
        <v>2000000</v>
      </c>
      <c r="E24" s="15" t="str">
        <f>IF(
        AND(Tabla1[[#This Row],[CODIGO VENDEDOR]]&gt;=1015,Tabla1[[#This Row],[CODIGO VENDEDOR]]&lt;=1035),
            "CALI","BOGOTA"
       )</f>
        <v>CALI</v>
      </c>
      <c r="F24" s="20" t="s">
        <v>134</v>
      </c>
      <c r="G24" s="16" t="str">
        <f>IF(Tabla1[[#This Row],[TIPO ZONA]]="A", "NORTE", IF(Tabla1[[#This Row],[TIPO ZONA]]="B", "CENTRO", IF(Tabla1[[#This Row],[TIPO ZONA]]="c", "SUR", "NO EXISTE")))</f>
        <v>CENTRO</v>
      </c>
      <c r="H24" s="15" t="s">
        <v>32</v>
      </c>
      <c r="I24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jabon</v>
      </c>
      <c r="J24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7000000</v>
      </c>
      <c r="K24" s="15" t="s">
        <v>33</v>
      </c>
      <c r="L24" s="15">
        <v>123</v>
      </c>
      <c r="M24" s="25">
        <f>IF(Tabla1[[#This Row],[PRODUCTO]]="shampoo",3500,
     IF(OR(Tabla1[[#This Row],[PRODUCTO]]="jabon"),12500,
         IF(OR(Tabla1[[#This Row],[PRODUCTO]]="locion"), 120000,0)
         )
      )</f>
        <v>12500</v>
      </c>
      <c r="N24" s="26">
        <f>Tabla1[[#This Row],[CANTIDAD VENTA]]*Tabla1[[#This Row],[VALOR PRODUCTO]]</f>
        <v>1537500</v>
      </c>
      <c r="O24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38437.5</v>
      </c>
      <c r="P24" s="26">
        <f>Tabla1[[#This Row],[VALOR VENTA]]-Tabla1[[#This Row],[VALOR DESCUENTO]]</f>
        <v>1499062.5</v>
      </c>
      <c r="Q24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24" s="24">
        <f>IF( Tabla1[[#This Row],[SEDE VENDEDOR]]="Cali", (485000*Tabla1[[#This Row],[COMISION]]+485000), ( 480000*Tabla1[[#This Row],[COMISION]])+480000)</f>
        <v>492275</v>
      </c>
    </row>
    <row r="25" spans="1:18" x14ac:dyDescent="0.2">
      <c r="A25" s="15">
        <v>1028</v>
      </c>
      <c r="B25" s="15" t="s">
        <v>40</v>
      </c>
      <c r="C25" s="15" t="s">
        <v>28</v>
      </c>
      <c r="D25" s="15">
        <v>1200000</v>
      </c>
      <c r="E25" s="15" t="str">
        <f>IF(
        AND(Tabla1[[#This Row],[CODIGO VENDEDOR]]&gt;=1015,Tabla1[[#This Row],[CODIGO VENDEDOR]]&lt;=1035),
            "CALI","BOGOTA"
       )</f>
        <v>CALI</v>
      </c>
      <c r="F25" s="20" t="s">
        <v>134</v>
      </c>
      <c r="G25" s="16" t="str">
        <f>IF(Tabla1[[#This Row],[TIPO ZONA]]="A", "NORTE", IF(Tabla1[[#This Row],[TIPO ZONA]]="B", "CENTRO", IF(Tabla1[[#This Row],[TIPO ZONA]]="c", "SUR", "NO EXISTE")))</f>
        <v>CENTRO</v>
      </c>
      <c r="H25" s="15" t="s">
        <v>41</v>
      </c>
      <c r="I25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jabon</v>
      </c>
      <c r="J25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7000000</v>
      </c>
      <c r="K25" s="15" t="s">
        <v>42</v>
      </c>
      <c r="L25" s="15">
        <v>230</v>
      </c>
      <c r="M25" s="25">
        <f>IF(Tabla1[[#This Row],[PRODUCTO]]="shampoo",3500,
     IF(OR(Tabla1[[#This Row],[PRODUCTO]]="jabon"),12500,
         IF(OR(Tabla1[[#This Row],[PRODUCTO]]="locion"), 120000,0)
         )
      )</f>
        <v>12500</v>
      </c>
      <c r="N25" s="26">
        <f>Tabla1[[#This Row],[CANTIDAD VENTA]]*Tabla1[[#This Row],[VALOR PRODUCTO]]</f>
        <v>2875000</v>
      </c>
      <c r="O25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71875</v>
      </c>
      <c r="P25" s="26">
        <f>Tabla1[[#This Row],[VALOR VENTA]]-Tabla1[[#This Row],[VALOR DESCUENTO]]</f>
        <v>2803125</v>
      </c>
      <c r="Q25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25" s="24">
        <f>IF( Tabla1[[#This Row],[SEDE VENDEDOR]]="Cali", (485000*Tabla1[[#This Row],[COMISION]]+485000), ( 480000*Tabla1[[#This Row],[COMISION]])+480000)</f>
        <v>492275</v>
      </c>
    </row>
    <row r="26" spans="1:18" x14ac:dyDescent="0.2">
      <c r="A26" s="15">
        <v>1035</v>
      </c>
      <c r="B26" s="15" t="s">
        <v>47</v>
      </c>
      <c r="C26" s="15" t="s">
        <v>18</v>
      </c>
      <c r="D26" s="15">
        <v>500000</v>
      </c>
      <c r="E26" s="15" t="str">
        <f>IF(
        AND(Tabla1[[#This Row],[CODIGO VENDEDOR]]&gt;=1015,Tabla1[[#This Row],[CODIGO VENDEDOR]]&lt;=1035),
            "CALI","BOGOTA"
       )</f>
        <v>CALI</v>
      </c>
      <c r="F26" s="20" t="s">
        <v>134</v>
      </c>
      <c r="G26" s="16" t="str">
        <f>IF(Tabla1[[#This Row],[TIPO ZONA]]="A", "NORTE", IF(Tabla1[[#This Row],[TIPO ZONA]]="B", "CENTRO", IF(Tabla1[[#This Row],[TIPO ZONA]]="c", "SUR", "NO EXISTE")))</f>
        <v>CENTRO</v>
      </c>
      <c r="H26" s="15" t="s">
        <v>19</v>
      </c>
      <c r="I26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jabon</v>
      </c>
      <c r="J26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7000000</v>
      </c>
      <c r="K26" s="15" t="s">
        <v>48</v>
      </c>
      <c r="L26" s="15">
        <v>310</v>
      </c>
      <c r="M26" s="25">
        <f>IF(Tabla1[[#This Row],[PRODUCTO]]="shampoo",3500,
     IF(OR(Tabla1[[#This Row],[PRODUCTO]]="jabon"),12500,
         IF(OR(Tabla1[[#This Row],[PRODUCTO]]="locion"), 120000,0)
         )
      )</f>
        <v>12500</v>
      </c>
      <c r="N26" s="26">
        <f>Tabla1[[#This Row],[CANTIDAD VENTA]]*Tabla1[[#This Row],[VALOR PRODUCTO]]</f>
        <v>3875000</v>
      </c>
      <c r="O26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96875</v>
      </c>
      <c r="P26" s="26">
        <f>Tabla1[[#This Row],[VALOR VENTA]]-Tabla1[[#This Row],[VALOR DESCUENTO]]</f>
        <v>3778125</v>
      </c>
      <c r="Q26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26" s="24">
        <f>IF( Tabla1[[#This Row],[SEDE VENDEDOR]]="Cali", (485000*Tabla1[[#This Row],[COMISION]]+485000), ( 480000*Tabla1[[#This Row],[COMISION]])+480000)</f>
        <v>492275</v>
      </c>
    </row>
    <row r="27" spans="1:18" x14ac:dyDescent="0.2">
      <c r="A27" s="15">
        <v>1044</v>
      </c>
      <c r="B27" s="15" t="s">
        <v>55</v>
      </c>
      <c r="C27" s="15" t="s">
        <v>18</v>
      </c>
      <c r="D27" s="15">
        <v>2000000</v>
      </c>
      <c r="E27" s="15" t="str">
        <f>IF(
        AND(Tabla1[[#This Row],[CODIGO VENDEDOR]]&gt;=1015,Tabla1[[#This Row],[CODIGO VENDEDOR]]&lt;=1035),
            "CALI","BOGOTA"
       )</f>
        <v>BOGOTA</v>
      </c>
      <c r="F27" s="20" t="s">
        <v>134</v>
      </c>
      <c r="G27" s="16" t="str">
        <f>IF(Tabla1[[#This Row],[TIPO ZONA]]="A", "NORTE", IF(Tabla1[[#This Row],[TIPO ZONA]]="B", "CENTRO", IF(Tabla1[[#This Row],[TIPO ZONA]]="c", "SUR", "NO EXISTE")))</f>
        <v>CENTRO</v>
      </c>
      <c r="H27" s="15" t="s">
        <v>35</v>
      </c>
      <c r="I27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jabon</v>
      </c>
      <c r="J27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7000000</v>
      </c>
      <c r="K27" s="15" t="s">
        <v>56</v>
      </c>
      <c r="L27" s="15">
        <v>106</v>
      </c>
      <c r="M27" s="25">
        <f>IF(Tabla1[[#This Row],[PRODUCTO]]="shampoo",3500,
     IF(OR(Tabla1[[#This Row],[PRODUCTO]]="jabon"),12500,
         IF(OR(Tabla1[[#This Row],[PRODUCTO]]="locion"), 120000,0)
         )
      )</f>
        <v>12500</v>
      </c>
      <c r="N27" s="26">
        <f>Tabla1[[#This Row],[CANTIDAD VENTA]]*Tabla1[[#This Row],[VALOR PRODUCTO]]</f>
        <v>1325000</v>
      </c>
      <c r="O27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33125</v>
      </c>
      <c r="P27" s="26">
        <f>Tabla1[[#This Row],[VALOR VENTA]]-Tabla1[[#This Row],[VALOR DESCUENTO]]</f>
        <v>1291875</v>
      </c>
      <c r="Q27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27" s="24">
        <f>IF( Tabla1[[#This Row],[SEDE VENDEDOR]]="Cali", (485000*Tabla1[[#This Row],[COMISION]]+485000), ( 480000*Tabla1[[#This Row],[COMISION]])+480000)</f>
        <v>487200</v>
      </c>
    </row>
    <row r="28" spans="1:18" x14ac:dyDescent="0.2">
      <c r="A28" s="15">
        <v>1002</v>
      </c>
      <c r="B28" s="15" t="s">
        <v>57</v>
      </c>
      <c r="C28" s="15" t="s">
        <v>18</v>
      </c>
      <c r="D28" s="15">
        <v>500000</v>
      </c>
      <c r="E28" s="15" t="str">
        <f>IF(
        AND(Tabla1[[#This Row],[CODIGO VENDEDOR]]&gt;=1015,Tabla1[[#This Row],[CODIGO VENDEDOR]]&lt;=1035),
            "CALI","BOGOTA"
       )</f>
        <v>BOGOTA</v>
      </c>
      <c r="F28" s="20" t="s">
        <v>134</v>
      </c>
      <c r="G28" s="16" t="str">
        <f>IF(Tabla1[[#This Row],[TIPO ZONA]]="A", "NORTE", IF(Tabla1[[#This Row],[TIPO ZONA]]="B", "CENTRO", IF(Tabla1[[#This Row],[TIPO ZONA]]="c", "SUR", "NO EXISTE")))</f>
        <v>CENTRO</v>
      </c>
      <c r="H28" s="15" t="s">
        <v>58</v>
      </c>
      <c r="I28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locion</v>
      </c>
      <c r="J28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4850000</v>
      </c>
      <c r="K28" s="15" t="s">
        <v>59</v>
      </c>
      <c r="L28" s="15">
        <v>160</v>
      </c>
      <c r="M28" s="25">
        <f>IF(Tabla1[[#This Row],[PRODUCTO]]="shampoo",3500,
     IF(OR(Tabla1[[#This Row],[PRODUCTO]]="jabon"),12500,
         IF(OR(Tabla1[[#This Row],[PRODUCTO]]="locion"), 120000,0)
         )
      )</f>
        <v>120000</v>
      </c>
      <c r="N28" s="26">
        <f>Tabla1[[#This Row],[CANTIDAD VENTA]]*Tabla1[[#This Row],[VALOR PRODUCTO]]</f>
        <v>19200000</v>
      </c>
      <c r="O28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960000</v>
      </c>
      <c r="P28" s="26">
        <f>Tabla1[[#This Row],[VALOR VENTA]]-Tabla1[[#This Row],[VALOR DESCUENTO]]</f>
        <v>18240000</v>
      </c>
      <c r="Q28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28" s="24">
        <f>IF( Tabla1[[#This Row],[SEDE VENDEDOR]]="Cali", (485000*Tabla1[[#This Row],[COMISION]]+485000), ( 480000*Tabla1[[#This Row],[COMISION]])+480000)</f>
        <v>487200</v>
      </c>
    </row>
    <row r="29" spans="1:18" x14ac:dyDescent="0.2">
      <c r="A29" s="15">
        <v>1017</v>
      </c>
      <c r="B29" s="15" t="s">
        <v>66</v>
      </c>
      <c r="C29" s="15" t="s">
        <v>28</v>
      </c>
      <c r="D29" s="15">
        <v>800000</v>
      </c>
      <c r="E29" s="15" t="str">
        <f>IF(
        AND(Tabla1[[#This Row],[CODIGO VENDEDOR]]&gt;=1015,Tabla1[[#This Row],[CODIGO VENDEDOR]]&lt;=1035),
            "CALI","BOGOTA"
       )</f>
        <v>CALI</v>
      </c>
      <c r="F29" s="20" t="s">
        <v>134</v>
      </c>
      <c r="G29" s="16" t="str">
        <f>IF(Tabla1[[#This Row],[TIPO ZONA]]="A", "NORTE", IF(Tabla1[[#This Row],[TIPO ZONA]]="B", "CENTRO", IF(Tabla1[[#This Row],[TIPO ZONA]]="c", "SUR", "NO EXISTE")))</f>
        <v>CENTRO</v>
      </c>
      <c r="H29" s="15" t="s">
        <v>64</v>
      </c>
      <c r="I29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locion</v>
      </c>
      <c r="J29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4850000</v>
      </c>
      <c r="K29" s="15" t="s">
        <v>67</v>
      </c>
      <c r="L29" s="15">
        <v>130</v>
      </c>
      <c r="M29" s="25">
        <f>IF(Tabla1[[#This Row],[PRODUCTO]]="shampoo",3500,
     IF(OR(Tabla1[[#This Row],[PRODUCTO]]="jabon"),12500,
         IF(OR(Tabla1[[#This Row],[PRODUCTO]]="locion"), 120000,0)
         )
      )</f>
        <v>120000</v>
      </c>
      <c r="N29" s="26">
        <f>Tabla1[[#This Row],[CANTIDAD VENTA]]*Tabla1[[#This Row],[VALOR PRODUCTO]]</f>
        <v>15600000</v>
      </c>
      <c r="O29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780000</v>
      </c>
      <c r="P29" s="26">
        <f>Tabla1[[#This Row],[VALOR VENTA]]-Tabla1[[#This Row],[VALOR DESCUENTO]]</f>
        <v>14820000</v>
      </c>
      <c r="Q29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29" s="24">
        <f>IF( Tabla1[[#This Row],[SEDE VENDEDOR]]="Cali", (485000*Tabla1[[#This Row],[COMISION]]+485000), ( 480000*Tabla1[[#This Row],[COMISION]])+480000)</f>
        <v>492275</v>
      </c>
    </row>
    <row r="30" spans="1:18" x14ac:dyDescent="0.2">
      <c r="A30" s="15">
        <v>1020</v>
      </c>
      <c r="B30" s="15" t="s">
        <v>72</v>
      </c>
      <c r="C30" s="15" t="s">
        <v>18</v>
      </c>
      <c r="D30" s="15">
        <v>1000000</v>
      </c>
      <c r="E30" s="15" t="str">
        <f>IF(
        AND(Tabla1[[#This Row],[CODIGO VENDEDOR]]&gt;=1015,Tabla1[[#This Row],[CODIGO VENDEDOR]]&lt;=1035),
            "CALI","BOGOTA"
       )</f>
        <v>CALI</v>
      </c>
      <c r="F30" s="20" t="s">
        <v>134</v>
      </c>
      <c r="G30" s="16" t="str">
        <f>IF(Tabla1[[#This Row],[TIPO ZONA]]="A", "NORTE", IF(Tabla1[[#This Row],[TIPO ZONA]]="B", "CENTRO", IF(Tabla1[[#This Row],[TIPO ZONA]]="c", "SUR", "NO EXISTE")))</f>
        <v>CENTRO</v>
      </c>
      <c r="H30" s="15" t="s">
        <v>73</v>
      </c>
      <c r="I30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locion</v>
      </c>
      <c r="J30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4850000</v>
      </c>
      <c r="K30" s="15" t="s">
        <v>74</v>
      </c>
      <c r="L30" s="15">
        <v>310</v>
      </c>
      <c r="M30" s="25">
        <f>IF(Tabla1[[#This Row],[PRODUCTO]]="shampoo",3500,
     IF(OR(Tabla1[[#This Row],[PRODUCTO]]="jabon"),12500,
         IF(OR(Tabla1[[#This Row],[PRODUCTO]]="locion"), 120000,0)
         )
      )</f>
        <v>120000</v>
      </c>
      <c r="N30" s="26">
        <f>Tabla1[[#This Row],[CANTIDAD VENTA]]*Tabla1[[#This Row],[VALOR PRODUCTO]]</f>
        <v>37200000</v>
      </c>
      <c r="O30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1860000</v>
      </c>
      <c r="P30" s="26">
        <f>Tabla1[[#This Row],[VALOR VENTA]]-Tabla1[[#This Row],[VALOR DESCUENTO]]</f>
        <v>35340000</v>
      </c>
      <c r="Q30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30" s="24">
        <f>IF( Tabla1[[#This Row],[SEDE VENDEDOR]]="Cali", (485000*Tabla1[[#This Row],[COMISION]]+485000), ( 480000*Tabla1[[#This Row],[COMISION]])+480000)</f>
        <v>492275</v>
      </c>
    </row>
    <row r="31" spans="1:18" x14ac:dyDescent="0.2">
      <c r="A31" s="15">
        <v>1038</v>
      </c>
      <c r="B31" s="15" t="s">
        <v>85</v>
      </c>
      <c r="C31" s="15" t="s">
        <v>18</v>
      </c>
      <c r="D31" s="15">
        <v>1000000</v>
      </c>
      <c r="E31" s="15" t="str">
        <f>IF(
        AND(Tabla1[[#This Row],[CODIGO VENDEDOR]]&gt;=1015,Tabla1[[#This Row],[CODIGO VENDEDOR]]&lt;=1035),
            "CALI","BOGOTA"
       )</f>
        <v>BOGOTA</v>
      </c>
      <c r="F31" s="20" t="s">
        <v>134</v>
      </c>
      <c r="G31" s="16" t="str">
        <f>IF(Tabla1[[#This Row],[TIPO ZONA]]="A", "NORTE", IF(Tabla1[[#This Row],[TIPO ZONA]]="B", "CENTRO", IF(Tabla1[[#This Row],[TIPO ZONA]]="c", "SUR", "NO EXISTE")))</f>
        <v>CENTRO</v>
      </c>
      <c r="H31" s="15" t="s">
        <v>76</v>
      </c>
      <c r="I31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locion</v>
      </c>
      <c r="J31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4850000</v>
      </c>
      <c r="K31" s="15" t="s">
        <v>24</v>
      </c>
      <c r="L31" s="15">
        <v>345</v>
      </c>
      <c r="M31" s="25">
        <f>IF(Tabla1[[#This Row],[PRODUCTO]]="shampoo",3500,
     IF(OR(Tabla1[[#This Row],[PRODUCTO]]="jabon"),12500,
         IF(OR(Tabla1[[#This Row],[PRODUCTO]]="locion"), 120000,0)
         )
      )</f>
        <v>120000</v>
      </c>
      <c r="N31" s="26">
        <f>Tabla1[[#This Row],[CANTIDAD VENTA]]*Tabla1[[#This Row],[VALOR PRODUCTO]]</f>
        <v>41400000</v>
      </c>
      <c r="O31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2070000</v>
      </c>
      <c r="P31" s="26">
        <f>Tabla1[[#This Row],[VALOR VENTA]]-Tabla1[[#This Row],[VALOR DESCUENTO]]</f>
        <v>39330000</v>
      </c>
      <c r="Q31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31" s="24">
        <f>IF( Tabla1[[#This Row],[SEDE VENDEDOR]]="Cali", (485000*Tabla1[[#This Row],[COMISION]]+485000), ( 480000*Tabla1[[#This Row],[COMISION]])+480000)</f>
        <v>487200</v>
      </c>
    </row>
    <row r="32" spans="1:18" x14ac:dyDescent="0.2">
      <c r="A32" s="15">
        <v>1040</v>
      </c>
      <c r="B32" s="15" t="s">
        <v>86</v>
      </c>
      <c r="C32" s="15" t="s">
        <v>18</v>
      </c>
      <c r="D32" s="15">
        <v>1200000</v>
      </c>
      <c r="E32" s="15" t="str">
        <f>IF(
        AND(Tabla1[[#This Row],[CODIGO VENDEDOR]]&gt;=1015,Tabla1[[#This Row],[CODIGO VENDEDOR]]&lt;=1035),
            "CALI","BOGOTA"
       )</f>
        <v>BOGOTA</v>
      </c>
      <c r="F32" s="20" t="s">
        <v>134</v>
      </c>
      <c r="G32" s="16" t="str">
        <f>IF(Tabla1[[#This Row],[TIPO ZONA]]="A", "NORTE", IF(Tabla1[[#This Row],[TIPO ZONA]]="B", "CENTRO", IF(Tabla1[[#This Row],[TIPO ZONA]]="c", "SUR", "NO EXISTE")))</f>
        <v>CENTRO</v>
      </c>
      <c r="H32" s="15" t="s">
        <v>87</v>
      </c>
      <c r="I32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locion</v>
      </c>
      <c r="J32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4850000</v>
      </c>
      <c r="K32" s="15" t="s">
        <v>88</v>
      </c>
      <c r="L32" s="15">
        <v>210</v>
      </c>
      <c r="M32" s="25">
        <f>IF(Tabla1[[#This Row],[PRODUCTO]]="shampoo",3500,
     IF(OR(Tabla1[[#This Row],[PRODUCTO]]="jabon"),12500,
         IF(OR(Tabla1[[#This Row],[PRODUCTO]]="locion"), 120000,0)
         )
      )</f>
        <v>120000</v>
      </c>
      <c r="N32" s="26">
        <f>Tabla1[[#This Row],[CANTIDAD VENTA]]*Tabla1[[#This Row],[VALOR PRODUCTO]]</f>
        <v>25200000</v>
      </c>
      <c r="O32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1260000</v>
      </c>
      <c r="P32" s="26">
        <f>Tabla1[[#This Row],[VALOR VENTA]]-Tabla1[[#This Row],[VALOR DESCUENTO]]</f>
        <v>23940000</v>
      </c>
      <c r="Q32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32" s="24">
        <f>IF( Tabla1[[#This Row],[SEDE VENDEDOR]]="Cali", (485000*Tabla1[[#This Row],[COMISION]]+485000), ( 480000*Tabla1[[#This Row],[COMISION]])+480000)</f>
        <v>487200</v>
      </c>
    </row>
    <row r="33" spans="1:18" x14ac:dyDescent="0.2">
      <c r="A33" s="15">
        <v>1001</v>
      </c>
      <c r="B33" s="15" t="s">
        <v>94</v>
      </c>
      <c r="C33" s="15" t="s">
        <v>18</v>
      </c>
      <c r="D33" s="15">
        <v>500000</v>
      </c>
      <c r="E33" s="15" t="str">
        <f>IF(
        AND(Tabla1[[#This Row],[CODIGO VENDEDOR]]&gt;=1015,Tabla1[[#This Row],[CODIGO VENDEDOR]]&lt;=1035),
            "CALI","BOGOTA"
       )</f>
        <v>BOGOTA</v>
      </c>
      <c r="F33" s="20" t="s">
        <v>134</v>
      </c>
      <c r="G33" s="16" t="str">
        <f>IF(Tabla1[[#This Row],[TIPO ZONA]]="A", "NORTE", IF(Tabla1[[#This Row],[TIPO ZONA]]="B", "CENTRO", IF(Tabla1[[#This Row],[TIPO ZONA]]="c", "SUR", "NO EXISTE")))</f>
        <v>CENTRO</v>
      </c>
      <c r="H33" s="15" t="s">
        <v>95</v>
      </c>
      <c r="I33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shampoo</v>
      </c>
      <c r="J33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8750000</v>
      </c>
      <c r="K33" s="15" t="s">
        <v>96</v>
      </c>
      <c r="L33" s="15">
        <v>200</v>
      </c>
      <c r="M33" s="25">
        <f>IF(Tabla1[[#This Row],[PRODUCTO]]="shampoo",3500,
     IF(OR(Tabla1[[#This Row],[PRODUCTO]]="jabon"),12500,
         IF(OR(Tabla1[[#This Row],[PRODUCTO]]="locion"), 120000,0)
         )
      )</f>
        <v>3500</v>
      </c>
      <c r="N33" s="26">
        <f>Tabla1[[#This Row],[CANTIDAD VENTA]]*Tabla1[[#This Row],[VALOR PRODUCTO]]</f>
        <v>700000</v>
      </c>
      <c r="O33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24500.000000000004</v>
      </c>
      <c r="P33" s="26">
        <f>Tabla1[[#This Row],[VALOR VENTA]]-Tabla1[[#This Row],[VALOR DESCUENTO]]</f>
        <v>675500</v>
      </c>
      <c r="Q33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33" s="24">
        <f>IF( Tabla1[[#This Row],[SEDE VENDEDOR]]="Cali", (485000*Tabla1[[#This Row],[COMISION]]+485000), ( 480000*Tabla1[[#This Row],[COMISION]])+480000)</f>
        <v>487200</v>
      </c>
    </row>
    <row r="34" spans="1:18" x14ac:dyDescent="0.2">
      <c r="A34" s="15">
        <v>1003</v>
      </c>
      <c r="B34" s="15" t="s">
        <v>97</v>
      </c>
      <c r="C34" s="15" t="s">
        <v>28</v>
      </c>
      <c r="D34" s="15">
        <v>1000000</v>
      </c>
      <c r="E34" s="15" t="str">
        <f>IF(
        AND(Tabla1[[#This Row],[CODIGO VENDEDOR]]&gt;=1015,Tabla1[[#This Row],[CODIGO VENDEDOR]]&lt;=1035),
            "CALI","BOGOTA"
       )</f>
        <v>BOGOTA</v>
      </c>
      <c r="F34" s="20" t="s">
        <v>134</v>
      </c>
      <c r="G34" s="16" t="str">
        <f>IF(Tabla1[[#This Row],[TIPO ZONA]]="A", "NORTE", IF(Tabla1[[#This Row],[TIPO ZONA]]="B", "CENTRO", IF(Tabla1[[#This Row],[TIPO ZONA]]="c", "SUR", "NO EXISTE")))</f>
        <v>CENTRO</v>
      </c>
      <c r="H34" s="15" t="s">
        <v>98</v>
      </c>
      <c r="I34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shampoo</v>
      </c>
      <c r="J34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8750000</v>
      </c>
      <c r="K34" s="15" t="s">
        <v>99</v>
      </c>
      <c r="L34" s="15">
        <v>100</v>
      </c>
      <c r="M34" s="25">
        <f>IF(Tabla1[[#This Row],[PRODUCTO]]="shampoo",3500,
     IF(OR(Tabla1[[#This Row],[PRODUCTO]]="jabon"),12500,
         IF(OR(Tabla1[[#This Row],[PRODUCTO]]="locion"), 120000,0)
         )
      )</f>
        <v>3500</v>
      </c>
      <c r="N34" s="26">
        <f>Tabla1[[#This Row],[CANTIDAD VENTA]]*Tabla1[[#This Row],[VALOR PRODUCTO]]</f>
        <v>350000</v>
      </c>
      <c r="O34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12250.000000000002</v>
      </c>
      <c r="P34" s="26">
        <f>Tabla1[[#This Row],[VALOR VENTA]]-Tabla1[[#This Row],[VALOR DESCUENTO]]</f>
        <v>337750</v>
      </c>
      <c r="Q34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34" s="24">
        <f>IF( Tabla1[[#This Row],[SEDE VENDEDOR]]="Cali", (485000*Tabla1[[#This Row],[COMISION]]+485000), ( 480000*Tabla1[[#This Row],[COMISION]])+480000)</f>
        <v>487200</v>
      </c>
    </row>
    <row r="35" spans="1:18" x14ac:dyDescent="0.2">
      <c r="A35" s="15">
        <v>1008</v>
      </c>
      <c r="B35" s="15" t="s">
        <v>59</v>
      </c>
      <c r="C35" s="15" t="s">
        <v>28</v>
      </c>
      <c r="D35" s="15">
        <v>2000000</v>
      </c>
      <c r="E35" s="15" t="str">
        <f>IF(
        AND(Tabla1[[#This Row],[CODIGO VENDEDOR]]&gt;=1015,Tabla1[[#This Row],[CODIGO VENDEDOR]]&lt;=1035),
            "CALI","BOGOTA"
       )</f>
        <v>BOGOTA</v>
      </c>
      <c r="F35" s="20" t="s">
        <v>134</v>
      </c>
      <c r="G35" s="16" t="str">
        <f>IF(Tabla1[[#This Row],[TIPO ZONA]]="A", "NORTE", IF(Tabla1[[#This Row],[TIPO ZONA]]="B", "CENTRO", IF(Tabla1[[#This Row],[TIPO ZONA]]="c", "SUR", "NO EXISTE")))</f>
        <v>CENTRO</v>
      </c>
      <c r="H35" s="15" t="s">
        <v>106</v>
      </c>
      <c r="I35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shampoo</v>
      </c>
      <c r="J35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8750000</v>
      </c>
      <c r="K35" s="15" t="s">
        <v>107</v>
      </c>
      <c r="L35" s="15">
        <v>290</v>
      </c>
      <c r="M35" s="25">
        <f>IF(Tabla1[[#This Row],[PRODUCTO]]="shampoo",3500,
     IF(OR(Tabla1[[#This Row],[PRODUCTO]]="jabon"),12500,
         IF(OR(Tabla1[[#This Row],[PRODUCTO]]="locion"), 120000,0)
         )
      )</f>
        <v>3500</v>
      </c>
      <c r="N35" s="26">
        <f>Tabla1[[#This Row],[CANTIDAD VENTA]]*Tabla1[[#This Row],[VALOR PRODUCTO]]</f>
        <v>1015000</v>
      </c>
      <c r="O35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35525</v>
      </c>
      <c r="P35" s="26">
        <f>Tabla1[[#This Row],[VALOR VENTA]]-Tabla1[[#This Row],[VALOR DESCUENTO]]</f>
        <v>979475</v>
      </c>
      <c r="Q35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35" s="24">
        <f>IF( Tabla1[[#This Row],[SEDE VENDEDOR]]="Cali", (485000*Tabla1[[#This Row],[COMISION]]+485000), ( 480000*Tabla1[[#This Row],[COMISION]])+480000)</f>
        <v>487200</v>
      </c>
    </row>
    <row r="36" spans="1:18" x14ac:dyDescent="0.2">
      <c r="A36" s="15">
        <v>1010</v>
      </c>
      <c r="B36" s="15" t="s">
        <v>108</v>
      </c>
      <c r="C36" s="15" t="s">
        <v>28</v>
      </c>
      <c r="D36" s="15">
        <v>500000</v>
      </c>
      <c r="E36" s="15" t="str">
        <f>IF(
        AND(Tabla1[[#This Row],[CODIGO VENDEDOR]]&gt;=1015,Tabla1[[#This Row],[CODIGO VENDEDOR]]&lt;=1035),
            "CALI","BOGOTA"
       )</f>
        <v>BOGOTA</v>
      </c>
      <c r="F36" s="20" t="s">
        <v>134</v>
      </c>
      <c r="G36" s="16" t="str">
        <f>IF(Tabla1[[#This Row],[TIPO ZONA]]="A", "NORTE", IF(Tabla1[[#This Row],[TIPO ZONA]]="B", "CENTRO", IF(Tabla1[[#This Row],[TIPO ZONA]]="c", "SUR", "NO EXISTE")))</f>
        <v>CENTRO</v>
      </c>
      <c r="H36" s="15" t="s">
        <v>109</v>
      </c>
      <c r="I36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shampoo</v>
      </c>
      <c r="J36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8750000</v>
      </c>
      <c r="K36" s="15" t="s">
        <v>51</v>
      </c>
      <c r="L36" s="15">
        <v>130</v>
      </c>
      <c r="M36" s="25">
        <f>IF(Tabla1[[#This Row],[PRODUCTO]]="shampoo",3500,
     IF(OR(Tabla1[[#This Row],[PRODUCTO]]="jabon"),12500,
         IF(OR(Tabla1[[#This Row],[PRODUCTO]]="locion"), 120000,0)
         )
      )</f>
        <v>3500</v>
      </c>
      <c r="N36" s="26">
        <f>Tabla1[[#This Row],[CANTIDAD VENTA]]*Tabla1[[#This Row],[VALOR PRODUCTO]]</f>
        <v>455000</v>
      </c>
      <c r="O36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15925.000000000002</v>
      </c>
      <c r="P36" s="26">
        <f>Tabla1[[#This Row],[VALOR VENTA]]-Tabla1[[#This Row],[VALOR DESCUENTO]]</f>
        <v>439075</v>
      </c>
      <c r="Q36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36" s="24">
        <f>IF( Tabla1[[#This Row],[SEDE VENDEDOR]]="Cali", (485000*Tabla1[[#This Row],[COMISION]]+485000), ( 480000*Tabla1[[#This Row],[COMISION]])+480000)</f>
        <v>487200</v>
      </c>
    </row>
    <row r="37" spans="1:18" x14ac:dyDescent="0.2">
      <c r="A37" s="15">
        <v>1016</v>
      </c>
      <c r="B37" s="15" t="s">
        <v>115</v>
      </c>
      <c r="C37" s="15" t="s">
        <v>28</v>
      </c>
      <c r="D37" s="15">
        <v>800000</v>
      </c>
      <c r="E37" s="15" t="str">
        <f>IF(
        AND(Tabla1[[#This Row],[CODIGO VENDEDOR]]&gt;=1015,Tabla1[[#This Row],[CODIGO VENDEDOR]]&lt;=1035),
            "CALI","BOGOTA"
       )</f>
        <v>CALI</v>
      </c>
      <c r="F37" s="20" t="s">
        <v>134</v>
      </c>
      <c r="G37" s="16" t="str">
        <f>IF(Tabla1[[#This Row],[TIPO ZONA]]="A", "NORTE", IF(Tabla1[[#This Row],[TIPO ZONA]]="B", "CENTRO", IF(Tabla1[[#This Row],[TIPO ZONA]]="c", "SUR", "NO EXISTE")))</f>
        <v>CENTRO</v>
      </c>
      <c r="H37" s="15" t="s">
        <v>116</v>
      </c>
      <c r="I37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shampoo</v>
      </c>
      <c r="J37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8750000</v>
      </c>
      <c r="K37" s="15" t="s">
        <v>117</v>
      </c>
      <c r="L37" s="15">
        <v>250</v>
      </c>
      <c r="M37" s="25">
        <f>IF(Tabla1[[#This Row],[PRODUCTO]]="shampoo",3500,
     IF(OR(Tabla1[[#This Row],[PRODUCTO]]="jabon"),12500,
         IF(OR(Tabla1[[#This Row],[PRODUCTO]]="locion"), 120000,0)
         )
      )</f>
        <v>3500</v>
      </c>
      <c r="N37" s="26">
        <f>Tabla1[[#This Row],[CANTIDAD VENTA]]*Tabla1[[#This Row],[VALOR PRODUCTO]]</f>
        <v>875000</v>
      </c>
      <c r="O37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30625.000000000004</v>
      </c>
      <c r="P37" s="26">
        <f>Tabla1[[#This Row],[VALOR VENTA]]-Tabla1[[#This Row],[VALOR DESCUENTO]]</f>
        <v>844375</v>
      </c>
      <c r="Q37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37" s="24">
        <f>IF( Tabla1[[#This Row],[SEDE VENDEDOR]]="Cali", (485000*Tabla1[[#This Row],[COMISION]]+485000), ( 480000*Tabla1[[#This Row],[COMISION]])+480000)</f>
        <v>492275</v>
      </c>
    </row>
    <row r="38" spans="1:18" x14ac:dyDescent="0.2">
      <c r="A38" s="15">
        <v>1039</v>
      </c>
      <c r="B38" s="15" t="s">
        <v>129</v>
      </c>
      <c r="C38" s="15" t="s">
        <v>18</v>
      </c>
      <c r="D38" s="15">
        <v>800000</v>
      </c>
      <c r="E38" s="15" t="str">
        <f>IF(
        AND(Tabla1[[#This Row],[CODIGO VENDEDOR]]&gt;=1015,Tabla1[[#This Row],[CODIGO VENDEDOR]]&lt;=1035),
            "CALI","BOGOTA"
       )</f>
        <v>BOGOTA</v>
      </c>
      <c r="F38" s="20" t="s">
        <v>134</v>
      </c>
      <c r="G38" s="16" t="str">
        <f>IF(Tabla1[[#This Row],[TIPO ZONA]]="A", "NORTE", IF(Tabla1[[#This Row],[TIPO ZONA]]="B", "CENTRO", IF(Tabla1[[#This Row],[TIPO ZONA]]="c", "SUR", "NO EXISTE")))</f>
        <v>CENTRO</v>
      </c>
      <c r="H38" s="15" t="s">
        <v>95</v>
      </c>
      <c r="I38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shampoo</v>
      </c>
      <c r="J38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8750000</v>
      </c>
      <c r="K38" s="15" t="s">
        <v>130</v>
      </c>
      <c r="L38" s="15">
        <v>145</v>
      </c>
      <c r="M38" s="25">
        <f>IF(Tabla1[[#This Row],[PRODUCTO]]="shampoo",3500,
     IF(OR(Tabla1[[#This Row],[PRODUCTO]]="jabon"),12500,
         IF(OR(Tabla1[[#This Row],[PRODUCTO]]="locion"), 120000,0)
         )
      )</f>
        <v>3500</v>
      </c>
      <c r="N38" s="26">
        <f>Tabla1[[#This Row],[CANTIDAD VENTA]]*Tabla1[[#This Row],[VALOR PRODUCTO]]</f>
        <v>507500</v>
      </c>
      <c r="O38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17762.5</v>
      </c>
      <c r="P38" s="26">
        <f>Tabla1[[#This Row],[VALOR VENTA]]-Tabla1[[#This Row],[VALOR DESCUENTO]]</f>
        <v>489737.5</v>
      </c>
      <c r="Q38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38" s="24">
        <f>IF( Tabla1[[#This Row],[SEDE VENDEDOR]]="Cali", (485000*Tabla1[[#This Row],[COMISION]]+485000), ( 480000*Tabla1[[#This Row],[COMISION]])+480000)</f>
        <v>487200</v>
      </c>
    </row>
    <row r="39" spans="1:18" x14ac:dyDescent="0.2">
      <c r="A39" s="15">
        <v>1009</v>
      </c>
      <c r="B39" s="15" t="s">
        <v>24</v>
      </c>
      <c r="C39" s="15" t="s">
        <v>18</v>
      </c>
      <c r="D39" s="15">
        <v>1200000</v>
      </c>
      <c r="E39" s="15" t="str">
        <f>IF(
        AND(Tabla1[[#This Row],[CODIGO VENDEDOR]]&gt;=1015,Tabla1[[#This Row],[CODIGO VENDEDOR]]&lt;=1035),
            "CALI","BOGOTA"
       )</f>
        <v>BOGOTA</v>
      </c>
      <c r="F39" s="20" t="s">
        <v>135</v>
      </c>
      <c r="G39" s="16" t="str">
        <f>IF(Tabla1[[#This Row],[TIPO ZONA]]="A", "NORTE", IF(Tabla1[[#This Row],[TIPO ZONA]]="B", "CENTRO", IF(Tabla1[[#This Row],[TIPO ZONA]]="c", "SUR", "NO EXISTE")))</f>
        <v>SUR</v>
      </c>
      <c r="H39" s="15" t="s">
        <v>25</v>
      </c>
      <c r="I39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jabon</v>
      </c>
      <c r="J39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7000000</v>
      </c>
      <c r="K39" s="15" t="s">
        <v>26</v>
      </c>
      <c r="L39" s="15">
        <v>320</v>
      </c>
      <c r="M39" s="25">
        <f>IF(Tabla1[[#This Row],[PRODUCTO]]="shampoo",3500,
     IF(OR(Tabla1[[#This Row],[PRODUCTO]]="jabon"),12500,
         IF(OR(Tabla1[[#This Row],[PRODUCTO]]="locion"), 120000,0)
         )
      )</f>
        <v>12500</v>
      </c>
      <c r="N39" s="26">
        <f>Tabla1[[#This Row],[CANTIDAD VENTA]]*Tabla1[[#This Row],[VALOR PRODUCTO]]</f>
        <v>4000000</v>
      </c>
      <c r="O39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100000</v>
      </c>
      <c r="P39" s="26">
        <f>Tabla1[[#This Row],[VALOR VENTA]]-Tabla1[[#This Row],[VALOR DESCUENTO]]</f>
        <v>3900000</v>
      </c>
      <c r="Q39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39" s="24">
        <f>IF( Tabla1[[#This Row],[SEDE VENDEDOR]]="Cali", (485000*Tabla1[[#This Row],[COMISION]]+485000), ( 480000*Tabla1[[#This Row],[COMISION]])+480000)</f>
        <v>487200</v>
      </c>
    </row>
    <row r="40" spans="1:18" x14ac:dyDescent="0.2">
      <c r="A40" s="15">
        <v>1025</v>
      </c>
      <c r="B40" s="15" t="s">
        <v>34</v>
      </c>
      <c r="C40" s="15" t="s">
        <v>28</v>
      </c>
      <c r="D40" s="15">
        <v>500000</v>
      </c>
      <c r="E40" s="15" t="str">
        <f>IF(
        AND(Tabla1[[#This Row],[CODIGO VENDEDOR]]&gt;=1015,Tabla1[[#This Row],[CODIGO VENDEDOR]]&lt;=1035),
            "CALI","BOGOTA"
       )</f>
        <v>CALI</v>
      </c>
      <c r="F40" s="20" t="s">
        <v>135</v>
      </c>
      <c r="G40" s="16" t="str">
        <f>IF(Tabla1[[#This Row],[TIPO ZONA]]="A", "NORTE", IF(Tabla1[[#This Row],[TIPO ZONA]]="B", "CENTRO", IF(Tabla1[[#This Row],[TIPO ZONA]]="c", "SUR", "NO EXISTE")))</f>
        <v>SUR</v>
      </c>
      <c r="H40" s="15" t="s">
        <v>35</v>
      </c>
      <c r="I40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jabon</v>
      </c>
      <c r="J40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7000000</v>
      </c>
      <c r="K40" s="15" t="s">
        <v>36</v>
      </c>
      <c r="L40" s="15">
        <v>145</v>
      </c>
      <c r="M40" s="25">
        <f>IF(Tabla1[[#This Row],[PRODUCTO]]="shampoo",3500,
     IF(OR(Tabla1[[#This Row],[PRODUCTO]]="jabon"),12500,
         IF(OR(Tabla1[[#This Row],[PRODUCTO]]="locion"), 120000,0)
         )
      )</f>
        <v>12500</v>
      </c>
      <c r="N40" s="26">
        <f>Tabla1[[#This Row],[CANTIDAD VENTA]]*Tabla1[[#This Row],[VALOR PRODUCTO]]</f>
        <v>1812500</v>
      </c>
      <c r="O40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45312.5</v>
      </c>
      <c r="P40" s="26">
        <f>Tabla1[[#This Row],[VALOR VENTA]]-Tabla1[[#This Row],[VALOR DESCUENTO]]</f>
        <v>1767187.5</v>
      </c>
      <c r="Q40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40" s="24">
        <f>IF( Tabla1[[#This Row],[SEDE VENDEDOR]]="Cali", (485000*Tabla1[[#This Row],[COMISION]]+485000), ( 480000*Tabla1[[#This Row],[COMISION]])+480000)</f>
        <v>492275</v>
      </c>
    </row>
    <row r="41" spans="1:18" x14ac:dyDescent="0.2">
      <c r="A41" s="15">
        <v>1032</v>
      </c>
      <c r="B41" s="15" t="s">
        <v>43</v>
      </c>
      <c r="C41" s="15" t="s">
        <v>28</v>
      </c>
      <c r="D41" s="15">
        <v>800000</v>
      </c>
      <c r="E41" s="15" t="str">
        <f>IF(
        AND(Tabla1[[#This Row],[CODIGO VENDEDOR]]&gt;=1015,Tabla1[[#This Row],[CODIGO VENDEDOR]]&lt;=1035),
            "CALI","BOGOTA"
       )</f>
        <v>CALI</v>
      </c>
      <c r="F41" s="20" t="s">
        <v>135</v>
      </c>
      <c r="G41" s="16" t="str">
        <f>IF(Tabla1[[#This Row],[TIPO ZONA]]="A", "NORTE", IF(Tabla1[[#This Row],[TIPO ZONA]]="B", "CENTRO", IF(Tabla1[[#This Row],[TIPO ZONA]]="c", "SUR", "NO EXISTE")))</f>
        <v>SUR</v>
      </c>
      <c r="H41" s="15" t="s">
        <v>29</v>
      </c>
      <c r="I41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jabon</v>
      </c>
      <c r="J41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7000000</v>
      </c>
      <c r="K41" s="15" t="s">
        <v>44</v>
      </c>
      <c r="L41" s="15">
        <v>150</v>
      </c>
      <c r="M41" s="25">
        <f>IF(Tabla1[[#This Row],[PRODUCTO]]="shampoo",3500,
     IF(OR(Tabla1[[#This Row],[PRODUCTO]]="jabon"),12500,
         IF(OR(Tabla1[[#This Row],[PRODUCTO]]="locion"), 120000,0)
         )
      )</f>
        <v>12500</v>
      </c>
      <c r="N41" s="26">
        <f>Tabla1[[#This Row],[CANTIDAD VENTA]]*Tabla1[[#This Row],[VALOR PRODUCTO]]</f>
        <v>1875000</v>
      </c>
      <c r="O41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46875</v>
      </c>
      <c r="P41" s="26">
        <f>Tabla1[[#This Row],[VALOR VENTA]]-Tabla1[[#This Row],[VALOR DESCUENTO]]</f>
        <v>1828125</v>
      </c>
      <c r="Q41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41" s="24">
        <f>IF( Tabla1[[#This Row],[SEDE VENDEDOR]]="Cali", (485000*Tabla1[[#This Row],[COMISION]]+485000), ( 480000*Tabla1[[#This Row],[COMISION]])+480000)</f>
        <v>492275</v>
      </c>
    </row>
    <row r="42" spans="1:18" x14ac:dyDescent="0.2">
      <c r="A42" s="15">
        <v>1036</v>
      </c>
      <c r="B42" s="15" t="s">
        <v>49</v>
      </c>
      <c r="C42" s="15" t="s">
        <v>28</v>
      </c>
      <c r="D42" s="15">
        <v>1000000</v>
      </c>
      <c r="E42" s="15" t="str">
        <f>IF(
        AND(Tabla1[[#This Row],[CODIGO VENDEDOR]]&gt;=1015,Tabla1[[#This Row],[CODIGO VENDEDOR]]&lt;=1035),
            "CALI","BOGOTA"
       )</f>
        <v>BOGOTA</v>
      </c>
      <c r="F42" s="20" t="s">
        <v>135</v>
      </c>
      <c r="G42" s="16" t="str">
        <f>IF(Tabla1[[#This Row],[TIPO ZONA]]="A", "NORTE", IF(Tabla1[[#This Row],[TIPO ZONA]]="B", "CENTRO", IF(Tabla1[[#This Row],[TIPO ZONA]]="c", "SUR", "NO EXISTE")))</f>
        <v>SUR</v>
      </c>
      <c r="H42" s="15" t="s">
        <v>25</v>
      </c>
      <c r="I42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jabon</v>
      </c>
      <c r="J42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7000000</v>
      </c>
      <c r="K42" s="15" t="s">
        <v>50</v>
      </c>
      <c r="L42" s="15">
        <v>300</v>
      </c>
      <c r="M42" s="25">
        <f>IF(Tabla1[[#This Row],[PRODUCTO]]="shampoo",3500,
     IF(OR(Tabla1[[#This Row],[PRODUCTO]]="jabon"),12500,
         IF(OR(Tabla1[[#This Row],[PRODUCTO]]="locion"), 120000,0)
         )
      )</f>
        <v>12500</v>
      </c>
      <c r="N42" s="26">
        <f>Tabla1[[#This Row],[CANTIDAD VENTA]]*Tabla1[[#This Row],[VALOR PRODUCTO]]</f>
        <v>3750000</v>
      </c>
      <c r="O42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93750</v>
      </c>
      <c r="P42" s="26">
        <f>Tabla1[[#This Row],[VALOR VENTA]]-Tabla1[[#This Row],[VALOR DESCUENTO]]</f>
        <v>3656250</v>
      </c>
      <c r="Q42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42" s="24">
        <f>IF( Tabla1[[#This Row],[SEDE VENDEDOR]]="Cali", (485000*Tabla1[[#This Row],[COMISION]]+485000), ( 480000*Tabla1[[#This Row],[COMISION]])+480000)</f>
        <v>487200</v>
      </c>
    </row>
    <row r="43" spans="1:18" x14ac:dyDescent="0.2">
      <c r="A43" s="15">
        <v>1037</v>
      </c>
      <c r="B43" s="15" t="s">
        <v>51</v>
      </c>
      <c r="C43" s="15" t="s">
        <v>28</v>
      </c>
      <c r="D43" s="15">
        <v>1200000</v>
      </c>
      <c r="E43" s="15" t="str">
        <f>IF(
        AND(Tabla1[[#This Row],[CODIGO VENDEDOR]]&gt;=1015,Tabla1[[#This Row],[CODIGO VENDEDOR]]&lt;=1035),
            "CALI","BOGOTA"
       )</f>
        <v>BOGOTA</v>
      </c>
      <c r="F43" s="20" t="s">
        <v>135</v>
      </c>
      <c r="G43" s="16" t="str">
        <f>IF(Tabla1[[#This Row],[TIPO ZONA]]="A", "NORTE", IF(Tabla1[[#This Row],[TIPO ZONA]]="B", "CENTRO", IF(Tabla1[[#This Row],[TIPO ZONA]]="c", "SUR", "NO EXISTE")))</f>
        <v>SUR</v>
      </c>
      <c r="H43" s="15" t="s">
        <v>29</v>
      </c>
      <c r="I43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jabon</v>
      </c>
      <c r="J43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7000000</v>
      </c>
      <c r="K43" s="15" t="s">
        <v>52</v>
      </c>
      <c r="L43" s="15">
        <v>320</v>
      </c>
      <c r="M43" s="25">
        <f>IF(Tabla1[[#This Row],[PRODUCTO]]="shampoo",3500,
     IF(OR(Tabla1[[#This Row],[PRODUCTO]]="jabon"),12500,
         IF(OR(Tabla1[[#This Row],[PRODUCTO]]="locion"), 120000,0)
         )
      )</f>
        <v>12500</v>
      </c>
      <c r="N43" s="26">
        <f>Tabla1[[#This Row],[CANTIDAD VENTA]]*Tabla1[[#This Row],[VALOR PRODUCTO]]</f>
        <v>4000000</v>
      </c>
      <c r="O43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100000</v>
      </c>
      <c r="P43" s="26">
        <f>Tabla1[[#This Row],[VALOR VENTA]]-Tabla1[[#This Row],[VALOR DESCUENTO]]</f>
        <v>3900000</v>
      </c>
      <c r="Q43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43" s="24">
        <f>IF( Tabla1[[#This Row],[SEDE VENDEDOR]]="Cali", (485000*Tabla1[[#This Row],[COMISION]]+485000), ( 480000*Tabla1[[#This Row],[COMISION]])+480000)</f>
        <v>487200</v>
      </c>
    </row>
    <row r="44" spans="1:18" x14ac:dyDescent="0.2">
      <c r="A44" s="15">
        <v>1013</v>
      </c>
      <c r="B44" s="15" t="s">
        <v>60</v>
      </c>
      <c r="C44" s="15" t="s">
        <v>28</v>
      </c>
      <c r="D44" s="15">
        <v>1000000</v>
      </c>
      <c r="E44" s="15" t="str">
        <f>IF(
        AND(Tabla1[[#This Row],[CODIGO VENDEDOR]]&gt;=1015,Tabla1[[#This Row],[CODIGO VENDEDOR]]&lt;=1035),
            "CALI","BOGOTA"
       )</f>
        <v>BOGOTA</v>
      </c>
      <c r="F44" s="20" t="s">
        <v>135</v>
      </c>
      <c r="G44" s="16" t="str">
        <f>IF(Tabla1[[#This Row],[TIPO ZONA]]="A", "NORTE", IF(Tabla1[[#This Row],[TIPO ZONA]]="B", "CENTRO", IF(Tabla1[[#This Row],[TIPO ZONA]]="c", "SUR", "NO EXISTE")))</f>
        <v>SUR</v>
      </c>
      <c r="H44" s="15" t="s">
        <v>61</v>
      </c>
      <c r="I44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locion</v>
      </c>
      <c r="J44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4850000</v>
      </c>
      <c r="K44" s="15" t="s">
        <v>62</v>
      </c>
      <c r="L44" s="15">
        <v>500</v>
      </c>
      <c r="M44" s="25">
        <f>IF(Tabla1[[#This Row],[PRODUCTO]]="shampoo",3500,
     IF(OR(Tabla1[[#This Row],[PRODUCTO]]="jabon"),12500,
         IF(OR(Tabla1[[#This Row],[PRODUCTO]]="locion"), 120000,0)
         )
      )</f>
        <v>120000</v>
      </c>
      <c r="N44" s="26">
        <f>Tabla1[[#This Row],[CANTIDAD VENTA]]*Tabla1[[#This Row],[VALOR PRODUCTO]]</f>
        <v>60000000</v>
      </c>
      <c r="O44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3000000</v>
      </c>
      <c r="P44" s="26">
        <f>Tabla1[[#This Row],[VALOR VENTA]]-Tabla1[[#This Row],[VALOR DESCUENTO]]</f>
        <v>57000000</v>
      </c>
      <c r="Q44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44" s="24">
        <f>IF( Tabla1[[#This Row],[SEDE VENDEDOR]]="Cali", (485000*Tabla1[[#This Row],[COMISION]]+485000), ( 480000*Tabla1[[#This Row],[COMISION]])+480000)</f>
        <v>487200</v>
      </c>
    </row>
    <row r="45" spans="1:18" x14ac:dyDescent="0.2">
      <c r="A45" s="15">
        <v>1014</v>
      </c>
      <c r="B45" s="15" t="s">
        <v>63</v>
      </c>
      <c r="C45" s="15" t="s">
        <v>28</v>
      </c>
      <c r="D45" s="15">
        <v>1200000</v>
      </c>
      <c r="E45" s="15" t="str">
        <f>IF(
        AND(Tabla1[[#This Row],[CODIGO VENDEDOR]]&gt;=1015,Tabla1[[#This Row],[CODIGO VENDEDOR]]&lt;=1035),
            "CALI","BOGOTA"
       )</f>
        <v>BOGOTA</v>
      </c>
      <c r="F45" s="20" t="s">
        <v>135</v>
      </c>
      <c r="G45" s="16" t="str">
        <f>IF(Tabla1[[#This Row],[TIPO ZONA]]="A", "NORTE", IF(Tabla1[[#This Row],[TIPO ZONA]]="B", "CENTRO", IF(Tabla1[[#This Row],[TIPO ZONA]]="c", "SUR", "NO EXISTE")))</f>
        <v>SUR</v>
      </c>
      <c r="H45" s="15" t="s">
        <v>64</v>
      </c>
      <c r="I45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locion</v>
      </c>
      <c r="J45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4850000</v>
      </c>
      <c r="K45" s="15" t="s">
        <v>65</v>
      </c>
      <c r="L45" s="15">
        <v>500</v>
      </c>
      <c r="M45" s="25">
        <f>IF(Tabla1[[#This Row],[PRODUCTO]]="shampoo",3500,
     IF(OR(Tabla1[[#This Row],[PRODUCTO]]="jabon"),12500,
         IF(OR(Tabla1[[#This Row],[PRODUCTO]]="locion"), 120000,0)
         )
      )</f>
        <v>120000</v>
      </c>
      <c r="N45" s="26">
        <f>Tabla1[[#This Row],[CANTIDAD VENTA]]*Tabla1[[#This Row],[VALOR PRODUCTO]]</f>
        <v>60000000</v>
      </c>
      <c r="O45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3000000</v>
      </c>
      <c r="P45" s="26">
        <f>Tabla1[[#This Row],[VALOR VENTA]]-Tabla1[[#This Row],[VALOR DESCUENTO]]</f>
        <v>57000000</v>
      </c>
      <c r="Q45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45" s="24">
        <f>IF( Tabla1[[#This Row],[SEDE VENDEDOR]]="Cali", (485000*Tabla1[[#This Row],[COMISION]]+485000), ( 480000*Tabla1[[#This Row],[COMISION]])+480000)</f>
        <v>487200</v>
      </c>
    </row>
    <row r="46" spans="1:18" x14ac:dyDescent="0.2">
      <c r="A46" s="15">
        <v>1018</v>
      </c>
      <c r="B46" s="15" t="s">
        <v>68</v>
      </c>
      <c r="C46" s="15" t="s">
        <v>28</v>
      </c>
      <c r="D46" s="15">
        <v>2000000</v>
      </c>
      <c r="E46" s="15" t="str">
        <f>IF(
        AND(Tabla1[[#This Row],[CODIGO VENDEDOR]]&gt;=1015,Tabla1[[#This Row],[CODIGO VENDEDOR]]&lt;=1035),
            "CALI","BOGOTA"
       )</f>
        <v>CALI</v>
      </c>
      <c r="F46" s="20" t="s">
        <v>135</v>
      </c>
      <c r="G46" s="16" t="str">
        <f>IF(Tabla1[[#This Row],[TIPO ZONA]]="A", "NORTE", IF(Tabla1[[#This Row],[TIPO ZONA]]="B", "CENTRO", IF(Tabla1[[#This Row],[TIPO ZONA]]="c", "SUR", "NO EXISTE")))</f>
        <v>SUR</v>
      </c>
      <c r="H46" s="15" t="s">
        <v>69</v>
      </c>
      <c r="I46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locion</v>
      </c>
      <c r="J46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4850000</v>
      </c>
      <c r="K46" s="15" t="s">
        <v>70</v>
      </c>
      <c r="L46" s="15">
        <v>165</v>
      </c>
      <c r="M46" s="25">
        <f>IF(Tabla1[[#This Row],[PRODUCTO]]="shampoo",3500,
     IF(OR(Tabla1[[#This Row],[PRODUCTO]]="jabon"),12500,
         IF(OR(Tabla1[[#This Row],[PRODUCTO]]="locion"), 120000,0)
         )
      )</f>
        <v>120000</v>
      </c>
      <c r="N46" s="26">
        <f>Tabla1[[#This Row],[CANTIDAD VENTA]]*Tabla1[[#This Row],[VALOR PRODUCTO]]</f>
        <v>19800000</v>
      </c>
      <c r="O46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990000</v>
      </c>
      <c r="P46" s="26">
        <f>Tabla1[[#This Row],[VALOR VENTA]]-Tabla1[[#This Row],[VALOR DESCUENTO]]</f>
        <v>18810000</v>
      </c>
      <c r="Q46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46" s="24">
        <f>IF( Tabla1[[#This Row],[SEDE VENDEDOR]]="Cali", (485000*Tabla1[[#This Row],[COMISION]]+485000), ( 480000*Tabla1[[#This Row],[COMISION]])+480000)</f>
        <v>492275</v>
      </c>
    </row>
    <row r="47" spans="1:18" x14ac:dyDescent="0.2">
      <c r="A47" s="15">
        <v>1026</v>
      </c>
      <c r="B47" s="15" t="s">
        <v>75</v>
      </c>
      <c r="C47" s="15" t="s">
        <v>18</v>
      </c>
      <c r="D47" s="15">
        <v>1200000</v>
      </c>
      <c r="E47" s="15" t="str">
        <f>IF(
        AND(Tabla1[[#This Row],[CODIGO VENDEDOR]]&gt;=1015,Tabla1[[#This Row],[CODIGO VENDEDOR]]&lt;=1035),
            "CALI","BOGOTA"
       )</f>
        <v>CALI</v>
      </c>
      <c r="F47" s="20" t="s">
        <v>135</v>
      </c>
      <c r="G47" s="16" t="str">
        <f>IF(Tabla1[[#This Row],[TIPO ZONA]]="A", "NORTE", IF(Tabla1[[#This Row],[TIPO ZONA]]="B", "CENTRO", IF(Tabla1[[#This Row],[TIPO ZONA]]="c", "SUR", "NO EXISTE")))</f>
        <v>SUR</v>
      </c>
      <c r="H47" s="15" t="s">
        <v>76</v>
      </c>
      <c r="I47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locion</v>
      </c>
      <c r="J47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4850000</v>
      </c>
      <c r="K47" s="15" t="s">
        <v>77</v>
      </c>
      <c r="L47" s="15">
        <v>120</v>
      </c>
      <c r="M47" s="25">
        <f>IF(Tabla1[[#This Row],[PRODUCTO]]="shampoo",3500,
     IF(OR(Tabla1[[#This Row],[PRODUCTO]]="jabon"),12500,
         IF(OR(Tabla1[[#This Row],[PRODUCTO]]="locion"), 120000,0)
         )
      )</f>
        <v>120000</v>
      </c>
      <c r="N47" s="26">
        <f>Tabla1[[#This Row],[CANTIDAD VENTA]]*Tabla1[[#This Row],[VALOR PRODUCTO]]</f>
        <v>14400000</v>
      </c>
      <c r="O47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720000</v>
      </c>
      <c r="P47" s="26">
        <f>Tabla1[[#This Row],[VALOR VENTA]]-Tabla1[[#This Row],[VALOR DESCUENTO]]</f>
        <v>13680000</v>
      </c>
      <c r="Q47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47" s="24">
        <f>IF( Tabla1[[#This Row],[SEDE VENDEDOR]]="Cali", (485000*Tabla1[[#This Row],[COMISION]]+485000), ( 480000*Tabla1[[#This Row],[COMISION]])+480000)</f>
        <v>492275</v>
      </c>
    </row>
    <row r="48" spans="1:18" x14ac:dyDescent="0.2">
      <c r="A48" s="15">
        <v>1031</v>
      </c>
      <c r="B48" s="15" t="s">
        <v>81</v>
      </c>
      <c r="C48" s="15" t="s">
        <v>18</v>
      </c>
      <c r="D48" s="15">
        <v>2000000</v>
      </c>
      <c r="E48" s="15" t="str">
        <f>IF(
        AND(Tabla1[[#This Row],[CODIGO VENDEDOR]]&gt;=1015,Tabla1[[#This Row],[CODIGO VENDEDOR]]&lt;=1035),
            "CALI","BOGOTA"
       )</f>
        <v>CALI</v>
      </c>
      <c r="F48" s="20" t="s">
        <v>135</v>
      </c>
      <c r="G48" s="16" t="str">
        <f>IF(Tabla1[[#This Row],[TIPO ZONA]]="A", "NORTE", IF(Tabla1[[#This Row],[TIPO ZONA]]="B", "CENTRO", IF(Tabla1[[#This Row],[TIPO ZONA]]="c", "SUR", "NO EXISTE")))</f>
        <v>SUR</v>
      </c>
      <c r="H48" s="15" t="s">
        <v>82</v>
      </c>
      <c r="I48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locion</v>
      </c>
      <c r="J48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4850000</v>
      </c>
      <c r="K48" s="15" t="s">
        <v>72</v>
      </c>
      <c r="L48" s="15">
        <v>250</v>
      </c>
      <c r="M48" s="25">
        <f>IF(Tabla1[[#This Row],[PRODUCTO]]="shampoo",3500,
     IF(OR(Tabla1[[#This Row],[PRODUCTO]]="jabon"),12500,
         IF(OR(Tabla1[[#This Row],[PRODUCTO]]="locion"), 120000,0)
         )
      )</f>
        <v>120000</v>
      </c>
      <c r="N48" s="26">
        <f>Tabla1[[#This Row],[CANTIDAD VENTA]]*Tabla1[[#This Row],[VALOR PRODUCTO]]</f>
        <v>30000000</v>
      </c>
      <c r="O48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1500000</v>
      </c>
      <c r="P48" s="26">
        <f>Tabla1[[#This Row],[VALOR VENTA]]-Tabla1[[#This Row],[VALOR DESCUENTO]]</f>
        <v>28500000</v>
      </c>
      <c r="Q48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48" s="24">
        <f>IF( Tabla1[[#This Row],[SEDE VENDEDOR]]="Cali", (485000*Tabla1[[#This Row],[COMISION]]+485000), ( 480000*Tabla1[[#This Row],[COMISION]])+480000)</f>
        <v>492275</v>
      </c>
    </row>
    <row r="49" spans="1:18" x14ac:dyDescent="0.2">
      <c r="A49" s="15">
        <v>1041</v>
      </c>
      <c r="B49" s="15" t="s">
        <v>89</v>
      </c>
      <c r="C49" s="15" t="s">
        <v>28</v>
      </c>
      <c r="D49" s="15">
        <v>800000</v>
      </c>
      <c r="E49" s="15" t="str">
        <f>IF(
        AND(Tabla1[[#This Row],[CODIGO VENDEDOR]]&gt;=1015,Tabla1[[#This Row],[CODIGO VENDEDOR]]&lt;=1035),
            "CALI","BOGOTA"
       )</f>
        <v>BOGOTA</v>
      </c>
      <c r="F49" s="20" t="s">
        <v>135</v>
      </c>
      <c r="G49" s="16" t="str">
        <f>IF(Tabla1[[#This Row],[TIPO ZONA]]="A", "NORTE", IF(Tabla1[[#This Row],[TIPO ZONA]]="B", "CENTRO", IF(Tabla1[[#This Row],[TIPO ZONA]]="c", "SUR", "NO EXISTE")))</f>
        <v>SUR</v>
      </c>
      <c r="H49" s="15" t="s">
        <v>90</v>
      </c>
      <c r="I49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locion</v>
      </c>
      <c r="J49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4850000</v>
      </c>
      <c r="K49" s="15" t="s">
        <v>91</v>
      </c>
      <c r="L49" s="15">
        <v>160</v>
      </c>
      <c r="M49" s="25">
        <f>IF(Tabla1[[#This Row],[PRODUCTO]]="shampoo",3500,
     IF(OR(Tabla1[[#This Row],[PRODUCTO]]="jabon"),12500,
         IF(OR(Tabla1[[#This Row],[PRODUCTO]]="locion"), 120000,0)
         )
      )</f>
        <v>120000</v>
      </c>
      <c r="N49" s="26">
        <f>Tabla1[[#This Row],[CANTIDAD VENTA]]*Tabla1[[#This Row],[VALOR PRODUCTO]]</f>
        <v>19200000</v>
      </c>
      <c r="O49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960000</v>
      </c>
      <c r="P49" s="26">
        <f>Tabla1[[#This Row],[VALOR VENTA]]-Tabla1[[#This Row],[VALOR DESCUENTO]]</f>
        <v>18240000</v>
      </c>
      <c r="Q49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49" s="24">
        <f>IF( Tabla1[[#This Row],[SEDE VENDEDOR]]="Cali", (485000*Tabla1[[#This Row],[COMISION]]+485000), ( 480000*Tabla1[[#This Row],[COMISION]])+480000)</f>
        <v>487200</v>
      </c>
    </row>
    <row r="50" spans="1:18" x14ac:dyDescent="0.2">
      <c r="A50" s="15">
        <v>1005</v>
      </c>
      <c r="B50" s="15" t="s">
        <v>100</v>
      </c>
      <c r="C50" s="15" t="s">
        <v>18</v>
      </c>
      <c r="D50" s="15">
        <v>1200000</v>
      </c>
      <c r="E50" s="15" t="str">
        <f>IF(
        AND(Tabla1[[#This Row],[CODIGO VENDEDOR]]&gt;=1015,Tabla1[[#This Row],[CODIGO VENDEDOR]]&lt;=1035),
            "CALI","BOGOTA"
       )</f>
        <v>BOGOTA</v>
      </c>
      <c r="F50" s="20" t="s">
        <v>135</v>
      </c>
      <c r="G50" s="16" t="str">
        <f>IF(Tabla1[[#This Row],[TIPO ZONA]]="A", "NORTE", IF(Tabla1[[#This Row],[TIPO ZONA]]="B", "CENTRO", IF(Tabla1[[#This Row],[TIPO ZONA]]="c", "SUR", "NO EXISTE")))</f>
        <v>SUR</v>
      </c>
      <c r="H50" s="15" t="s">
        <v>101</v>
      </c>
      <c r="I50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shampoo</v>
      </c>
      <c r="J50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8750000</v>
      </c>
      <c r="K50" s="15" t="s">
        <v>102</v>
      </c>
      <c r="L50" s="15">
        <v>80</v>
      </c>
      <c r="M50" s="25">
        <f>IF(Tabla1[[#This Row],[PRODUCTO]]="shampoo",3500,
     IF(OR(Tabla1[[#This Row],[PRODUCTO]]="jabon"),12500,
         IF(OR(Tabla1[[#This Row],[PRODUCTO]]="locion"), 120000,0)
         )
      )</f>
        <v>3500</v>
      </c>
      <c r="N50" s="26">
        <f>Tabla1[[#This Row],[CANTIDAD VENTA]]*Tabla1[[#This Row],[VALOR PRODUCTO]]</f>
        <v>280000</v>
      </c>
      <c r="O50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9800.0000000000018</v>
      </c>
      <c r="P50" s="26">
        <f>Tabla1[[#This Row],[VALOR VENTA]]-Tabla1[[#This Row],[VALOR DESCUENTO]]</f>
        <v>270200</v>
      </c>
      <c r="Q50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50" s="24">
        <f>IF( Tabla1[[#This Row],[SEDE VENDEDOR]]="Cali", (485000*Tabla1[[#This Row],[COMISION]]+485000), ( 480000*Tabla1[[#This Row],[COMISION]])+480000)</f>
        <v>487200</v>
      </c>
    </row>
    <row r="51" spans="1:18" x14ac:dyDescent="0.2">
      <c r="A51" s="15">
        <v>1006</v>
      </c>
      <c r="B51" s="15" t="s">
        <v>103</v>
      </c>
      <c r="C51" s="15" t="s">
        <v>18</v>
      </c>
      <c r="D51" s="15">
        <v>800000</v>
      </c>
      <c r="E51" s="15" t="str">
        <f>IF(
        AND(Tabla1[[#This Row],[CODIGO VENDEDOR]]&gt;=1015,Tabla1[[#This Row],[CODIGO VENDEDOR]]&lt;=1035),
            "CALI","BOGOTA"
       )</f>
        <v>BOGOTA</v>
      </c>
      <c r="F51" s="20" t="s">
        <v>135</v>
      </c>
      <c r="G51" s="16" t="str">
        <f>IF(Tabla1[[#This Row],[TIPO ZONA]]="A", "NORTE", IF(Tabla1[[#This Row],[TIPO ZONA]]="B", "CENTRO", IF(Tabla1[[#This Row],[TIPO ZONA]]="c", "SUR", "NO EXISTE")))</f>
        <v>SUR</v>
      </c>
      <c r="H51" s="15" t="s">
        <v>104</v>
      </c>
      <c r="I51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shampoo</v>
      </c>
      <c r="J51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8750000</v>
      </c>
      <c r="K51" s="15" t="s">
        <v>105</v>
      </c>
      <c r="L51" s="15">
        <v>265</v>
      </c>
      <c r="M51" s="25">
        <f>IF(Tabla1[[#This Row],[PRODUCTO]]="shampoo",3500,
     IF(OR(Tabla1[[#This Row],[PRODUCTO]]="jabon"),12500,
         IF(OR(Tabla1[[#This Row],[PRODUCTO]]="locion"), 120000,0)
         )
      )</f>
        <v>3500</v>
      </c>
      <c r="N51" s="26">
        <f>Tabla1[[#This Row],[CANTIDAD VENTA]]*Tabla1[[#This Row],[VALOR PRODUCTO]]</f>
        <v>927500</v>
      </c>
      <c r="O51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32462.500000000004</v>
      </c>
      <c r="P51" s="26">
        <f>Tabla1[[#This Row],[VALOR VENTA]]-Tabla1[[#This Row],[VALOR DESCUENTO]]</f>
        <v>895037.5</v>
      </c>
      <c r="Q51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51" s="24">
        <f>IF( Tabla1[[#This Row],[SEDE VENDEDOR]]="Cali", (485000*Tabla1[[#This Row],[COMISION]]+485000), ( 480000*Tabla1[[#This Row],[COMISION]])+480000)</f>
        <v>487200</v>
      </c>
    </row>
    <row r="52" spans="1:18" x14ac:dyDescent="0.2">
      <c r="A52" s="15">
        <v>1011</v>
      </c>
      <c r="B52" s="15" t="s">
        <v>110</v>
      </c>
      <c r="C52" s="15" t="s">
        <v>18</v>
      </c>
      <c r="D52" s="15">
        <v>1000000</v>
      </c>
      <c r="E52" s="15" t="str">
        <f>IF(
        AND(Tabla1[[#This Row],[CODIGO VENDEDOR]]&gt;=1015,Tabla1[[#This Row],[CODIGO VENDEDOR]]&lt;=1035),
            "CALI","BOGOTA"
       )</f>
        <v>BOGOTA</v>
      </c>
      <c r="F52" s="20" t="s">
        <v>135</v>
      </c>
      <c r="G52" s="16" t="str">
        <f>IF(Tabla1[[#This Row],[TIPO ZONA]]="A", "NORTE", IF(Tabla1[[#This Row],[TIPO ZONA]]="B", "CENTRO", IF(Tabla1[[#This Row],[TIPO ZONA]]="c", "SUR", "NO EXISTE")))</f>
        <v>SUR</v>
      </c>
      <c r="H52" s="15" t="s">
        <v>111</v>
      </c>
      <c r="I52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shampoo</v>
      </c>
      <c r="J52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8750000</v>
      </c>
      <c r="K52" s="15" t="s">
        <v>47</v>
      </c>
      <c r="L52" s="15">
        <v>500</v>
      </c>
      <c r="M52" s="25">
        <f>IF(Tabla1[[#This Row],[PRODUCTO]]="shampoo",3500,
     IF(OR(Tabla1[[#This Row],[PRODUCTO]]="jabon"),12500,
         IF(OR(Tabla1[[#This Row],[PRODUCTO]]="locion"), 120000,0)
         )
      )</f>
        <v>3500</v>
      </c>
      <c r="N52" s="26">
        <f>Tabla1[[#This Row],[CANTIDAD VENTA]]*Tabla1[[#This Row],[VALOR PRODUCTO]]</f>
        <v>1750000</v>
      </c>
      <c r="O52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61250.000000000007</v>
      </c>
      <c r="P52" s="26">
        <f>Tabla1[[#This Row],[VALOR VENTA]]-Tabla1[[#This Row],[VALOR DESCUENTO]]</f>
        <v>1688750</v>
      </c>
      <c r="Q52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52" s="24">
        <f>IF( Tabla1[[#This Row],[SEDE VENDEDOR]]="Cali", (485000*Tabla1[[#This Row],[COMISION]]+485000), ( 480000*Tabla1[[#This Row],[COMISION]])+480000)</f>
        <v>487200</v>
      </c>
    </row>
    <row r="53" spans="1:18" x14ac:dyDescent="0.2">
      <c r="A53" s="15">
        <v>1012</v>
      </c>
      <c r="B53" s="15" t="s">
        <v>112</v>
      </c>
      <c r="C53" s="15" t="s">
        <v>18</v>
      </c>
      <c r="D53" s="15">
        <v>1200000</v>
      </c>
      <c r="E53" s="15" t="str">
        <f>IF(
        AND(Tabla1[[#This Row],[CODIGO VENDEDOR]]&gt;=1015,Tabla1[[#This Row],[CODIGO VENDEDOR]]&lt;=1035),
            "CALI","BOGOTA"
       )</f>
        <v>BOGOTA</v>
      </c>
      <c r="F53" s="20" t="s">
        <v>135</v>
      </c>
      <c r="G53" s="16" t="str">
        <f>IF(Tabla1[[#This Row],[TIPO ZONA]]="A", "NORTE", IF(Tabla1[[#This Row],[TIPO ZONA]]="B", "CENTRO", IF(Tabla1[[#This Row],[TIPO ZONA]]="c", "SUR", "NO EXISTE")))</f>
        <v>SUR</v>
      </c>
      <c r="H53" s="15" t="s">
        <v>113</v>
      </c>
      <c r="I53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shampoo</v>
      </c>
      <c r="J53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8750000</v>
      </c>
      <c r="K53" s="15" t="s">
        <v>114</v>
      </c>
      <c r="L53" s="15">
        <v>310</v>
      </c>
      <c r="M53" s="25">
        <f>IF(Tabla1[[#This Row],[PRODUCTO]]="shampoo",3500,
     IF(OR(Tabla1[[#This Row],[PRODUCTO]]="jabon"),12500,
         IF(OR(Tabla1[[#This Row],[PRODUCTO]]="locion"), 120000,0)
         )
      )</f>
        <v>3500</v>
      </c>
      <c r="N53" s="26">
        <f>Tabla1[[#This Row],[CANTIDAD VENTA]]*Tabla1[[#This Row],[VALOR PRODUCTO]]</f>
        <v>1085000</v>
      </c>
      <c r="O53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37975</v>
      </c>
      <c r="P53" s="26">
        <f>Tabla1[[#This Row],[VALOR VENTA]]-Tabla1[[#This Row],[VALOR DESCUENTO]]</f>
        <v>1047025</v>
      </c>
      <c r="Q53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53" s="24">
        <f>IF( Tabla1[[#This Row],[SEDE VENDEDOR]]="Cali", (485000*Tabla1[[#This Row],[COMISION]]+485000), ( 480000*Tabla1[[#This Row],[COMISION]])+480000)</f>
        <v>487200</v>
      </c>
    </row>
    <row r="54" spans="1:18" x14ac:dyDescent="0.2">
      <c r="A54" s="15">
        <v>1022</v>
      </c>
      <c r="B54" s="15" t="s">
        <v>118</v>
      </c>
      <c r="C54" s="15" t="s">
        <v>18</v>
      </c>
      <c r="D54" s="15">
        <v>2000000</v>
      </c>
      <c r="E54" s="15" t="str">
        <f>IF(
        AND(Tabla1[[#This Row],[CODIGO VENDEDOR]]&gt;=1015,Tabla1[[#This Row],[CODIGO VENDEDOR]]&lt;=1035),
            "CALI","BOGOTA"
       )</f>
        <v>CALI</v>
      </c>
      <c r="F54" s="20" t="s">
        <v>135</v>
      </c>
      <c r="G54" s="16" t="str">
        <f>IF(Tabla1[[#This Row],[TIPO ZONA]]="A", "NORTE", IF(Tabla1[[#This Row],[TIPO ZONA]]="B", "CENTRO", IF(Tabla1[[#This Row],[TIPO ZONA]]="c", "SUR", "NO EXISTE")))</f>
        <v>SUR</v>
      </c>
      <c r="H54" s="15" t="s">
        <v>119</v>
      </c>
      <c r="I54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shampoo</v>
      </c>
      <c r="J54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8750000</v>
      </c>
      <c r="K54" s="15" t="s">
        <v>120</v>
      </c>
      <c r="L54" s="15">
        <v>180</v>
      </c>
      <c r="M54" s="25">
        <f>IF(Tabla1[[#This Row],[PRODUCTO]]="shampoo",3500,
     IF(OR(Tabla1[[#This Row],[PRODUCTO]]="jabon"),12500,
         IF(OR(Tabla1[[#This Row],[PRODUCTO]]="locion"), 120000,0)
         )
      )</f>
        <v>3500</v>
      </c>
      <c r="N54" s="26">
        <f>Tabla1[[#This Row],[CANTIDAD VENTA]]*Tabla1[[#This Row],[VALOR PRODUCTO]]</f>
        <v>630000</v>
      </c>
      <c r="O54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22050.000000000004</v>
      </c>
      <c r="P54" s="26">
        <f>Tabla1[[#This Row],[VALOR VENTA]]-Tabla1[[#This Row],[VALOR DESCUENTO]]</f>
        <v>607950</v>
      </c>
      <c r="Q54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54" s="24">
        <f>IF( Tabla1[[#This Row],[SEDE VENDEDOR]]="Cali", (485000*Tabla1[[#This Row],[COMISION]]+485000), ( 480000*Tabla1[[#This Row],[COMISION]])+480000)</f>
        <v>492275</v>
      </c>
    </row>
    <row r="55" spans="1:18" x14ac:dyDescent="0.2">
      <c r="A55" s="15">
        <v>1023</v>
      </c>
      <c r="B55" s="15" t="s">
        <v>121</v>
      </c>
      <c r="C55" s="15" t="s">
        <v>28</v>
      </c>
      <c r="D55" s="15">
        <v>500000</v>
      </c>
      <c r="E55" s="15" t="str">
        <f>IF(
        AND(Tabla1[[#This Row],[CODIGO VENDEDOR]]&gt;=1015,Tabla1[[#This Row],[CODIGO VENDEDOR]]&lt;=1035),
            "CALI","BOGOTA"
       )</f>
        <v>CALI</v>
      </c>
      <c r="F55" s="20" t="s">
        <v>135</v>
      </c>
      <c r="G55" s="16" t="str">
        <f>IF(Tabla1[[#This Row],[TIPO ZONA]]="A", "NORTE", IF(Tabla1[[#This Row],[TIPO ZONA]]="B", "CENTRO", IF(Tabla1[[#This Row],[TIPO ZONA]]="c", "SUR", "NO EXISTE")))</f>
        <v>SUR</v>
      </c>
      <c r="H55" s="15" t="s">
        <v>122</v>
      </c>
      <c r="I55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shampoo</v>
      </c>
      <c r="J55" s="24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8750000</v>
      </c>
      <c r="K55" s="15" t="s">
        <v>123</v>
      </c>
      <c r="L55" s="15">
        <v>420</v>
      </c>
      <c r="M55" s="25">
        <f>IF(Tabla1[[#This Row],[PRODUCTO]]="shampoo",3500,
     IF(OR(Tabla1[[#This Row],[PRODUCTO]]="jabon"),12500,
         IF(OR(Tabla1[[#This Row],[PRODUCTO]]="locion"), 120000,0)
         )
      )</f>
        <v>3500</v>
      </c>
      <c r="N55" s="26">
        <f>Tabla1[[#This Row],[CANTIDAD VENTA]]*Tabla1[[#This Row],[VALOR PRODUCTO]]</f>
        <v>1470000</v>
      </c>
      <c r="O55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51450.000000000007</v>
      </c>
      <c r="P55" s="26">
        <f>Tabla1[[#This Row],[VALOR VENTA]]-Tabla1[[#This Row],[VALOR DESCUENTO]]</f>
        <v>1418550</v>
      </c>
      <c r="Q55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55" s="24">
        <f>IF( Tabla1[[#This Row],[SEDE VENDEDOR]]="Cali", (485000*Tabla1[[#This Row],[COMISION]]+485000), ( 480000*Tabla1[[#This Row],[COMISION]])+480000)</f>
        <v>492275</v>
      </c>
    </row>
    <row r="56" spans="1:18" x14ac:dyDescent="0.2">
      <c r="A56" s="15">
        <v>1007</v>
      </c>
      <c r="B56" s="15" t="s">
        <v>21</v>
      </c>
      <c r="C56" s="15" t="s">
        <v>18</v>
      </c>
      <c r="D56" s="15">
        <v>1000000</v>
      </c>
      <c r="E56" s="15" t="str">
        <f>IF(
        AND(Tabla1[[#This Row],[CODIGO VENDEDOR]]&gt;=1015,Tabla1[[#This Row],[CODIGO VENDEDOR]]&lt;=1035),
            "CALI","BOGOTA"
       )</f>
        <v>BOGOTA</v>
      </c>
      <c r="F56" s="20" t="s">
        <v>136</v>
      </c>
      <c r="G56" s="16" t="str">
        <f>IF(Tabla1[[#This Row],[TIPO ZONA]]="A", "NORTE", IF(Tabla1[[#This Row],[TIPO ZONA]]="B", "CENTRO", IF(Tabla1[[#This Row],[TIPO ZONA]]="c", "SUR", "NO EXISTE")))</f>
        <v>NO EXISTE</v>
      </c>
      <c r="H56" s="15" t="s">
        <v>22</v>
      </c>
      <c r="I56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jabon</v>
      </c>
      <c r="J56" s="24" t="str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No existe meta</v>
      </c>
      <c r="K56" s="15" t="s">
        <v>23</v>
      </c>
      <c r="L56" s="15">
        <v>600</v>
      </c>
      <c r="M56" s="25">
        <f>IF(Tabla1[[#This Row],[PRODUCTO]]="shampoo",3500,
     IF(OR(Tabla1[[#This Row],[PRODUCTO]]="jabon"),12500,
         IF(OR(Tabla1[[#This Row],[PRODUCTO]]="locion"), 120000,0)
         )
      )</f>
        <v>12500</v>
      </c>
      <c r="N56" s="26">
        <f>Tabla1[[#This Row],[CANTIDAD VENTA]]*Tabla1[[#This Row],[VALOR PRODUCTO]]</f>
        <v>7500000</v>
      </c>
      <c r="O56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187500</v>
      </c>
      <c r="P56" s="26">
        <f>Tabla1[[#This Row],[VALOR VENTA]]-Tabla1[[#This Row],[VALOR DESCUENTO]]</f>
        <v>7312500</v>
      </c>
      <c r="Q56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56" s="24">
        <f>IF( Tabla1[[#This Row],[SEDE VENDEDOR]]="Cali", (485000*Tabla1[[#This Row],[COMISION]]+485000), ( 480000*Tabla1[[#This Row],[COMISION]])+480000)</f>
        <v>487200</v>
      </c>
    </row>
    <row r="57" spans="1:18" x14ac:dyDescent="0.2">
      <c r="A57" s="15">
        <v>1043</v>
      </c>
      <c r="B57" s="15" t="s">
        <v>131</v>
      </c>
      <c r="C57" s="15" t="s">
        <v>18</v>
      </c>
      <c r="D57" s="15">
        <v>2000000</v>
      </c>
      <c r="E57" s="15" t="str">
        <f>IF(
        AND(Tabla1[[#This Row],[CODIGO VENDEDOR]]&gt;=1015,Tabla1[[#This Row],[CODIGO VENDEDOR]]&lt;=1035),
            "CALI","BOGOTA"
       )</f>
        <v>BOGOTA</v>
      </c>
      <c r="F57" s="20" t="s">
        <v>137</v>
      </c>
      <c r="G57" s="16" t="str">
        <f>IF(Tabla1[[#This Row],[TIPO ZONA]]="A", "NORTE", IF(Tabla1[[#This Row],[TIPO ZONA]]="B", "CENTRO", IF(Tabla1[[#This Row],[TIPO ZONA]]="c", "SUR", "NO EXISTE")))</f>
        <v>NO EXISTE</v>
      </c>
      <c r="H57" s="15" t="s">
        <v>111</v>
      </c>
      <c r="I57" s="16" t="str">
        <f>IF( AND(Tabla1[[#This Row],[CODIGO PRODUCTO]]&gt;="A01",Tabla1[[#This Row],[CODIGO PRODUCTO]]&lt;="a10"), "shampoo",
IF(AND(Tabla1[[#This Row],[CODIGO PRODUCTO]]&gt;="a25",Tabla1[[#This Row],[CODIGO PRODUCTO]]&lt;="a30"),"shampoo",
IF(AND(Tabla1[[#This Row],[CODIGO PRODUCTO]]&gt;="a11",Tabla1[[#This Row],[CODIGO PRODUCTO]]&lt;="a15"),"jabon",
IF(AND( Tabla1[[#This Row],[CODIGO PRODUCTO]] &gt;="a20", Tabla1[[#This Row],[CODIGO PRODUCTO]]&lt;="a24"), "jabon",
IF(AND(Tabla1[[#This Row],[CODIGO PRODUCTO]]&gt;="a16",Tabla1[[#This Row],[CODIGO PRODUCTO]]&lt;="a19"), "locion",
IF(AND(Tabla1[[#This Row],[CODIGO PRODUCTO]]&gt;="a31",Tabla1[[#This Row],[CODIGO PRODUCTO]]&lt;="a45"),"locion", "No existe"))))))</f>
        <v>shampoo</v>
      </c>
      <c r="J57" s="24" t="str">
        <f>IF(AND(Tabla1[[#This Row],[PRODUCTO]]="shampoo",Tabla1[[#This Row],[ZONA SI]]="norte"),8750000,
        IF(AND(Tabla1[[#This Row],[PRODUCTO]]="shampoo", Tabla1[[#This Row],[ZONA SI]]="centro"), 8750000,
             IF(AND(Tabla1[[#This Row],[PRODUCTO]]="shampoo", Tabla1[[#This Row],[ZONA SI]]="sur"), 8750000,
                 IF(AND(Tabla1[[#This Row],[PRODUCTO]]="jabon", Tabla1[[#This Row],[ZONA SI]]="norte"),7000000,
                     IF(AND(Tabla1[[#This Row],[PRODUCTO]]="jabon", Tabla1[[#This Row],[ZONA SI]]="centro"),7000000,
                        IF(AND(Tabla1[[#This Row],[PRODUCTO]]="jabon", Tabla1[[#This Row],[ZONA SI]]="sur"),7000000,
                          IF(AND(Tabla1[[#This Row],[PRODUCTO]]="locion",Tabla1[[#This Row],[ZONA SI]]="norte"), 4850000,
                            IF(AND(Tabla1[[#This Row],[PRODUCTO]]="locion",Tabla1[[#This Row],[ZONA SI]]="centro"), 4850000,
                               IF(AND(Tabla1[[#This Row],[PRODUCTO]]="locion",Tabla1[[#This Row],[ZONA SI]]="sur"), 4850000, "No existe meta")
                                )
                              )
                            )
                        )
                    )
                 )
            )
       )</f>
        <v>No existe meta</v>
      </c>
      <c r="K57" s="15" t="s">
        <v>132</v>
      </c>
      <c r="L57" s="15">
        <v>105</v>
      </c>
      <c r="M57" s="25">
        <f>IF(Tabla1[[#This Row],[PRODUCTO]]="shampoo",3500,
     IF(OR(Tabla1[[#This Row],[PRODUCTO]]="jabon"),12500,
         IF(OR(Tabla1[[#This Row],[PRODUCTO]]="locion"), 120000,0)
         )
      )</f>
        <v>3500</v>
      </c>
      <c r="N57" s="26">
        <f>Tabla1[[#This Row],[CANTIDAD VENTA]]*Tabla1[[#This Row],[VALOR PRODUCTO]]</f>
        <v>367500</v>
      </c>
      <c r="O57" s="24">
        <f>IF(Tabla1[[#This Row],[PRODUCTO]]="shampoo",Tabla1[[#This Row],[VALOR VENTA]]*3.5%,
     IF(OR(Tabla1[[#This Row],[PRODUCTO]]="jabon"),Tabla1[[#This Row],[VALOR VENTA]]*2.5%,
         IF(OR(Tabla1[[#This Row],[PRODUCTO]]="locion"),Tabla1[[#This Row],[VALOR VENTA]]*5%,)
             )
      )</f>
        <v>12862.500000000002</v>
      </c>
      <c r="P57" s="26">
        <f>Tabla1[[#This Row],[VALOR VENTA]]-Tabla1[[#This Row],[VALOR DESCUENTO]]</f>
        <v>354637.5</v>
      </c>
      <c r="Q57" s="15">
        <f>IF(AND(Tabla1[[#This Row],[SEDE VENDEDOR]]="Cali", Tabla1[[#This Row],[VENTA NETA]]&gt;Tabla1[[#This Row],[VALOR VENTA]]),4.5%,
       IF(AND(Tabla1[[#This Row],[SEDE VENDEDOR]]="Bogota", Tabla1[[#This Row],[VENTA NETA]]&gt;Tabla1[[#This Row],[VALOR VENTA]]),5%,1.5%)
      )</f>
        <v>1.4999999999999999E-2</v>
      </c>
      <c r="R57" s="24">
        <f>IF( Tabla1[[#This Row],[SEDE VENDEDOR]]="Cali", (485000*Tabla1[[#This Row],[COMISION]]+485000), ( 480000*Tabla1[[#This Row],[COMISION]])+480000)</f>
        <v>487200</v>
      </c>
    </row>
    <row r="58" spans="1:18" ht="25.5" x14ac:dyDescent="0.2">
      <c r="A58" s="2"/>
      <c r="B58" s="2"/>
      <c r="C58" s="2"/>
      <c r="D58" s="2"/>
      <c r="E58" s="2"/>
      <c r="J58" s="2"/>
      <c r="Q58" s="3" t="s">
        <v>139</v>
      </c>
      <c r="R58" s="27">
        <f>SUM(Tabla1[SALARIO NETO])</f>
        <v>22030575</v>
      </c>
    </row>
    <row r="59" spans="1:18" s="10" customFormat="1" x14ac:dyDescent="0.2">
      <c r="A59" s="2"/>
      <c r="B59" s="2"/>
      <c r="C59" s="2"/>
      <c r="D59" s="2"/>
      <c r="E59" s="2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s="10" customFormat="1" x14ac:dyDescent="0.2">
      <c r="A60" s="2"/>
      <c r="B60" s="2"/>
      <c r="C60" s="2"/>
      <c r="D60" s="2"/>
      <c r="E60" s="2"/>
      <c r="F60" s="1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s="10" customFormat="1" x14ac:dyDescent="0.2">
      <c r="A61" s="5"/>
      <c r="B61" s="5"/>
      <c r="C61" s="6"/>
      <c r="D61" s="6"/>
      <c r="E61" s="5"/>
      <c r="F61" s="21"/>
      <c r="G61" s="7"/>
      <c r="H61" s="5"/>
      <c r="I61" s="8"/>
      <c r="J61" s="5"/>
      <c r="K61" s="9"/>
      <c r="L61" s="5"/>
      <c r="M61" s="5"/>
      <c r="N61" s="5"/>
      <c r="O61" s="5"/>
      <c r="P61" s="5"/>
      <c r="Q61" s="9"/>
      <c r="R61" s="5"/>
    </row>
    <row r="62" spans="1:18" s="10" customFormat="1" x14ac:dyDescent="0.2">
      <c r="A62" s="11"/>
      <c r="B62" s="11"/>
      <c r="C62" s="11"/>
      <c r="D62" s="11"/>
      <c r="E62" s="11"/>
      <c r="F62" s="22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 s="10" customFormat="1" x14ac:dyDescent="0.2">
      <c r="A63" s="11"/>
      <c r="B63" s="11"/>
      <c r="C63" s="11"/>
      <c r="D63" s="11"/>
      <c r="E63" s="11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 s="10" customFormat="1" x14ac:dyDescent="0.2">
      <c r="A64" s="11"/>
      <c r="B64" s="11"/>
      <c r="C64" s="11"/>
      <c r="D64" s="11"/>
      <c r="E64" s="11"/>
      <c r="F64" s="2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 customFormat="1" x14ac:dyDescent="0.2">
      <c r="A65" s="11"/>
      <c r="B65" s="11"/>
      <c r="C65" s="11"/>
      <c r="D65" s="11"/>
      <c r="E65" s="11"/>
      <c r="F65" s="22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 x14ac:dyDescent="0.2">
      <c r="A66" s="10"/>
      <c r="B66" s="10"/>
      <c r="C66" s="10"/>
      <c r="D66" s="10"/>
      <c r="E66" s="10"/>
      <c r="F66" s="2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x14ac:dyDescent="0.2">
      <c r="A67"/>
      <c r="B67"/>
      <c r="C67"/>
      <c r="D67"/>
      <c r="E67"/>
      <c r="F67" s="20"/>
      <c r="G67"/>
      <c r="H67"/>
      <c r="I67"/>
      <c r="J67"/>
      <c r="K67"/>
      <c r="L67"/>
      <c r="M67"/>
      <c r="N67"/>
      <c r="O67"/>
      <c r="P67"/>
      <c r="Q67"/>
      <c r="R67"/>
    </row>
  </sheetData>
  <phoneticPr fontId="4" type="noConversion"/>
  <conditionalFormatting sqref="G12 G61">
    <cfRule type="cellIs" dxfId="0" priority="1" stopIfTrue="1" operator="equal">
      <formula>"NO EXISTE"</formula>
    </cfRule>
  </conditionalFormatting>
  <pageMargins left="0.75" right="0.75" top="1" bottom="1" header="0" footer="0"/>
  <pageSetup paperSize="9" orientation="portrait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Ejercicio de Ventas</vt:lpstr>
      <vt:lpstr>'Ejercicio de Ventas'!Área_de_extracción</vt:lpstr>
    </vt:vector>
  </TitlesOfParts>
  <Company>EspecialistasEnExcel.com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EspecialistasEnExcel.com</dc:title>
  <dc:creator>EspecialistasEnExcel.com</dc:creator>
  <cp:lastModifiedBy>Alma Xivir</cp:lastModifiedBy>
  <dcterms:created xsi:type="dcterms:W3CDTF">2006-05-02T21:25:39Z</dcterms:created>
  <dcterms:modified xsi:type="dcterms:W3CDTF">2024-05-21T20:41:51Z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d4e3e83f-cb24-4135-99df-4fff69817750</vt:lpwstr>
  </property>
</Properties>
</file>