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bc88bf8978e81/Watchtower/Escritorio/"/>
    </mc:Choice>
  </mc:AlternateContent>
  <xr:revisionPtr revIDLastSave="21" documentId="14_{18C16E23-332D-48AB-8D6F-97885DB35DC3}" xr6:coauthVersionLast="47" xr6:coauthVersionMax="47" xr10:uidLastSave="{DD72AC66-C1F5-42B2-A715-D65DFD55923F}"/>
  <bookViews>
    <workbookView xWindow="-120" yWindow="-120" windowWidth="19710" windowHeight="11760" xr2:uid="{00000000-000D-0000-FFFF-FFFF00000000}"/>
  </bookViews>
  <sheets>
    <sheet name="Ejercicio de Ventas" sheetId="1" r:id="rId1"/>
  </sheets>
  <definedNames>
    <definedName name="_xlnm._FilterDatabase" localSheetId="0" hidden="1">'Ejercicio de Ventas'!$A$6:$R$51</definedName>
    <definedName name="_xlnm.Extract" localSheetId="0">'Ejercicio de Ventas'!$A$56:$R$56</definedName>
    <definedName name="_xlnm.Criteria" localSheetId="0">'Ejercicio de Ventas'!#REF!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I7" i="1"/>
  <c r="I8" i="1"/>
  <c r="I9" i="1"/>
  <c r="I10" i="1"/>
  <c r="M10" i="1" s="1"/>
  <c r="I11" i="1"/>
  <c r="I12" i="1"/>
  <c r="I13" i="1"/>
  <c r="I14" i="1"/>
  <c r="M14" i="1" s="1"/>
  <c r="I15" i="1"/>
  <c r="I16" i="1"/>
  <c r="I17" i="1"/>
  <c r="I18" i="1"/>
  <c r="M18" i="1" s="1"/>
  <c r="I19" i="1"/>
  <c r="I20" i="1"/>
  <c r="I21" i="1"/>
  <c r="I22" i="1"/>
  <c r="M22" i="1" s="1"/>
  <c r="I23" i="1"/>
  <c r="I24" i="1"/>
  <c r="I25" i="1"/>
  <c r="I26" i="1"/>
  <c r="M26" i="1" s="1"/>
  <c r="I27" i="1"/>
  <c r="I28" i="1"/>
  <c r="I29" i="1"/>
  <c r="I30" i="1"/>
  <c r="M30" i="1" s="1"/>
  <c r="I31" i="1"/>
  <c r="I32" i="1"/>
  <c r="I33" i="1"/>
  <c r="I34" i="1"/>
  <c r="M34" i="1" s="1"/>
  <c r="I35" i="1"/>
  <c r="I36" i="1"/>
  <c r="I37" i="1"/>
  <c r="I38" i="1"/>
  <c r="M38" i="1" s="1"/>
  <c r="I39" i="1"/>
  <c r="I40" i="1"/>
  <c r="I41" i="1"/>
  <c r="I42" i="1"/>
  <c r="M42" i="1" s="1"/>
  <c r="I43" i="1"/>
  <c r="I44" i="1"/>
  <c r="I45" i="1"/>
  <c r="I46" i="1"/>
  <c r="M46" i="1" s="1"/>
  <c r="I47" i="1"/>
  <c r="I48" i="1"/>
  <c r="I49" i="1"/>
  <c r="I50" i="1"/>
  <c r="M50" i="1" s="1"/>
  <c r="I51" i="1"/>
  <c r="M7" i="1"/>
  <c r="M8" i="1"/>
  <c r="M9" i="1"/>
  <c r="M11" i="1"/>
  <c r="M12" i="1"/>
  <c r="M13" i="1"/>
  <c r="M15" i="1"/>
  <c r="M16" i="1"/>
  <c r="M17" i="1"/>
  <c r="M19" i="1"/>
  <c r="M20" i="1"/>
  <c r="M21" i="1"/>
  <c r="M23" i="1"/>
  <c r="M24" i="1"/>
  <c r="M25" i="1"/>
  <c r="M27" i="1"/>
  <c r="M28" i="1"/>
  <c r="M29" i="1"/>
  <c r="M31" i="1"/>
  <c r="M32" i="1"/>
  <c r="M33" i="1"/>
  <c r="M35" i="1"/>
  <c r="M36" i="1"/>
  <c r="M37" i="1"/>
  <c r="M39" i="1"/>
  <c r="M40" i="1"/>
  <c r="M41" i="1"/>
  <c r="M43" i="1"/>
  <c r="M44" i="1"/>
  <c r="M45" i="1"/>
  <c r="M47" i="1"/>
  <c r="M48" i="1"/>
  <c r="M49" i="1"/>
  <c r="M51" i="1"/>
  <c r="G7" i="1" l="1" a="1"/>
  <c r="G7" i="1" s="1"/>
  <c r="G8" i="1" a="1"/>
  <c r="G8" i="1"/>
  <c r="G9" i="1" a="1"/>
  <c r="G9" i="1" s="1"/>
  <c r="G10" i="1" a="1"/>
  <c r="G10" i="1"/>
  <c r="G11" i="1" a="1"/>
  <c r="G11" i="1" s="1"/>
  <c r="G12" i="1" a="1"/>
  <c r="G12" i="1"/>
  <c r="G13" i="1" a="1"/>
  <c r="G13" i="1" s="1"/>
  <c r="G14" i="1" a="1"/>
  <c r="G14" i="1"/>
  <c r="G15" i="1" a="1"/>
  <c r="G15" i="1" s="1"/>
  <c r="G16" i="1" a="1"/>
  <c r="G16" i="1"/>
  <c r="G17" i="1" a="1"/>
  <c r="G17" i="1" s="1"/>
  <c r="G18" i="1" a="1"/>
  <c r="G18" i="1"/>
  <c r="G19" i="1" a="1"/>
  <c r="G19" i="1" s="1"/>
  <c r="G20" i="1" a="1"/>
  <c r="G20" i="1"/>
  <c r="G21" i="1" a="1"/>
  <c r="G21" i="1" s="1"/>
  <c r="G22" i="1" a="1"/>
  <c r="G22" i="1"/>
  <c r="G23" i="1" a="1"/>
  <c r="G23" i="1" s="1"/>
  <c r="G24" i="1" a="1"/>
  <c r="G24" i="1"/>
  <c r="G25" i="1" a="1"/>
  <c r="G25" i="1" s="1"/>
  <c r="G26" i="1" a="1"/>
  <c r="G26" i="1"/>
  <c r="G27" i="1" a="1"/>
  <c r="G27" i="1" s="1"/>
  <c r="G28" i="1" a="1"/>
  <c r="G28" i="1"/>
  <c r="G29" i="1" a="1"/>
  <c r="G29" i="1" s="1"/>
  <c r="G30" i="1" a="1"/>
  <c r="G30" i="1"/>
  <c r="G31" i="1" a="1"/>
  <c r="G31" i="1" s="1"/>
  <c r="G32" i="1" a="1"/>
  <c r="G32" i="1"/>
  <c r="G33" i="1" a="1"/>
  <c r="G33" i="1" s="1"/>
  <c r="G34" i="1" a="1"/>
  <c r="G34" i="1"/>
  <c r="G35" i="1" a="1"/>
  <c r="G35" i="1" s="1"/>
  <c r="G36" i="1" a="1"/>
  <c r="G36" i="1"/>
  <c r="G37" i="1" a="1"/>
  <c r="G37" i="1" s="1"/>
  <c r="G38" i="1" a="1"/>
  <c r="G38" i="1"/>
  <c r="G39" i="1" a="1"/>
  <c r="G39" i="1" s="1"/>
  <c r="G40" i="1" a="1"/>
  <c r="G40" i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/>
  <c r="G49" i="1" a="1"/>
  <c r="G49" i="1" s="1"/>
  <c r="G50" i="1" a="1"/>
  <c r="G50" i="1"/>
  <c r="G51" i="1" a="1"/>
  <c r="G51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<sst xmlns="http://schemas.openxmlformats.org/spreadsheetml/2006/main" count="245" uniqueCount="142">
  <si>
    <t>CODIGO VENDEDOR</t>
  </si>
  <si>
    <t>NOMBRE VENDEDOR</t>
  </si>
  <si>
    <t>SEXO</t>
  </si>
  <si>
    <t>SUELDO</t>
  </si>
  <si>
    <t>SEDE VENDEDOR</t>
  </si>
  <si>
    <t>TIPO ZONA</t>
  </si>
  <si>
    <t>CODIGO PRODUCTO</t>
  </si>
  <si>
    <t>PRODUCTO</t>
  </si>
  <si>
    <t>MTA VENTA</t>
  </si>
  <si>
    <t>CLIENTE</t>
  </si>
  <si>
    <t>CANTIDAD VENTA</t>
  </si>
  <si>
    <t>VALOR PRODUCTO</t>
  </si>
  <si>
    <t>VALOR VENTA</t>
  </si>
  <si>
    <t>VALOR DESCUENTO</t>
  </si>
  <si>
    <t>VENTA NETA</t>
  </si>
  <si>
    <t>COMISION</t>
  </si>
  <si>
    <t>SALARIO NETO</t>
  </si>
  <si>
    <t>OMAR</t>
  </si>
  <si>
    <t>M</t>
  </si>
  <si>
    <t>A15</t>
  </si>
  <si>
    <t>CHINO</t>
  </si>
  <si>
    <t xml:space="preserve">MIGUEL </t>
  </si>
  <si>
    <t>A23</t>
  </si>
  <si>
    <t>GUINALDO</t>
  </si>
  <si>
    <t>CARLOS</t>
  </si>
  <si>
    <t>A11</t>
  </si>
  <si>
    <t>TATIANA</t>
  </si>
  <si>
    <t>JENNIFER</t>
  </si>
  <si>
    <t>F</t>
  </si>
  <si>
    <t>A12</t>
  </si>
  <si>
    <t>MARCELO</t>
  </si>
  <si>
    <t xml:space="preserve">PAOLA </t>
  </si>
  <si>
    <t>A20</t>
  </si>
  <si>
    <t>MANUELA</t>
  </si>
  <si>
    <t>PATRICIA</t>
  </si>
  <si>
    <t>A22</t>
  </si>
  <si>
    <t>MAGNOLIA</t>
  </si>
  <si>
    <t>JULIANA</t>
  </si>
  <si>
    <t>A14</t>
  </si>
  <si>
    <t>LIXINDIA</t>
  </si>
  <si>
    <t>ELEONORA</t>
  </si>
  <si>
    <t>A21</t>
  </si>
  <si>
    <t>FRANCISCO</t>
  </si>
  <si>
    <t>SORAYA</t>
  </si>
  <si>
    <t>TARCICIO</t>
  </si>
  <si>
    <t xml:space="preserve">HERNANDO </t>
  </si>
  <si>
    <t>WILMAR</t>
  </si>
  <si>
    <t>FERNANDO</t>
  </si>
  <si>
    <t>WHASHINGTON</t>
  </si>
  <si>
    <t>CECILIA</t>
  </si>
  <si>
    <t>WILLINGTON</t>
  </si>
  <si>
    <t>SANDRA</t>
  </si>
  <si>
    <t>CESAR</t>
  </si>
  <si>
    <t>KATHERIN</t>
  </si>
  <si>
    <t>VERONICA</t>
  </si>
  <si>
    <t>DARIO</t>
  </si>
  <si>
    <t>GUILLERMO</t>
  </si>
  <si>
    <t>LEONARDO</t>
  </si>
  <si>
    <t>A35</t>
  </si>
  <si>
    <t>ANDREA</t>
  </si>
  <si>
    <t>MARCELA</t>
  </si>
  <si>
    <t>A16</t>
  </si>
  <si>
    <t>MATEO</t>
  </si>
  <si>
    <t>VANESSA</t>
  </si>
  <si>
    <t>A19</t>
  </si>
  <si>
    <t>MARCO</t>
  </si>
  <si>
    <t>ANGELICA</t>
  </si>
  <si>
    <t>PANCRACIO</t>
  </si>
  <si>
    <t>LUISA</t>
  </si>
  <si>
    <t>A41</t>
  </si>
  <si>
    <t>BERTA</t>
  </si>
  <si>
    <t>DIANA</t>
  </si>
  <si>
    <t>ALBERTO</t>
  </si>
  <si>
    <t>A17</t>
  </si>
  <si>
    <t>JORGE</t>
  </si>
  <si>
    <t>RODRIGO</t>
  </si>
  <si>
    <t>A18</t>
  </si>
  <si>
    <t>MILTON</t>
  </si>
  <si>
    <t>ROSA</t>
  </si>
  <si>
    <t>A33</t>
  </si>
  <si>
    <t>ORANGEL</t>
  </si>
  <si>
    <t>JOSE</t>
  </si>
  <si>
    <t>A44</t>
  </si>
  <si>
    <t>MARITZA</t>
  </si>
  <si>
    <t>A31</t>
  </si>
  <si>
    <t>ANGEL</t>
  </si>
  <si>
    <t>RICARDO</t>
  </si>
  <si>
    <t>A40</t>
  </si>
  <si>
    <t>GITULIO</t>
  </si>
  <si>
    <t>JANETH</t>
  </si>
  <si>
    <t>A34</t>
  </si>
  <si>
    <t>PAULINA</t>
  </si>
  <si>
    <t>PEDRO</t>
  </si>
  <si>
    <t>MILUAIDA</t>
  </si>
  <si>
    <t>JAMES</t>
  </si>
  <si>
    <t>A06</t>
  </si>
  <si>
    <t>MIGUEL</t>
  </si>
  <si>
    <t>ANA</t>
  </si>
  <si>
    <t>A05</t>
  </si>
  <si>
    <t>PEPE</t>
  </si>
  <si>
    <t>FERNEY</t>
  </si>
  <si>
    <t>A01</t>
  </si>
  <si>
    <t>JULIO</t>
  </si>
  <si>
    <t>JUAN</t>
  </si>
  <si>
    <t>A25</t>
  </si>
  <si>
    <t>TITULFIO</t>
  </si>
  <si>
    <t>A04</t>
  </si>
  <si>
    <t>RODOLFO</t>
  </si>
  <si>
    <t>GLORIA</t>
  </si>
  <si>
    <t>A02</t>
  </si>
  <si>
    <t xml:space="preserve">FRANCISCO </t>
  </si>
  <si>
    <t>A07</t>
  </si>
  <si>
    <t>JAIME</t>
  </si>
  <si>
    <t>A08</t>
  </si>
  <si>
    <t>LUKY</t>
  </si>
  <si>
    <t>NATALY</t>
  </si>
  <si>
    <t>A09</t>
  </si>
  <si>
    <t>XIOMARA</t>
  </si>
  <si>
    <t>ALVARO</t>
  </si>
  <si>
    <t>A26</t>
  </si>
  <si>
    <t>TIBURSIO</t>
  </si>
  <si>
    <t>RUBY</t>
  </si>
  <si>
    <t>A10</t>
  </si>
  <si>
    <t>MARY</t>
  </si>
  <si>
    <t>ROBERTO</t>
  </si>
  <si>
    <t>A30</t>
  </si>
  <si>
    <t>ALVIO</t>
  </si>
  <si>
    <t>LILIANA</t>
  </si>
  <si>
    <t>A03</t>
  </si>
  <si>
    <t>FABIAN</t>
  </si>
  <si>
    <t>PABLO</t>
  </si>
  <si>
    <t>RUBEN</t>
  </si>
  <si>
    <t>ENRIQUE</t>
  </si>
  <si>
    <t>ZONA</t>
  </si>
  <si>
    <t>A</t>
  </si>
  <si>
    <t>B</t>
  </si>
  <si>
    <t>C</t>
  </si>
  <si>
    <t>D</t>
  </si>
  <si>
    <t>E</t>
  </si>
  <si>
    <t>K</t>
  </si>
  <si>
    <t>Total Nómina</t>
  </si>
  <si>
    <r>
      <t xml:space="preserve">Para resolver el taller, basarse en las condiciones descritas en el documento </t>
    </r>
    <r>
      <rPr>
        <b/>
        <sz val="10"/>
        <rFont val="Arial"/>
        <family val="2"/>
      </rPr>
      <t>Puntos-a-resolver-ejercicio_practico_excel-funcion-si.pdf</t>
    </r>
    <r>
      <rPr>
        <sz val="10"/>
        <rFont val="Arial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</si>
</sst>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5795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distributed" vertical="distributed"/>
    </xf>
    <xf numFmtId="0" fontId="2" fillId="0" borderId="0" xfId="0" applyFont="1"/>
    <xf numFmtId="0" fontId="4" fillId="0" borderId="0" xfId="0" applyFont="1" applyAlignment="1">
      <alignment horizontal="distributed"/>
    </xf>
    <xf numFmtId="0" fontId="4" fillId="0" borderId="0" xfId="0" applyFont="1" applyAlignment="1">
      <alignment horizontal="center" vertical="distributed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Continuous" vertical="distributed"/>
    </xf>
    <xf numFmtId="0" fontId="4" fillId="0" borderId="0" xfId="0" applyFont="1" applyAlignment="1">
      <alignment horizontal="distributed" vertical="distributed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3" borderId="0" xfId="1" applyFill="1"/>
    <xf numFmtId="0" fontId="6" fillId="4" borderId="2" xfId="0" applyFont="1" applyFill="1" applyBorder="1" applyAlignment="1">
      <alignment horizontal="center" vertical="center"/>
    </xf>
    <xf numFmtId="0" fontId="5" fillId="2" borderId="0" xfId="0" applyFont="1" applyFill="1"/>
    <xf numFmtId="0" fontId="0" fillId="2" borderId="3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4"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ndense val="0"/>
        <extend val="0"/>
        <color indexed="39"/>
      </font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54075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5CA033B-5452-4EB9-94FA-BC9036F0C31A}"/>
            </a:ext>
          </a:extLst>
        </xdr:cNvPr>
        <xdr:cNvSpPr txBox="1"/>
      </xdr:nvSpPr>
      <xdr:spPr>
        <a:xfrm>
          <a:off x="0" y="0"/>
          <a:ext cx="13554075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TALLER DE 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FBC9F-D941-4AFC-92C6-EB175D025AD7}" name="Tabla1" displayName="Tabla1" ref="A6:R51" totalsRowShown="0" headerRowDxfId="23" dataDxfId="21" headerRowBorderDxfId="22" tableBorderDxfId="20" totalsRowBorderDxfId="19">
  <autoFilter ref="A6:R51" xr:uid="{699FBC9F-D941-4AFC-92C6-EB175D025AD7}"/>
  <tableColumns count="18">
    <tableColumn id="1" xr3:uid="{8F0715DD-9331-42C4-8D47-E5806D92CA77}" name="CODIGO VENDEDOR" dataDxfId="18"/>
    <tableColumn id="2" xr3:uid="{A7EC3E9E-998D-40B3-8196-EC61D91B017B}" name="NOMBRE VENDEDOR" dataDxfId="17"/>
    <tableColumn id="3" xr3:uid="{D107E100-1CB3-4E13-B18E-631CB4289AE4}" name="SEXO" dataDxfId="16"/>
    <tableColumn id="4" xr3:uid="{6C71C2CA-B281-4226-9805-E0E9EB1211C4}" name="SUELDO" dataDxfId="15"/>
    <tableColumn id="5" xr3:uid="{1F52AD0B-DD1D-4DF7-AFC8-E7F678C92195}" name="SEDE VENDEDOR" dataDxfId="14">
      <calculatedColumnFormula>IF(AND(A7&gt;=1015,A7&lt;=1035),"CALI","BOGOTA")</calculatedColumnFormula>
    </tableColumn>
    <tableColumn id="6" xr3:uid="{FB8945AC-D5FC-44B9-84E9-77550A0A2CA3}" name="TIPO ZONA" dataDxfId="13"/>
    <tableColumn id="7" xr3:uid="{AEA9C34F-6EE6-4782-A6DF-FDD8248C2542}" name="ZONA" dataDxfId="12">
      <calculatedColumnFormula array="1">_xlfn.IFS(Tabla1[[#This Row],[TIPO ZONA]]="A","NORTE",
             Tabla1[[#This Row],[TIPO ZONA]]="B","CENTRO",
             Tabla1[[#This Row],[TIPO ZONA]]="C","SUR",
TRUE,"NO EXISTE")</calculatedColumnFormula>
    </tableColumn>
    <tableColumn id="8" xr3:uid="{D1108C7F-EDB6-46F1-A0E1-DD6975846418}" name="CODIGO PRODUCTO" dataDxfId="11"/>
    <tableColumn id="9" xr3:uid="{16FEEBB3-0111-4712-99EC-26357F381727}" name="PRODUCTO" dataDxfId="10">
      <calculatedColumnFormula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calculatedColumnFormula>
    </tableColumn>
    <tableColumn id="10" xr3:uid="{89A71E59-F481-4A63-96D3-18897CB1226F}" name="MTA VENTA" dataDxfId="4">
      <calculatedColumnFormula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calculatedColumnFormula>
    </tableColumn>
    <tableColumn id="11" xr3:uid="{9B17D21F-FF3B-4712-A415-EA063F27B866}" name="CLIENTE" dataDxfId="9"/>
    <tableColumn id="12" xr3:uid="{CC8F8C2B-2379-43D5-A1D3-D5828969F7AE}" name="CANTIDAD VENTA" dataDxfId="8"/>
    <tableColumn id="13" xr3:uid="{DDBC904A-A85B-4470-B5F9-54A8BD547FA2}" name="VALOR PRODUCTO" dataDxfId="7">
      <calculatedColumnFormula>IF(Tabla1[[#This Row],[PRODUCTO]]="SHAMPOO",35000,IF(Tabla1[[#This Row],[PRODUCTO]]="JABON",12500,IF(Tabla1[[#This Row],[PRODUCTO]]="LOCION",12000,"NOTIENE VALOR")))</calculatedColumnFormula>
    </tableColumn>
    <tableColumn id="14" xr3:uid="{059D006E-3250-4483-BF95-11F4E8D0F501}" name="VALOR VENTA" dataDxfId="5">
      <calculatedColumnFormula>Tabla1[[#This Row],[CANTIDAD VENTA]]*Tabla1[[#This Row],[VALOR PRODUCTO]]</calculatedColumnFormula>
    </tableColumn>
    <tableColumn id="15" xr3:uid="{95139913-DE9B-4A94-B253-77D91A9E3760}" name="VALOR DESCUENTO" dataDxfId="3">
      <calculatedColumnFormula>IF(Tabla1[[#This Row],[PRODUCTO]]="SHAMPOO",3.5%*Tabla1[[#This Row],[VALOR VENTA]],IF(Tabla1[[#This Row],[PRODUCTO]]="JABON",2.5%*Tabla1[[#This Row],[VALOR VENTA]],IF(Tabla1[[#This Row],[PRODUCTO]]="LOCION",5%*Tabla1[[#This Row],[VALOR VENTA]],"NO DESCUENTO")))</calculatedColumnFormula>
    </tableColumn>
    <tableColumn id="16" xr3:uid="{1EF9BDA6-747D-40C1-A998-EBBE0D6A1BBB}" name="VENTA NETA" dataDxfId="2">
      <calculatedColumnFormula>Tabla1[[#This Row],[VALOR VENTA]]-Tabla1[[#This Row],[VALOR DESCUENTO]]</calculatedColumnFormula>
    </tableColumn>
    <tableColumn id="17" xr3:uid="{E7988CB1-114B-4953-9F90-700FDB20313F}" name="COMISION" dataDxfId="1">
      <calculatedColumnFormula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calculatedColumnFormula>
    </tableColumn>
    <tableColumn id="18" xr3:uid="{A4AB6475-5145-4DBC-8CB6-81624F897A52}" name="SALARIO NETO" dataDxfId="0">
      <calculatedColumnFormula>IF(Tabla1[[#This Row],[SEDE VENDEDOR]]="CALI",485000,480000)+Tabla1[[#This Row],[COMISION]]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showGridLines="0" tabSelected="1" topLeftCell="A39" workbookViewId="0">
      <selection activeCell="S19" sqref="S19"/>
    </sheetView>
  </sheetViews>
  <sheetFormatPr baseColWidth="10" defaultRowHeight="12.75" x14ac:dyDescent="0.2"/>
  <cols>
    <col min="1" max="1" width="20.7109375" style="2" customWidth="1"/>
    <col min="2" max="2" width="21.42578125" style="2" customWidth="1"/>
    <col min="3" max="3" width="7.7109375" style="2" customWidth="1"/>
    <col min="4" max="4" width="10.140625" style="2" customWidth="1"/>
    <col min="5" max="5" width="17.7109375" style="2" customWidth="1"/>
    <col min="6" max="6" width="12.85546875" style="2" customWidth="1"/>
    <col min="7" max="7" width="10.7109375" style="2" bestFit="1" customWidth="1"/>
    <col min="8" max="8" width="20.85546875" style="2" customWidth="1"/>
    <col min="9" max="9" width="13.140625" style="2" customWidth="1"/>
    <col min="10" max="10" width="13.7109375" style="2" customWidth="1"/>
    <col min="11" max="11" width="14.85546875" style="2" bestFit="1" customWidth="1"/>
    <col min="12" max="12" width="18.85546875" style="2" customWidth="1"/>
    <col min="13" max="13" width="19.5703125" style="2" customWidth="1"/>
    <col min="14" max="14" width="15.5703125" style="2" customWidth="1"/>
    <col min="15" max="15" width="20.28515625" style="2" customWidth="1"/>
    <col min="16" max="16" width="14.28515625" style="2" customWidth="1"/>
    <col min="17" max="17" width="12.5703125" style="2" customWidth="1"/>
    <col min="18" max="18" width="16" style="2" customWidth="1"/>
    <col min="19" max="16384" width="11.42578125" style="2"/>
  </cols>
  <sheetData>
    <row r="1" spans="1:18" ht="16.5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6.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18" x14ac:dyDescent="0.2">
      <c r="A4" s="15" t="s">
        <v>141</v>
      </c>
    </row>
    <row r="6" spans="1:18" s="5" customFormat="1" ht="15.75" thickBot="1" x14ac:dyDescent="0.25">
      <c r="A6" s="14" t="s">
        <v>0</v>
      </c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133</v>
      </c>
      <c r="H6" s="14" t="s">
        <v>6</v>
      </c>
      <c r="I6" s="14" t="s">
        <v>7</v>
      </c>
      <c r="J6" s="14" t="s">
        <v>8</v>
      </c>
      <c r="K6" s="14" t="s">
        <v>9</v>
      </c>
      <c r="L6" s="14" t="s">
        <v>10</v>
      </c>
      <c r="M6" s="14" t="s">
        <v>11</v>
      </c>
      <c r="N6" s="14" t="s">
        <v>12</v>
      </c>
      <c r="O6" s="14" t="s">
        <v>13</v>
      </c>
      <c r="P6" s="14" t="s">
        <v>14</v>
      </c>
      <c r="Q6" s="14" t="s">
        <v>15</v>
      </c>
      <c r="R6" s="14" t="s">
        <v>16</v>
      </c>
    </row>
    <row r="7" spans="1:18" ht="13.5" thickTop="1" x14ac:dyDescent="0.2">
      <c r="A7" s="1">
        <v>1004</v>
      </c>
      <c r="B7" s="1" t="s">
        <v>17</v>
      </c>
      <c r="C7" s="1" t="s">
        <v>18</v>
      </c>
      <c r="D7" s="1">
        <v>500000</v>
      </c>
      <c r="E7" s="1" t="str">
        <f>IF(AND(A7&gt;=1015,A7&lt;=1035),"CALI","BOGOTA")</f>
        <v>BOGOTA</v>
      </c>
      <c r="F7" s="1" t="s">
        <v>134</v>
      </c>
      <c r="G7" s="1" t="str" cm="1">
        <f t="array" ref="G7">_xlfn.IFS(Tabla1[[#This Row],[TIPO ZONA]]="A","NORTE",
             Tabla1[[#This Row],[TIPO ZONA]]="B","CENTRO",
             Tabla1[[#This Row],[TIPO ZONA]]="C","SUR",
TRUE,"NO EXISTE")</f>
        <v>NORTE</v>
      </c>
      <c r="H7" s="1" t="s">
        <v>19</v>
      </c>
      <c r="I7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7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7" s="1" t="s">
        <v>20</v>
      </c>
      <c r="L7" s="1">
        <v>430</v>
      </c>
      <c r="M7" s="1">
        <f>IF(Tabla1[[#This Row],[PRODUCTO]]="SHAMPOO",35000,IF(Tabla1[[#This Row],[PRODUCTO]]="JABON",12500,IF(Tabla1[[#This Row],[PRODUCTO]]="LOCION",12000,"NOTIENE VALOR")))</f>
        <v>12500</v>
      </c>
      <c r="N7" s="1">
        <f>Tabla1[[#This Row],[CANTIDAD VENTA]]*Tabla1[[#This Row],[VALOR PRODUCTO]]</f>
        <v>5375000</v>
      </c>
      <c r="O7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134375</v>
      </c>
      <c r="P7" s="1">
        <f>Tabla1[[#This Row],[VALOR VENTA]]-Tabla1[[#This Row],[VALOR DESCUENTO]]</f>
        <v>5240625</v>
      </c>
      <c r="Q7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78609.375</v>
      </c>
      <c r="R7" s="1">
        <f>IF(Tabla1[[#This Row],[SEDE VENDEDOR]]="CALI",485000,480000)+Tabla1[[#This Row],[COMISION]]</f>
        <v>558609.375</v>
      </c>
    </row>
    <row r="8" spans="1:18" x14ac:dyDescent="0.2">
      <c r="A8" s="1">
        <v>1015</v>
      </c>
      <c r="B8" s="1" t="s">
        <v>27</v>
      </c>
      <c r="C8" s="1" t="s">
        <v>28</v>
      </c>
      <c r="D8" s="1">
        <v>800000</v>
      </c>
      <c r="E8" s="1" t="str">
        <f t="shared" ref="E8:E51" si="0">IF(AND(A8&gt;=1015,A8&lt;=1035),"CALI","BOGOTA")</f>
        <v>CALI</v>
      </c>
      <c r="F8" s="1" t="s">
        <v>139</v>
      </c>
      <c r="G8" s="1" t="str" cm="1">
        <f t="array" ref="G8">_xlfn.IFS(Tabla1[[#This Row],[TIPO ZONA]]="A","NORTE",
             Tabla1[[#This Row],[TIPO ZONA]]="B","CENTRO",
             Tabla1[[#This Row],[TIPO ZONA]]="C","SUR",
TRUE,"NO EXISTE")</f>
        <v>NO EXISTE</v>
      </c>
      <c r="H8" s="1" t="s">
        <v>29</v>
      </c>
      <c r="I8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8" s="1" t="str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NO METAS</v>
      </c>
      <c r="K8" s="1" t="s">
        <v>30</v>
      </c>
      <c r="L8" s="1">
        <v>210</v>
      </c>
      <c r="M8" s="1">
        <f>IF(Tabla1[[#This Row],[PRODUCTO]]="SHAMPOO",35000,IF(Tabla1[[#This Row],[PRODUCTO]]="JABON",12500,IF(Tabla1[[#This Row],[PRODUCTO]]="LOCION",12000,"NOTIENE VALOR")))</f>
        <v>12500</v>
      </c>
      <c r="N8" s="1">
        <f>Tabla1[[#This Row],[CANTIDAD VENTA]]*Tabla1[[#This Row],[VALOR PRODUCTO]]</f>
        <v>2625000</v>
      </c>
      <c r="O8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65625</v>
      </c>
      <c r="P8" s="1">
        <f>Tabla1[[#This Row],[VALOR VENTA]]-Tabla1[[#This Row],[VALOR DESCUENTO]]</f>
        <v>2559375</v>
      </c>
      <c r="Q8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38390.625</v>
      </c>
      <c r="R8" s="1">
        <f>IF(Tabla1[[#This Row],[SEDE VENDEDOR]]="CALI",485000,480000)+Tabla1[[#This Row],[COMISION]]</f>
        <v>523390.625</v>
      </c>
    </row>
    <row r="9" spans="1:18" x14ac:dyDescent="0.2">
      <c r="A9" s="1">
        <v>1027</v>
      </c>
      <c r="B9" s="1" t="s">
        <v>37</v>
      </c>
      <c r="C9" s="1" t="s">
        <v>28</v>
      </c>
      <c r="D9" s="1">
        <v>1000000</v>
      </c>
      <c r="E9" s="1" t="str">
        <f t="shared" si="0"/>
        <v>CALI</v>
      </c>
      <c r="F9" s="1" t="s">
        <v>134</v>
      </c>
      <c r="G9" s="1" t="str" cm="1">
        <f t="array" ref="G9">_xlfn.IFS(Tabla1[[#This Row],[TIPO ZONA]]="A","NORTE",
             Tabla1[[#This Row],[TIPO ZONA]]="B","CENTRO",
             Tabla1[[#This Row],[TIPO ZONA]]="C","SUR",
TRUE,"NO EXISTE")</f>
        <v>NORTE</v>
      </c>
      <c r="H9" s="1" t="s">
        <v>38</v>
      </c>
      <c r="I9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9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9" s="1" t="s">
        <v>39</v>
      </c>
      <c r="L9" s="1">
        <v>100</v>
      </c>
      <c r="M9" s="1">
        <f>IF(Tabla1[[#This Row],[PRODUCTO]]="SHAMPOO",35000,IF(Tabla1[[#This Row],[PRODUCTO]]="JABON",12500,IF(Tabla1[[#This Row],[PRODUCTO]]="LOCION",12000,"NOTIENE VALOR")))</f>
        <v>12500</v>
      </c>
      <c r="N9" s="1">
        <f>Tabla1[[#This Row],[CANTIDAD VENTA]]*Tabla1[[#This Row],[VALOR PRODUCTO]]</f>
        <v>1250000</v>
      </c>
      <c r="O9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31250</v>
      </c>
      <c r="P9" s="1">
        <f>Tabla1[[#This Row],[VALOR VENTA]]-Tabla1[[#This Row],[VALOR DESCUENTO]]</f>
        <v>1218750</v>
      </c>
      <c r="Q9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18281.25</v>
      </c>
      <c r="R9" s="1">
        <f>IF(Tabla1[[#This Row],[SEDE VENDEDOR]]="CALI",485000,480000)+Tabla1[[#This Row],[COMISION]]</f>
        <v>503281.25</v>
      </c>
    </row>
    <row r="10" spans="1:18" x14ac:dyDescent="0.2">
      <c r="A10" s="1">
        <v>1034</v>
      </c>
      <c r="B10" s="1" t="s">
        <v>45</v>
      </c>
      <c r="C10" s="1" t="s">
        <v>18</v>
      </c>
      <c r="D10" s="1">
        <v>2000000</v>
      </c>
      <c r="E10" s="1" t="str">
        <f t="shared" si="0"/>
        <v>CALI</v>
      </c>
      <c r="F10" s="1" t="s">
        <v>134</v>
      </c>
      <c r="G10" s="1" t="str" cm="1">
        <f t="array" ref="G10">_xlfn.IFS(Tabla1[[#This Row],[TIPO ZONA]]="A","NORTE",
             Tabla1[[#This Row],[TIPO ZONA]]="B","CENTRO",
             Tabla1[[#This Row],[TIPO ZONA]]="C","SUR",
TRUE,"NO EXISTE")</f>
        <v>NORTE</v>
      </c>
      <c r="H10" s="1" t="s">
        <v>32</v>
      </c>
      <c r="I10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10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10" s="1" t="s">
        <v>46</v>
      </c>
      <c r="L10" s="1">
        <v>315</v>
      </c>
      <c r="M10" s="1">
        <f>IF(Tabla1[[#This Row],[PRODUCTO]]="SHAMPOO",35000,IF(Tabla1[[#This Row],[PRODUCTO]]="JABON",12500,IF(Tabla1[[#This Row],[PRODUCTO]]="LOCION",12000,"NOTIENE VALOR")))</f>
        <v>12500</v>
      </c>
      <c r="N10" s="1">
        <f>Tabla1[[#This Row],[CANTIDAD VENTA]]*Tabla1[[#This Row],[VALOR PRODUCTO]]</f>
        <v>3937500</v>
      </c>
      <c r="O10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98437.5</v>
      </c>
      <c r="P10" s="1">
        <f>Tabla1[[#This Row],[VALOR VENTA]]-Tabla1[[#This Row],[VALOR DESCUENTO]]</f>
        <v>3839062.5</v>
      </c>
      <c r="Q10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57585.9375</v>
      </c>
      <c r="R10" s="1">
        <f>IF(Tabla1[[#This Row],[SEDE VENDEDOR]]="CALI",485000,480000)+Tabla1[[#This Row],[COMISION]]</f>
        <v>542585.9375</v>
      </c>
    </row>
    <row r="11" spans="1:18" x14ac:dyDescent="0.2">
      <c r="A11" s="1">
        <v>1042</v>
      </c>
      <c r="B11" s="1" t="s">
        <v>53</v>
      </c>
      <c r="C11" s="1" t="s">
        <v>28</v>
      </c>
      <c r="D11" s="1">
        <v>800000</v>
      </c>
      <c r="E11" s="1" t="str">
        <f t="shared" si="0"/>
        <v>BOGOTA</v>
      </c>
      <c r="F11" s="1" t="s">
        <v>134</v>
      </c>
      <c r="G11" s="1" t="str" cm="1">
        <f t="array" ref="G11">_xlfn.IFS(Tabla1[[#This Row],[TIPO ZONA]]="A","NORTE",
             Tabla1[[#This Row],[TIPO ZONA]]="B","CENTRO",
             Tabla1[[#This Row],[TIPO ZONA]]="C","SUR",
TRUE,"NO EXISTE")</f>
        <v>NORTE</v>
      </c>
      <c r="H11" s="1" t="s">
        <v>22</v>
      </c>
      <c r="I11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11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11" s="1" t="s">
        <v>54</v>
      </c>
      <c r="L11" s="1">
        <v>150</v>
      </c>
      <c r="M11" s="1">
        <f>IF(Tabla1[[#This Row],[PRODUCTO]]="SHAMPOO",35000,IF(Tabla1[[#This Row],[PRODUCTO]]="JABON",12500,IF(Tabla1[[#This Row],[PRODUCTO]]="LOCION",12000,"NOTIENE VALOR")))</f>
        <v>12500</v>
      </c>
      <c r="N11" s="1">
        <f>Tabla1[[#This Row],[CANTIDAD VENTA]]*Tabla1[[#This Row],[VALOR PRODUCTO]]</f>
        <v>1875000</v>
      </c>
      <c r="O11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46875</v>
      </c>
      <c r="P11" s="1">
        <f>Tabla1[[#This Row],[VALOR VENTA]]-Tabla1[[#This Row],[VALOR DESCUENTO]]</f>
        <v>1828125</v>
      </c>
      <c r="Q11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27421.875</v>
      </c>
      <c r="R11" s="1">
        <f>IF(Tabla1[[#This Row],[SEDE VENDEDOR]]="CALI",485000,480000)+Tabla1[[#This Row],[COMISION]]</f>
        <v>507421.875</v>
      </c>
    </row>
    <row r="12" spans="1:18" x14ac:dyDescent="0.2">
      <c r="A12" s="1">
        <v>1019</v>
      </c>
      <c r="B12" s="1" t="s">
        <v>71</v>
      </c>
      <c r="C12" s="1" t="s">
        <v>28</v>
      </c>
      <c r="D12" s="1">
        <v>500000</v>
      </c>
      <c r="E12" s="1" t="str">
        <f t="shared" si="0"/>
        <v>CALI</v>
      </c>
      <c r="F12" s="1" t="s">
        <v>134</v>
      </c>
      <c r="G12" s="1" t="str" cm="1">
        <f t="array" ref="G12">_xlfn.IFS(Tabla1[[#This Row],[TIPO ZONA]]="A","NORTE",
             Tabla1[[#This Row],[TIPO ZONA]]="B","CENTRO",
             Tabla1[[#This Row],[TIPO ZONA]]="C","SUR",
TRUE,"NO EXISTE")</f>
        <v>NORTE</v>
      </c>
      <c r="H12" s="1" t="s">
        <v>61</v>
      </c>
      <c r="I12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12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12" s="1" t="s">
        <v>55</v>
      </c>
      <c r="L12" s="1">
        <v>170</v>
      </c>
      <c r="M12" s="1">
        <f>IF(Tabla1[[#This Row],[PRODUCTO]]="SHAMPOO",35000,IF(Tabla1[[#This Row],[PRODUCTO]]="JABON",12500,IF(Tabla1[[#This Row],[PRODUCTO]]="LOCION",12000,"NOTIENE VALOR")))</f>
        <v>12000</v>
      </c>
      <c r="N12" s="1">
        <f>Tabla1[[#This Row],[CANTIDAD VENTA]]*Tabla1[[#This Row],[VALOR PRODUCTO]]</f>
        <v>2040000</v>
      </c>
      <c r="O12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102000</v>
      </c>
      <c r="P12" s="1">
        <f>Tabla1[[#This Row],[VALOR VENTA]]-Tabla1[[#This Row],[VALOR DESCUENTO]]</f>
        <v>1938000</v>
      </c>
      <c r="Q12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29070</v>
      </c>
      <c r="R12" s="1">
        <f>IF(Tabla1[[#This Row],[SEDE VENDEDOR]]="CALI",485000,480000)+Tabla1[[#This Row],[COMISION]]</f>
        <v>514070</v>
      </c>
    </row>
    <row r="13" spans="1:18" x14ac:dyDescent="0.2">
      <c r="A13" s="1">
        <v>1029</v>
      </c>
      <c r="B13" s="1" t="s">
        <v>78</v>
      </c>
      <c r="C13" s="1" t="s">
        <v>28</v>
      </c>
      <c r="D13" s="1">
        <v>800000</v>
      </c>
      <c r="E13" s="1" t="str">
        <f t="shared" si="0"/>
        <v>CALI</v>
      </c>
      <c r="F13" s="1" t="s">
        <v>134</v>
      </c>
      <c r="G13" s="1" t="str" cm="1">
        <f t="array" ref="G13">_xlfn.IFS(Tabla1[[#This Row],[TIPO ZONA]]="A","NORTE",
             Tabla1[[#This Row],[TIPO ZONA]]="B","CENTRO",
             Tabla1[[#This Row],[TIPO ZONA]]="C","SUR",
TRUE,"NO EXISTE")</f>
        <v>NORTE</v>
      </c>
      <c r="H13" s="1" t="s">
        <v>79</v>
      </c>
      <c r="I13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13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13" s="1" t="s">
        <v>80</v>
      </c>
      <c r="L13" s="1">
        <v>190</v>
      </c>
      <c r="M13" s="1">
        <f>IF(Tabla1[[#This Row],[PRODUCTO]]="SHAMPOO",35000,IF(Tabla1[[#This Row],[PRODUCTO]]="JABON",12500,IF(Tabla1[[#This Row],[PRODUCTO]]="LOCION",12000,"NOTIENE VALOR")))</f>
        <v>12000</v>
      </c>
      <c r="N13" s="1">
        <f>Tabla1[[#This Row],[CANTIDAD VENTA]]*Tabla1[[#This Row],[VALOR PRODUCTO]]</f>
        <v>2280000</v>
      </c>
      <c r="O13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114000</v>
      </c>
      <c r="P13" s="1">
        <f>Tabla1[[#This Row],[VALOR VENTA]]-Tabla1[[#This Row],[VALOR DESCUENTO]]</f>
        <v>2166000</v>
      </c>
      <c r="Q13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32490</v>
      </c>
      <c r="R13" s="1">
        <f>IF(Tabla1[[#This Row],[SEDE VENDEDOR]]="CALI",485000,480000)+Tabla1[[#This Row],[COMISION]]</f>
        <v>517490</v>
      </c>
    </row>
    <row r="14" spans="1:18" x14ac:dyDescent="0.2">
      <c r="A14" s="1">
        <v>1033</v>
      </c>
      <c r="B14" s="1" t="s">
        <v>83</v>
      </c>
      <c r="C14" s="1" t="s">
        <v>28</v>
      </c>
      <c r="D14" s="1">
        <v>500000</v>
      </c>
      <c r="E14" s="1" t="str">
        <f t="shared" si="0"/>
        <v>CALI</v>
      </c>
      <c r="F14" s="1" t="s">
        <v>134</v>
      </c>
      <c r="G14" s="1" t="str" cm="1">
        <f t="array" ref="G14">_xlfn.IFS(Tabla1[[#This Row],[TIPO ZONA]]="A","NORTE",
             Tabla1[[#This Row],[TIPO ZONA]]="B","CENTRO",
             Tabla1[[#This Row],[TIPO ZONA]]="C","SUR",
TRUE,"NO EXISTE")</f>
        <v>NORTE</v>
      </c>
      <c r="H14" s="1" t="s">
        <v>84</v>
      </c>
      <c r="I14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14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14" s="1" t="s">
        <v>72</v>
      </c>
      <c r="L14" s="1">
        <v>215</v>
      </c>
      <c r="M14" s="1">
        <f>IF(Tabla1[[#This Row],[PRODUCTO]]="SHAMPOO",35000,IF(Tabla1[[#This Row],[PRODUCTO]]="JABON",12500,IF(Tabla1[[#This Row],[PRODUCTO]]="LOCION",12000,"NOTIENE VALOR")))</f>
        <v>12000</v>
      </c>
      <c r="N14" s="1">
        <f>Tabla1[[#This Row],[CANTIDAD VENTA]]*Tabla1[[#This Row],[VALOR PRODUCTO]]</f>
        <v>2580000</v>
      </c>
      <c r="O14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129000</v>
      </c>
      <c r="P14" s="1">
        <f>Tabla1[[#This Row],[VALOR VENTA]]-Tabla1[[#This Row],[VALOR DESCUENTO]]</f>
        <v>2451000</v>
      </c>
      <c r="Q14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36765</v>
      </c>
      <c r="R14" s="1">
        <f>IF(Tabla1[[#This Row],[SEDE VENDEDOR]]="CALI",485000,480000)+Tabla1[[#This Row],[COMISION]]</f>
        <v>521765</v>
      </c>
    </row>
    <row r="15" spans="1:18" x14ac:dyDescent="0.2">
      <c r="A15" s="1">
        <v>1045</v>
      </c>
      <c r="B15" s="1" t="s">
        <v>92</v>
      </c>
      <c r="C15" s="1" t="s">
        <v>18</v>
      </c>
      <c r="D15" s="1">
        <v>2000000</v>
      </c>
      <c r="E15" s="1" t="str">
        <f t="shared" si="0"/>
        <v>BOGOTA</v>
      </c>
      <c r="F15" s="1" t="s">
        <v>134</v>
      </c>
      <c r="G15" s="1" t="str" cm="1">
        <f t="array" ref="G15">_xlfn.IFS(Tabla1[[#This Row],[TIPO ZONA]]="A","NORTE",
             Tabla1[[#This Row],[TIPO ZONA]]="B","CENTRO",
             Tabla1[[#This Row],[TIPO ZONA]]="C","SUR",
TRUE,"NO EXISTE")</f>
        <v>NORTE</v>
      </c>
      <c r="H15" s="1" t="s">
        <v>64</v>
      </c>
      <c r="I15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15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15" s="1" t="s">
        <v>93</v>
      </c>
      <c r="L15" s="1">
        <v>175</v>
      </c>
      <c r="M15" s="1">
        <f>IF(Tabla1[[#This Row],[PRODUCTO]]="SHAMPOO",35000,IF(Tabla1[[#This Row],[PRODUCTO]]="JABON",12500,IF(Tabla1[[#This Row],[PRODUCTO]]="LOCION",12000,"NOTIENE VALOR")))</f>
        <v>12000</v>
      </c>
      <c r="N15" s="1">
        <f>Tabla1[[#This Row],[CANTIDAD VENTA]]*Tabla1[[#This Row],[VALOR PRODUCTO]]</f>
        <v>2100000</v>
      </c>
      <c r="O15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105000</v>
      </c>
      <c r="P15" s="1">
        <f>Tabla1[[#This Row],[VALOR VENTA]]-Tabla1[[#This Row],[VALOR DESCUENTO]]</f>
        <v>1995000</v>
      </c>
      <c r="Q15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29925</v>
      </c>
      <c r="R15" s="1">
        <f>IF(Tabla1[[#This Row],[SEDE VENDEDOR]]="CALI",485000,480000)+Tabla1[[#This Row],[COMISION]]</f>
        <v>509925</v>
      </c>
    </row>
    <row r="16" spans="1:18" x14ac:dyDescent="0.2">
      <c r="A16" s="1">
        <v>1024</v>
      </c>
      <c r="B16" s="1" t="s">
        <v>124</v>
      </c>
      <c r="C16" s="1" t="s">
        <v>18</v>
      </c>
      <c r="D16" s="1">
        <v>1000000</v>
      </c>
      <c r="E16" s="1" t="str">
        <f t="shared" si="0"/>
        <v>CALI</v>
      </c>
      <c r="F16" s="1" t="s">
        <v>134</v>
      </c>
      <c r="G16" s="1" t="str" cm="1">
        <f t="array" ref="G16">_xlfn.IFS(Tabla1[[#This Row],[TIPO ZONA]]="A","NORTE",
             Tabla1[[#This Row],[TIPO ZONA]]="B","CENTRO",
             Tabla1[[#This Row],[TIPO ZONA]]="C","SUR",
TRUE,"NO EXISTE")</f>
        <v>NORTE</v>
      </c>
      <c r="H16" s="1" t="s">
        <v>125</v>
      </c>
      <c r="I16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16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16" s="1" t="s">
        <v>126</v>
      </c>
      <c r="L16" s="1">
        <v>310</v>
      </c>
      <c r="M16" s="1">
        <f>IF(Tabla1[[#This Row],[PRODUCTO]]="SHAMPOO",35000,IF(Tabla1[[#This Row],[PRODUCTO]]="JABON",12500,IF(Tabla1[[#This Row],[PRODUCTO]]="LOCION",12000,"NOTIENE VALOR")))</f>
        <v>35000</v>
      </c>
      <c r="N16" s="1">
        <f>Tabla1[[#This Row],[CANTIDAD VENTA]]*Tabla1[[#This Row],[VALOR PRODUCTO]]</f>
        <v>10850000</v>
      </c>
      <c r="O16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379750.00000000006</v>
      </c>
      <c r="P16" s="1">
        <f>Tabla1[[#This Row],[VALOR VENTA]]-Tabla1[[#This Row],[VALOR DESCUENTO]]</f>
        <v>10470250</v>
      </c>
      <c r="Q16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471161.25</v>
      </c>
      <c r="R16" s="1">
        <f>IF(Tabla1[[#This Row],[SEDE VENDEDOR]]="CALI",485000,480000)+Tabla1[[#This Row],[COMISION]]</f>
        <v>956161.25</v>
      </c>
    </row>
    <row r="17" spans="1:18" x14ac:dyDescent="0.2">
      <c r="A17" s="1">
        <v>1030</v>
      </c>
      <c r="B17" s="1" t="s">
        <v>127</v>
      </c>
      <c r="C17" s="1" t="s">
        <v>28</v>
      </c>
      <c r="D17" s="1">
        <v>1200000</v>
      </c>
      <c r="E17" s="1" t="str">
        <f t="shared" si="0"/>
        <v>CALI</v>
      </c>
      <c r="F17" s="1" t="s">
        <v>134</v>
      </c>
      <c r="G17" s="1" t="str" cm="1">
        <f t="array" ref="G17">_xlfn.IFS(Tabla1[[#This Row],[TIPO ZONA]]="A","NORTE",
             Tabla1[[#This Row],[TIPO ZONA]]="B","CENTRO",
             Tabla1[[#This Row],[TIPO ZONA]]="C","SUR",
TRUE,"NO EXISTE")</f>
        <v>NORTE</v>
      </c>
      <c r="H17" s="1" t="s">
        <v>128</v>
      </c>
      <c r="I17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17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17" s="1" t="s">
        <v>85</v>
      </c>
      <c r="L17" s="1">
        <v>350</v>
      </c>
      <c r="M17" s="1">
        <f>IF(Tabla1[[#This Row],[PRODUCTO]]="SHAMPOO",35000,IF(Tabla1[[#This Row],[PRODUCTO]]="JABON",12500,IF(Tabla1[[#This Row],[PRODUCTO]]="LOCION",12000,"NOTIENE VALOR")))</f>
        <v>35000</v>
      </c>
      <c r="N17" s="1">
        <f>Tabla1[[#This Row],[CANTIDAD VENTA]]*Tabla1[[#This Row],[VALOR PRODUCTO]]</f>
        <v>12250000</v>
      </c>
      <c r="O17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428750.00000000006</v>
      </c>
      <c r="P17" s="1">
        <f>Tabla1[[#This Row],[VALOR VENTA]]-Tabla1[[#This Row],[VALOR DESCUENTO]]</f>
        <v>11821250</v>
      </c>
      <c r="Q17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531956.25</v>
      </c>
      <c r="R17" s="1">
        <f>IF(Tabla1[[#This Row],[SEDE VENDEDOR]]="CALI",485000,480000)+Tabla1[[#This Row],[COMISION]]</f>
        <v>1016956.25</v>
      </c>
    </row>
    <row r="18" spans="1:18" x14ac:dyDescent="0.2">
      <c r="A18" s="1">
        <v>1021</v>
      </c>
      <c r="B18" s="1" t="s">
        <v>31</v>
      </c>
      <c r="C18" s="1" t="s">
        <v>28</v>
      </c>
      <c r="D18" s="1">
        <v>2000000</v>
      </c>
      <c r="E18" s="1" t="str">
        <f t="shared" si="0"/>
        <v>CALI</v>
      </c>
      <c r="F18" s="1" t="s">
        <v>135</v>
      </c>
      <c r="G18" s="1" t="str" cm="1">
        <f t="array" ref="G18">_xlfn.IFS(Tabla1[[#This Row],[TIPO ZONA]]="A","NORTE",
             Tabla1[[#This Row],[TIPO ZONA]]="B","CENTRO",
             Tabla1[[#This Row],[TIPO ZONA]]="C","SUR",
TRUE,"NO EXISTE")</f>
        <v>CENTRO</v>
      </c>
      <c r="H18" s="1" t="s">
        <v>32</v>
      </c>
      <c r="I18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18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18" s="1" t="s">
        <v>33</v>
      </c>
      <c r="L18" s="1">
        <v>123</v>
      </c>
      <c r="M18" s="1">
        <f>IF(Tabla1[[#This Row],[PRODUCTO]]="SHAMPOO",35000,IF(Tabla1[[#This Row],[PRODUCTO]]="JABON",12500,IF(Tabla1[[#This Row],[PRODUCTO]]="LOCION",12000,"NOTIENE VALOR")))</f>
        <v>12500</v>
      </c>
      <c r="N18" s="1">
        <f>Tabla1[[#This Row],[CANTIDAD VENTA]]*Tabla1[[#This Row],[VALOR PRODUCTO]]</f>
        <v>1537500</v>
      </c>
      <c r="O18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38437.5</v>
      </c>
      <c r="P18" s="1">
        <f>Tabla1[[#This Row],[VALOR VENTA]]-Tabla1[[#This Row],[VALOR DESCUENTO]]</f>
        <v>1499062.5</v>
      </c>
      <c r="Q18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22485.9375</v>
      </c>
      <c r="R18" s="1">
        <f>IF(Tabla1[[#This Row],[SEDE VENDEDOR]]="CALI",485000,480000)+Tabla1[[#This Row],[COMISION]]</f>
        <v>507485.9375</v>
      </c>
    </row>
    <row r="19" spans="1:18" x14ac:dyDescent="0.2">
      <c r="A19" s="1">
        <v>1028</v>
      </c>
      <c r="B19" s="1" t="s">
        <v>40</v>
      </c>
      <c r="C19" s="1" t="s">
        <v>28</v>
      </c>
      <c r="D19" s="1">
        <v>1200000</v>
      </c>
      <c r="E19" s="1" t="str">
        <f t="shared" si="0"/>
        <v>CALI</v>
      </c>
      <c r="F19" s="1" t="s">
        <v>135</v>
      </c>
      <c r="G19" s="1" t="str" cm="1">
        <f t="array" ref="G19">_xlfn.IFS(Tabla1[[#This Row],[TIPO ZONA]]="A","NORTE",
             Tabla1[[#This Row],[TIPO ZONA]]="B","CENTRO",
             Tabla1[[#This Row],[TIPO ZONA]]="C","SUR",
TRUE,"NO EXISTE")</f>
        <v>CENTRO</v>
      </c>
      <c r="H19" s="1" t="s">
        <v>41</v>
      </c>
      <c r="I19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19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19" s="1" t="s">
        <v>42</v>
      </c>
      <c r="L19" s="1">
        <v>230</v>
      </c>
      <c r="M19" s="1">
        <f>IF(Tabla1[[#This Row],[PRODUCTO]]="SHAMPOO",35000,IF(Tabla1[[#This Row],[PRODUCTO]]="JABON",12500,IF(Tabla1[[#This Row],[PRODUCTO]]="LOCION",12000,"NOTIENE VALOR")))</f>
        <v>12500</v>
      </c>
      <c r="N19" s="1">
        <f>Tabla1[[#This Row],[CANTIDAD VENTA]]*Tabla1[[#This Row],[VALOR PRODUCTO]]</f>
        <v>2875000</v>
      </c>
      <c r="O19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71875</v>
      </c>
      <c r="P19" s="1">
        <f>Tabla1[[#This Row],[VALOR VENTA]]-Tabla1[[#This Row],[VALOR DESCUENTO]]</f>
        <v>2803125</v>
      </c>
      <c r="Q19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42046.875</v>
      </c>
      <c r="R19" s="1">
        <f>IF(Tabla1[[#This Row],[SEDE VENDEDOR]]="CALI",485000,480000)+Tabla1[[#This Row],[COMISION]]</f>
        <v>527046.875</v>
      </c>
    </row>
    <row r="20" spans="1:18" x14ac:dyDescent="0.2">
      <c r="A20" s="1">
        <v>1035</v>
      </c>
      <c r="B20" s="1" t="s">
        <v>47</v>
      </c>
      <c r="C20" s="1" t="s">
        <v>18</v>
      </c>
      <c r="D20" s="1">
        <v>500000</v>
      </c>
      <c r="E20" s="1" t="str">
        <f t="shared" si="0"/>
        <v>CALI</v>
      </c>
      <c r="F20" s="1" t="s">
        <v>135</v>
      </c>
      <c r="G20" s="1" t="str" cm="1">
        <f t="array" ref="G20">_xlfn.IFS(Tabla1[[#This Row],[TIPO ZONA]]="A","NORTE",
             Tabla1[[#This Row],[TIPO ZONA]]="B","CENTRO",
             Tabla1[[#This Row],[TIPO ZONA]]="C","SUR",
TRUE,"NO EXISTE")</f>
        <v>CENTRO</v>
      </c>
      <c r="H20" s="1" t="s">
        <v>19</v>
      </c>
      <c r="I20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20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20" s="1" t="s">
        <v>48</v>
      </c>
      <c r="L20" s="1">
        <v>310</v>
      </c>
      <c r="M20" s="1">
        <f>IF(Tabla1[[#This Row],[PRODUCTO]]="SHAMPOO",35000,IF(Tabla1[[#This Row],[PRODUCTO]]="JABON",12500,IF(Tabla1[[#This Row],[PRODUCTO]]="LOCION",12000,"NOTIENE VALOR")))</f>
        <v>12500</v>
      </c>
      <c r="N20" s="1">
        <f>Tabla1[[#This Row],[CANTIDAD VENTA]]*Tabla1[[#This Row],[VALOR PRODUCTO]]</f>
        <v>3875000</v>
      </c>
      <c r="O20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96875</v>
      </c>
      <c r="P20" s="1">
        <f>Tabla1[[#This Row],[VALOR VENTA]]-Tabla1[[#This Row],[VALOR DESCUENTO]]</f>
        <v>3778125</v>
      </c>
      <c r="Q20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56671.875</v>
      </c>
      <c r="R20" s="1">
        <f>IF(Tabla1[[#This Row],[SEDE VENDEDOR]]="CALI",485000,480000)+Tabla1[[#This Row],[COMISION]]</f>
        <v>541671.875</v>
      </c>
    </row>
    <row r="21" spans="1:18" x14ac:dyDescent="0.2">
      <c r="A21" s="1">
        <v>1044</v>
      </c>
      <c r="B21" s="1" t="s">
        <v>55</v>
      </c>
      <c r="C21" s="1" t="s">
        <v>18</v>
      </c>
      <c r="D21" s="1">
        <v>2000000</v>
      </c>
      <c r="E21" s="1" t="str">
        <f t="shared" si="0"/>
        <v>BOGOTA</v>
      </c>
      <c r="F21" s="1" t="s">
        <v>135</v>
      </c>
      <c r="G21" s="1" t="str" cm="1">
        <f t="array" ref="G21">_xlfn.IFS(Tabla1[[#This Row],[TIPO ZONA]]="A","NORTE",
             Tabla1[[#This Row],[TIPO ZONA]]="B","CENTRO",
             Tabla1[[#This Row],[TIPO ZONA]]="C","SUR",
TRUE,"NO EXISTE")</f>
        <v>CENTRO</v>
      </c>
      <c r="H21" s="1" t="s">
        <v>35</v>
      </c>
      <c r="I21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21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21" s="1" t="s">
        <v>56</v>
      </c>
      <c r="L21" s="1">
        <v>106</v>
      </c>
      <c r="M21" s="1">
        <f>IF(Tabla1[[#This Row],[PRODUCTO]]="SHAMPOO",35000,IF(Tabla1[[#This Row],[PRODUCTO]]="JABON",12500,IF(Tabla1[[#This Row],[PRODUCTO]]="LOCION",12000,"NOTIENE VALOR")))</f>
        <v>12500</v>
      </c>
      <c r="N21" s="1">
        <f>Tabla1[[#This Row],[CANTIDAD VENTA]]*Tabla1[[#This Row],[VALOR PRODUCTO]]</f>
        <v>1325000</v>
      </c>
      <c r="O21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33125</v>
      </c>
      <c r="P21" s="1">
        <f>Tabla1[[#This Row],[VALOR VENTA]]-Tabla1[[#This Row],[VALOR DESCUENTO]]</f>
        <v>1291875</v>
      </c>
      <c r="Q21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19378.125</v>
      </c>
      <c r="R21" s="1">
        <f>IF(Tabla1[[#This Row],[SEDE VENDEDOR]]="CALI",485000,480000)+Tabla1[[#This Row],[COMISION]]</f>
        <v>499378.125</v>
      </c>
    </row>
    <row r="22" spans="1:18" x14ac:dyDescent="0.2">
      <c r="A22" s="1">
        <v>1002</v>
      </c>
      <c r="B22" s="1" t="s">
        <v>57</v>
      </c>
      <c r="C22" s="1" t="s">
        <v>18</v>
      </c>
      <c r="D22" s="1">
        <v>500000</v>
      </c>
      <c r="E22" s="1" t="str">
        <f t="shared" si="0"/>
        <v>BOGOTA</v>
      </c>
      <c r="F22" s="1" t="s">
        <v>135</v>
      </c>
      <c r="G22" s="1" t="str" cm="1">
        <f t="array" ref="G22">_xlfn.IFS(Tabla1[[#This Row],[TIPO ZONA]]="A","NORTE",
             Tabla1[[#This Row],[TIPO ZONA]]="B","CENTRO",
             Tabla1[[#This Row],[TIPO ZONA]]="C","SUR",
TRUE,"NO EXISTE")</f>
        <v>CENTRO</v>
      </c>
      <c r="H22" s="1" t="s">
        <v>58</v>
      </c>
      <c r="I22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22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22" s="1" t="s">
        <v>59</v>
      </c>
      <c r="L22" s="1">
        <v>160</v>
      </c>
      <c r="M22" s="1">
        <f>IF(Tabla1[[#This Row],[PRODUCTO]]="SHAMPOO",35000,IF(Tabla1[[#This Row],[PRODUCTO]]="JABON",12500,IF(Tabla1[[#This Row],[PRODUCTO]]="LOCION",12000,"NOTIENE VALOR")))</f>
        <v>12000</v>
      </c>
      <c r="N22" s="1">
        <f>Tabla1[[#This Row],[CANTIDAD VENTA]]*Tabla1[[#This Row],[VALOR PRODUCTO]]</f>
        <v>1920000</v>
      </c>
      <c r="O22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96000</v>
      </c>
      <c r="P22" s="1">
        <f>Tabla1[[#This Row],[VALOR VENTA]]-Tabla1[[#This Row],[VALOR DESCUENTO]]</f>
        <v>1824000</v>
      </c>
      <c r="Q22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27360</v>
      </c>
      <c r="R22" s="1">
        <f>IF(Tabla1[[#This Row],[SEDE VENDEDOR]]="CALI",485000,480000)+Tabla1[[#This Row],[COMISION]]</f>
        <v>507360</v>
      </c>
    </row>
    <row r="23" spans="1:18" x14ac:dyDescent="0.2">
      <c r="A23" s="1">
        <v>1017</v>
      </c>
      <c r="B23" s="1" t="s">
        <v>66</v>
      </c>
      <c r="C23" s="1" t="s">
        <v>28</v>
      </c>
      <c r="D23" s="1">
        <v>800000</v>
      </c>
      <c r="E23" s="1" t="str">
        <f t="shared" si="0"/>
        <v>CALI</v>
      </c>
      <c r="F23" s="1" t="s">
        <v>135</v>
      </c>
      <c r="G23" s="1" t="str" cm="1">
        <f t="array" ref="G23">_xlfn.IFS(Tabla1[[#This Row],[TIPO ZONA]]="A","NORTE",
             Tabla1[[#This Row],[TIPO ZONA]]="B","CENTRO",
             Tabla1[[#This Row],[TIPO ZONA]]="C","SUR",
TRUE,"NO EXISTE")</f>
        <v>CENTRO</v>
      </c>
      <c r="H23" s="1" t="s">
        <v>64</v>
      </c>
      <c r="I23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23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23" s="1" t="s">
        <v>67</v>
      </c>
      <c r="L23" s="1">
        <v>130</v>
      </c>
      <c r="M23" s="1">
        <f>IF(Tabla1[[#This Row],[PRODUCTO]]="SHAMPOO",35000,IF(Tabla1[[#This Row],[PRODUCTO]]="JABON",12500,IF(Tabla1[[#This Row],[PRODUCTO]]="LOCION",12000,"NOTIENE VALOR")))</f>
        <v>12000</v>
      </c>
      <c r="N23" s="1">
        <f>Tabla1[[#This Row],[CANTIDAD VENTA]]*Tabla1[[#This Row],[VALOR PRODUCTO]]</f>
        <v>1560000</v>
      </c>
      <c r="O23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78000</v>
      </c>
      <c r="P23" s="1">
        <f>Tabla1[[#This Row],[VALOR VENTA]]-Tabla1[[#This Row],[VALOR DESCUENTO]]</f>
        <v>1482000</v>
      </c>
      <c r="Q23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22230</v>
      </c>
      <c r="R23" s="1">
        <f>IF(Tabla1[[#This Row],[SEDE VENDEDOR]]="CALI",485000,480000)+Tabla1[[#This Row],[COMISION]]</f>
        <v>507230</v>
      </c>
    </row>
    <row r="24" spans="1:18" x14ac:dyDescent="0.2">
      <c r="A24" s="1">
        <v>1020</v>
      </c>
      <c r="B24" s="1" t="s">
        <v>72</v>
      </c>
      <c r="C24" s="1" t="s">
        <v>18</v>
      </c>
      <c r="D24" s="1">
        <v>1000000</v>
      </c>
      <c r="E24" s="1" t="str">
        <f t="shared" si="0"/>
        <v>CALI</v>
      </c>
      <c r="F24" s="1" t="s">
        <v>135</v>
      </c>
      <c r="G24" s="1" t="str" cm="1">
        <f t="array" ref="G24">_xlfn.IFS(Tabla1[[#This Row],[TIPO ZONA]]="A","NORTE",
             Tabla1[[#This Row],[TIPO ZONA]]="B","CENTRO",
             Tabla1[[#This Row],[TIPO ZONA]]="C","SUR",
TRUE,"NO EXISTE")</f>
        <v>CENTRO</v>
      </c>
      <c r="H24" s="1" t="s">
        <v>73</v>
      </c>
      <c r="I24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24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24" s="1" t="s">
        <v>74</v>
      </c>
      <c r="L24" s="1">
        <v>310</v>
      </c>
      <c r="M24" s="1">
        <f>IF(Tabla1[[#This Row],[PRODUCTO]]="SHAMPOO",35000,IF(Tabla1[[#This Row],[PRODUCTO]]="JABON",12500,IF(Tabla1[[#This Row],[PRODUCTO]]="LOCION",12000,"NOTIENE VALOR")))</f>
        <v>12000</v>
      </c>
      <c r="N24" s="1">
        <f>Tabla1[[#This Row],[CANTIDAD VENTA]]*Tabla1[[#This Row],[VALOR PRODUCTO]]</f>
        <v>3720000</v>
      </c>
      <c r="O24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186000</v>
      </c>
      <c r="P24" s="1">
        <f>Tabla1[[#This Row],[VALOR VENTA]]-Tabla1[[#This Row],[VALOR DESCUENTO]]</f>
        <v>3534000</v>
      </c>
      <c r="Q24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53010</v>
      </c>
      <c r="R24" s="1">
        <f>IF(Tabla1[[#This Row],[SEDE VENDEDOR]]="CALI",485000,480000)+Tabla1[[#This Row],[COMISION]]</f>
        <v>538010</v>
      </c>
    </row>
    <row r="25" spans="1:18" x14ac:dyDescent="0.2">
      <c r="A25" s="1">
        <v>1038</v>
      </c>
      <c r="B25" s="1" t="s">
        <v>85</v>
      </c>
      <c r="C25" s="1" t="s">
        <v>18</v>
      </c>
      <c r="D25" s="1">
        <v>1000000</v>
      </c>
      <c r="E25" s="1" t="str">
        <f t="shared" si="0"/>
        <v>BOGOTA</v>
      </c>
      <c r="F25" s="1" t="s">
        <v>135</v>
      </c>
      <c r="G25" s="1" t="str" cm="1">
        <f t="array" ref="G25">_xlfn.IFS(Tabla1[[#This Row],[TIPO ZONA]]="A","NORTE",
             Tabla1[[#This Row],[TIPO ZONA]]="B","CENTRO",
             Tabla1[[#This Row],[TIPO ZONA]]="C","SUR",
TRUE,"NO EXISTE")</f>
        <v>CENTRO</v>
      </c>
      <c r="H25" s="1" t="s">
        <v>76</v>
      </c>
      <c r="I25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25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25" s="1" t="s">
        <v>24</v>
      </c>
      <c r="L25" s="1">
        <v>345</v>
      </c>
      <c r="M25" s="1">
        <f>IF(Tabla1[[#This Row],[PRODUCTO]]="SHAMPOO",35000,IF(Tabla1[[#This Row],[PRODUCTO]]="JABON",12500,IF(Tabla1[[#This Row],[PRODUCTO]]="LOCION",12000,"NOTIENE VALOR")))</f>
        <v>12000</v>
      </c>
      <c r="N25" s="1">
        <f>Tabla1[[#This Row],[CANTIDAD VENTA]]*Tabla1[[#This Row],[VALOR PRODUCTO]]</f>
        <v>4140000</v>
      </c>
      <c r="O25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207000</v>
      </c>
      <c r="P25" s="1">
        <f>Tabla1[[#This Row],[VALOR VENTA]]-Tabla1[[#This Row],[VALOR DESCUENTO]]</f>
        <v>3933000</v>
      </c>
      <c r="Q25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58995</v>
      </c>
      <c r="R25" s="1">
        <f>IF(Tabla1[[#This Row],[SEDE VENDEDOR]]="CALI",485000,480000)+Tabla1[[#This Row],[COMISION]]</f>
        <v>538995</v>
      </c>
    </row>
    <row r="26" spans="1:18" x14ac:dyDescent="0.2">
      <c r="A26" s="1">
        <v>1040</v>
      </c>
      <c r="B26" s="1" t="s">
        <v>86</v>
      </c>
      <c r="C26" s="1" t="s">
        <v>18</v>
      </c>
      <c r="D26" s="1">
        <v>1200000</v>
      </c>
      <c r="E26" s="1" t="str">
        <f t="shared" si="0"/>
        <v>BOGOTA</v>
      </c>
      <c r="F26" s="1" t="s">
        <v>135</v>
      </c>
      <c r="G26" s="1" t="str" cm="1">
        <f t="array" ref="G26">_xlfn.IFS(Tabla1[[#This Row],[TIPO ZONA]]="A","NORTE",
             Tabla1[[#This Row],[TIPO ZONA]]="B","CENTRO",
             Tabla1[[#This Row],[TIPO ZONA]]="C","SUR",
TRUE,"NO EXISTE")</f>
        <v>CENTRO</v>
      </c>
      <c r="H26" s="1" t="s">
        <v>87</v>
      </c>
      <c r="I26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26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26" s="1" t="s">
        <v>88</v>
      </c>
      <c r="L26" s="1">
        <v>210</v>
      </c>
      <c r="M26" s="1">
        <f>IF(Tabla1[[#This Row],[PRODUCTO]]="SHAMPOO",35000,IF(Tabla1[[#This Row],[PRODUCTO]]="JABON",12500,IF(Tabla1[[#This Row],[PRODUCTO]]="LOCION",12000,"NOTIENE VALOR")))</f>
        <v>12000</v>
      </c>
      <c r="N26" s="1">
        <f>Tabla1[[#This Row],[CANTIDAD VENTA]]*Tabla1[[#This Row],[VALOR PRODUCTO]]</f>
        <v>2520000</v>
      </c>
      <c r="O26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126000</v>
      </c>
      <c r="P26" s="1">
        <f>Tabla1[[#This Row],[VALOR VENTA]]-Tabla1[[#This Row],[VALOR DESCUENTO]]</f>
        <v>2394000</v>
      </c>
      <c r="Q26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35910</v>
      </c>
      <c r="R26" s="1">
        <f>IF(Tabla1[[#This Row],[SEDE VENDEDOR]]="CALI",485000,480000)+Tabla1[[#This Row],[COMISION]]</f>
        <v>515910</v>
      </c>
    </row>
    <row r="27" spans="1:18" x14ac:dyDescent="0.2">
      <c r="A27" s="1">
        <v>1001</v>
      </c>
      <c r="B27" s="1" t="s">
        <v>94</v>
      </c>
      <c r="C27" s="1" t="s">
        <v>18</v>
      </c>
      <c r="D27" s="1">
        <v>500000</v>
      </c>
      <c r="E27" s="1" t="str">
        <f t="shared" si="0"/>
        <v>BOGOTA</v>
      </c>
      <c r="F27" s="1" t="s">
        <v>135</v>
      </c>
      <c r="G27" s="1" t="str" cm="1">
        <f t="array" ref="G27">_xlfn.IFS(Tabla1[[#This Row],[TIPO ZONA]]="A","NORTE",
             Tabla1[[#This Row],[TIPO ZONA]]="B","CENTRO",
             Tabla1[[#This Row],[TIPO ZONA]]="C","SUR",
TRUE,"NO EXISTE")</f>
        <v>CENTRO</v>
      </c>
      <c r="H27" s="1" t="s">
        <v>95</v>
      </c>
      <c r="I27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27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27" s="1" t="s">
        <v>96</v>
      </c>
      <c r="L27" s="1">
        <v>200</v>
      </c>
      <c r="M27" s="1">
        <f>IF(Tabla1[[#This Row],[PRODUCTO]]="SHAMPOO",35000,IF(Tabla1[[#This Row],[PRODUCTO]]="JABON",12500,IF(Tabla1[[#This Row],[PRODUCTO]]="LOCION",12000,"NOTIENE VALOR")))</f>
        <v>35000</v>
      </c>
      <c r="N27" s="1">
        <f>Tabla1[[#This Row],[CANTIDAD VENTA]]*Tabla1[[#This Row],[VALOR PRODUCTO]]</f>
        <v>7000000</v>
      </c>
      <c r="O27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245000.00000000003</v>
      </c>
      <c r="P27" s="1">
        <f>Tabla1[[#This Row],[VALOR VENTA]]-Tabla1[[#This Row],[VALOR DESCUENTO]]</f>
        <v>6755000</v>
      </c>
      <c r="Q27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101325</v>
      </c>
      <c r="R27" s="1">
        <f>IF(Tabla1[[#This Row],[SEDE VENDEDOR]]="CALI",485000,480000)+Tabla1[[#This Row],[COMISION]]</f>
        <v>581325</v>
      </c>
    </row>
    <row r="28" spans="1:18" x14ac:dyDescent="0.2">
      <c r="A28" s="1">
        <v>1003</v>
      </c>
      <c r="B28" s="1" t="s">
        <v>97</v>
      </c>
      <c r="C28" s="1" t="s">
        <v>28</v>
      </c>
      <c r="D28" s="1">
        <v>1000000</v>
      </c>
      <c r="E28" s="1" t="str">
        <f t="shared" si="0"/>
        <v>BOGOTA</v>
      </c>
      <c r="F28" s="1" t="s">
        <v>135</v>
      </c>
      <c r="G28" s="1" t="str" cm="1">
        <f t="array" ref="G28">_xlfn.IFS(Tabla1[[#This Row],[TIPO ZONA]]="A","NORTE",
             Tabla1[[#This Row],[TIPO ZONA]]="B","CENTRO",
             Tabla1[[#This Row],[TIPO ZONA]]="C","SUR",
TRUE,"NO EXISTE")</f>
        <v>CENTRO</v>
      </c>
      <c r="H28" s="1" t="s">
        <v>98</v>
      </c>
      <c r="I28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28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28" s="1" t="s">
        <v>99</v>
      </c>
      <c r="L28" s="1">
        <v>100</v>
      </c>
      <c r="M28" s="1">
        <f>IF(Tabla1[[#This Row],[PRODUCTO]]="SHAMPOO",35000,IF(Tabla1[[#This Row],[PRODUCTO]]="JABON",12500,IF(Tabla1[[#This Row],[PRODUCTO]]="LOCION",12000,"NOTIENE VALOR")))</f>
        <v>35000</v>
      </c>
      <c r="N28" s="1">
        <f>Tabla1[[#This Row],[CANTIDAD VENTA]]*Tabla1[[#This Row],[VALOR PRODUCTO]]</f>
        <v>3500000</v>
      </c>
      <c r="O28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122500.00000000001</v>
      </c>
      <c r="P28" s="1">
        <f>Tabla1[[#This Row],[VALOR VENTA]]-Tabla1[[#This Row],[VALOR DESCUENTO]]</f>
        <v>3377500</v>
      </c>
      <c r="Q28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50662.5</v>
      </c>
      <c r="R28" s="1">
        <f>IF(Tabla1[[#This Row],[SEDE VENDEDOR]]="CALI",485000,480000)+Tabla1[[#This Row],[COMISION]]</f>
        <v>530662.5</v>
      </c>
    </row>
    <row r="29" spans="1:18" x14ac:dyDescent="0.2">
      <c r="A29" s="1">
        <v>1008</v>
      </c>
      <c r="B29" s="1" t="s">
        <v>59</v>
      </c>
      <c r="C29" s="1" t="s">
        <v>28</v>
      </c>
      <c r="D29" s="1">
        <v>2000000</v>
      </c>
      <c r="E29" s="1" t="str">
        <f t="shared" si="0"/>
        <v>BOGOTA</v>
      </c>
      <c r="F29" s="1" t="s">
        <v>135</v>
      </c>
      <c r="G29" s="1" t="str" cm="1">
        <f t="array" ref="G29">_xlfn.IFS(Tabla1[[#This Row],[TIPO ZONA]]="A","NORTE",
             Tabla1[[#This Row],[TIPO ZONA]]="B","CENTRO",
             Tabla1[[#This Row],[TIPO ZONA]]="C","SUR",
TRUE,"NO EXISTE")</f>
        <v>CENTRO</v>
      </c>
      <c r="H29" s="1" t="s">
        <v>106</v>
      </c>
      <c r="I29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29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29" s="1" t="s">
        <v>107</v>
      </c>
      <c r="L29" s="1">
        <v>290</v>
      </c>
      <c r="M29" s="1">
        <f>IF(Tabla1[[#This Row],[PRODUCTO]]="SHAMPOO",35000,IF(Tabla1[[#This Row],[PRODUCTO]]="JABON",12500,IF(Tabla1[[#This Row],[PRODUCTO]]="LOCION",12000,"NOTIENE VALOR")))</f>
        <v>35000</v>
      </c>
      <c r="N29" s="1">
        <f>Tabla1[[#This Row],[CANTIDAD VENTA]]*Tabla1[[#This Row],[VALOR PRODUCTO]]</f>
        <v>10150000</v>
      </c>
      <c r="O29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355250.00000000006</v>
      </c>
      <c r="P29" s="1">
        <f>Tabla1[[#This Row],[VALOR VENTA]]-Tabla1[[#This Row],[VALOR DESCUENTO]]</f>
        <v>9794750</v>
      </c>
      <c r="Q29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489737.5</v>
      </c>
      <c r="R29" s="1">
        <f>IF(Tabla1[[#This Row],[SEDE VENDEDOR]]="CALI",485000,480000)+Tabla1[[#This Row],[COMISION]]</f>
        <v>969737.5</v>
      </c>
    </row>
    <row r="30" spans="1:18" x14ac:dyDescent="0.2">
      <c r="A30" s="1">
        <v>1010</v>
      </c>
      <c r="B30" s="1" t="s">
        <v>108</v>
      </c>
      <c r="C30" s="1" t="s">
        <v>28</v>
      </c>
      <c r="D30" s="1">
        <v>500000</v>
      </c>
      <c r="E30" s="1" t="str">
        <f t="shared" si="0"/>
        <v>BOGOTA</v>
      </c>
      <c r="F30" s="1" t="s">
        <v>135</v>
      </c>
      <c r="G30" s="1" t="str" cm="1">
        <f t="array" ref="G30">_xlfn.IFS(Tabla1[[#This Row],[TIPO ZONA]]="A","NORTE",
             Tabla1[[#This Row],[TIPO ZONA]]="B","CENTRO",
             Tabla1[[#This Row],[TIPO ZONA]]="C","SUR",
TRUE,"NO EXISTE")</f>
        <v>CENTRO</v>
      </c>
      <c r="H30" s="1" t="s">
        <v>109</v>
      </c>
      <c r="I30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30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30" s="1" t="s">
        <v>51</v>
      </c>
      <c r="L30" s="1">
        <v>130</v>
      </c>
      <c r="M30" s="1">
        <f>IF(Tabla1[[#This Row],[PRODUCTO]]="SHAMPOO",35000,IF(Tabla1[[#This Row],[PRODUCTO]]="JABON",12500,IF(Tabla1[[#This Row],[PRODUCTO]]="LOCION",12000,"NOTIENE VALOR")))</f>
        <v>35000</v>
      </c>
      <c r="N30" s="1">
        <f>Tabla1[[#This Row],[CANTIDAD VENTA]]*Tabla1[[#This Row],[VALOR PRODUCTO]]</f>
        <v>4550000</v>
      </c>
      <c r="O30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159250.00000000003</v>
      </c>
      <c r="P30" s="1">
        <f>Tabla1[[#This Row],[VALOR VENTA]]-Tabla1[[#This Row],[VALOR DESCUENTO]]</f>
        <v>4390750</v>
      </c>
      <c r="Q30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65861.25</v>
      </c>
      <c r="R30" s="1">
        <f>IF(Tabla1[[#This Row],[SEDE VENDEDOR]]="CALI",485000,480000)+Tabla1[[#This Row],[COMISION]]</f>
        <v>545861.25</v>
      </c>
    </row>
    <row r="31" spans="1:18" x14ac:dyDescent="0.2">
      <c r="A31" s="1">
        <v>1016</v>
      </c>
      <c r="B31" s="1" t="s">
        <v>115</v>
      </c>
      <c r="C31" s="1" t="s">
        <v>28</v>
      </c>
      <c r="D31" s="1">
        <v>800000</v>
      </c>
      <c r="E31" s="1" t="str">
        <f t="shared" si="0"/>
        <v>CALI</v>
      </c>
      <c r="F31" s="1" t="s">
        <v>135</v>
      </c>
      <c r="G31" s="1" t="str" cm="1">
        <f t="array" ref="G31">_xlfn.IFS(Tabla1[[#This Row],[TIPO ZONA]]="A","NORTE",
             Tabla1[[#This Row],[TIPO ZONA]]="B","CENTRO",
             Tabla1[[#This Row],[TIPO ZONA]]="C","SUR",
TRUE,"NO EXISTE")</f>
        <v>CENTRO</v>
      </c>
      <c r="H31" s="1" t="s">
        <v>116</v>
      </c>
      <c r="I31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31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31" s="1" t="s">
        <v>117</v>
      </c>
      <c r="L31" s="1">
        <v>250</v>
      </c>
      <c r="M31" s="1">
        <f>IF(Tabla1[[#This Row],[PRODUCTO]]="SHAMPOO",35000,IF(Tabla1[[#This Row],[PRODUCTO]]="JABON",12500,IF(Tabla1[[#This Row],[PRODUCTO]]="LOCION",12000,"NOTIENE VALOR")))</f>
        <v>35000</v>
      </c>
      <c r="N31" s="1">
        <f>Tabla1[[#This Row],[CANTIDAD VENTA]]*Tabla1[[#This Row],[VALOR PRODUCTO]]</f>
        <v>8750000</v>
      </c>
      <c r="O31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306250.00000000006</v>
      </c>
      <c r="P31" s="1">
        <f>Tabla1[[#This Row],[VALOR VENTA]]-Tabla1[[#This Row],[VALOR DESCUENTO]]</f>
        <v>8443750</v>
      </c>
      <c r="Q31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126656.25</v>
      </c>
      <c r="R31" s="1">
        <f>IF(Tabla1[[#This Row],[SEDE VENDEDOR]]="CALI",485000,480000)+Tabla1[[#This Row],[COMISION]]</f>
        <v>611656.25</v>
      </c>
    </row>
    <row r="32" spans="1:18" x14ac:dyDescent="0.2">
      <c r="A32" s="1">
        <v>1039</v>
      </c>
      <c r="B32" s="1" t="s">
        <v>129</v>
      </c>
      <c r="C32" s="1" t="s">
        <v>18</v>
      </c>
      <c r="D32" s="1">
        <v>800000</v>
      </c>
      <c r="E32" s="1" t="str">
        <f t="shared" si="0"/>
        <v>BOGOTA</v>
      </c>
      <c r="F32" s="1" t="s">
        <v>135</v>
      </c>
      <c r="G32" s="1" t="str" cm="1">
        <f t="array" ref="G32">_xlfn.IFS(Tabla1[[#This Row],[TIPO ZONA]]="A","NORTE",
             Tabla1[[#This Row],[TIPO ZONA]]="B","CENTRO",
             Tabla1[[#This Row],[TIPO ZONA]]="C","SUR",
TRUE,"NO EXISTE")</f>
        <v>CENTRO</v>
      </c>
      <c r="H32" s="1" t="s">
        <v>95</v>
      </c>
      <c r="I32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32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32" s="1" t="s">
        <v>130</v>
      </c>
      <c r="L32" s="1">
        <v>145</v>
      </c>
      <c r="M32" s="1">
        <f>IF(Tabla1[[#This Row],[PRODUCTO]]="SHAMPOO",35000,IF(Tabla1[[#This Row],[PRODUCTO]]="JABON",12500,IF(Tabla1[[#This Row],[PRODUCTO]]="LOCION",12000,"NOTIENE VALOR")))</f>
        <v>35000</v>
      </c>
      <c r="N32" s="1">
        <f>Tabla1[[#This Row],[CANTIDAD VENTA]]*Tabla1[[#This Row],[VALOR PRODUCTO]]</f>
        <v>5075000</v>
      </c>
      <c r="O32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177625.00000000003</v>
      </c>
      <c r="P32" s="1">
        <f>Tabla1[[#This Row],[VALOR VENTA]]-Tabla1[[#This Row],[VALOR DESCUENTO]]</f>
        <v>4897375</v>
      </c>
      <c r="Q32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73460.625</v>
      </c>
      <c r="R32" s="1">
        <f>IF(Tabla1[[#This Row],[SEDE VENDEDOR]]="CALI",485000,480000)+Tabla1[[#This Row],[COMISION]]</f>
        <v>553460.625</v>
      </c>
    </row>
    <row r="33" spans="1:18" x14ac:dyDescent="0.2">
      <c r="A33" s="1">
        <v>1009</v>
      </c>
      <c r="B33" s="1" t="s">
        <v>24</v>
      </c>
      <c r="C33" s="1" t="s">
        <v>18</v>
      </c>
      <c r="D33" s="1">
        <v>1200000</v>
      </c>
      <c r="E33" s="1" t="str">
        <f t="shared" si="0"/>
        <v>BOGOTA</v>
      </c>
      <c r="F33" s="1" t="s">
        <v>136</v>
      </c>
      <c r="G33" s="1" t="str" cm="1">
        <f t="array" ref="G33">_xlfn.IFS(Tabla1[[#This Row],[TIPO ZONA]]="A","NORTE",
             Tabla1[[#This Row],[TIPO ZONA]]="B","CENTRO",
             Tabla1[[#This Row],[TIPO ZONA]]="C","SUR",
TRUE,"NO EXISTE")</f>
        <v>SUR</v>
      </c>
      <c r="H33" s="1" t="s">
        <v>25</v>
      </c>
      <c r="I33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33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33" s="1" t="s">
        <v>26</v>
      </c>
      <c r="L33" s="1">
        <v>320</v>
      </c>
      <c r="M33" s="1">
        <f>IF(Tabla1[[#This Row],[PRODUCTO]]="SHAMPOO",35000,IF(Tabla1[[#This Row],[PRODUCTO]]="JABON",12500,IF(Tabla1[[#This Row],[PRODUCTO]]="LOCION",12000,"NOTIENE VALOR")))</f>
        <v>12500</v>
      </c>
      <c r="N33" s="1">
        <f>Tabla1[[#This Row],[CANTIDAD VENTA]]*Tabla1[[#This Row],[VALOR PRODUCTO]]</f>
        <v>4000000</v>
      </c>
      <c r="O33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100000</v>
      </c>
      <c r="P33" s="1">
        <f>Tabla1[[#This Row],[VALOR VENTA]]-Tabla1[[#This Row],[VALOR DESCUENTO]]</f>
        <v>3900000</v>
      </c>
      <c r="Q33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58500</v>
      </c>
      <c r="R33" s="1">
        <f>IF(Tabla1[[#This Row],[SEDE VENDEDOR]]="CALI",485000,480000)+Tabla1[[#This Row],[COMISION]]</f>
        <v>538500</v>
      </c>
    </row>
    <row r="34" spans="1:18" x14ac:dyDescent="0.2">
      <c r="A34" s="1">
        <v>1025</v>
      </c>
      <c r="B34" s="1" t="s">
        <v>34</v>
      </c>
      <c r="C34" s="1" t="s">
        <v>28</v>
      </c>
      <c r="D34" s="1">
        <v>500000</v>
      </c>
      <c r="E34" s="1" t="str">
        <f t="shared" si="0"/>
        <v>CALI</v>
      </c>
      <c r="F34" s="1" t="s">
        <v>136</v>
      </c>
      <c r="G34" s="1" t="str" cm="1">
        <f t="array" ref="G34">_xlfn.IFS(Tabla1[[#This Row],[TIPO ZONA]]="A","NORTE",
             Tabla1[[#This Row],[TIPO ZONA]]="B","CENTRO",
             Tabla1[[#This Row],[TIPO ZONA]]="C","SUR",
TRUE,"NO EXISTE")</f>
        <v>SUR</v>
      </c>
      <c r="H34" s="1" t="s">
        <v>35</v>
      </c>
      <c r="I34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34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34" s="1" t="s">
        <v>36</v>
      </c>
      <c r="L34" s="1">
        <v>145</v>
      </c>
      <c r="M34" s="1">
        <f>IF(Tabla1[[#This Row],[PRODUCTO]]="SHAMPOO",35000,IF(Tabla1[[#This Row],[PRODUCTO]]="JABON",12500,IF(Tabla1[[#This Row],[PRODUCTO]]="LOCION",12000,"NOTIENE VALOR")))</f>
        <v>12500</v>
      </c>
      <c r="N34" s="1">
        <f>Tabla1[[#This Row],[CANTIDAD VENTA]]*Tabla1[[#This Row],[VALOR PRODUCTO]]</f>
        <v>1812500</v>
      </c>
      <c r="O34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45312.5</v>
      </c>
      <c r="P34" s="1">
        <f>Tabla1[[#This Row],[VALOR VENTA]]-Tabla1[[#This Row],[VALOR DESCUENTO]]</f>
        <v>1767187.5</v>
      </c>
      <c r="Q34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26507.8125</v>
      </c>
      <c r="R34" s="1">
        <f>IF(Tabla1[[#This Row],[SEDE VENDEDOR]]="CALI",485000,480000)+Tabla1[[#This Row],[COMISION]]</f>
        <v>511507.8125</v>
      </c>
    </row>
    <row r="35" spans="1:18" x14ac:dyDescent="0.2">
      <c r="A35" s="1">
        <v>1032</v>
      </c>
      <c r="B35" s="1" t="s">
        <v>43</v>
      </c>
      <c r="C35" s="1" t="s">
        <v>28</v>
      </c>
      <c r="D35" s="1">
        <v>800000</v>
      </c>
      <c r="E35" s="1" t="str">
        <f t="shared" si="0"/>
        <v>CALI</v>
      </c>
      <c r="F35" s="1" t="s">
        <v>136</v>
      </c>
      <c r="G35" s="1" t="str" cm="1">
        <f t="array" ref="G35">_xlfn.IFS(Tabla1[[#This Row],[TIPO ZONA]]="A","NORTE",
             Tabla1[[#This Row],[TIPO ZONA]]="B","CENTRO",
             Tabla1[[#This Row],[TIPO ZONA]]="C","SUR",
TRUE,"NO EXISTE")</f>
        <v>SUR</v>
      </c>
      <c r="H35" s="1" t="s">
        <v>29</v>
      </c>
      <c r="I35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35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35" s="1" t="s">
        <v>44</v>
      </c>
      <c r="L35" s="1">
        <v>150</v>
      </c>
      <c r="M35" s="1">
        <f>IF(Tabla1[[#This Row],[PRODUCTO]]="SHAMPOO",35000,IF(Tabla1[[#This Row],[PRODUCTO]]="JABON",12500,IF(Tabla1[[#This Row],[PRODUCTO]]="LOCION",12000,"NOTIENE VALOR")))</f>
        <v>12500</v>
      </c>
      <c r="N35" s="1">
        <f>Tabla1[[#This Row],[CANTIDAD VENTA]]*Tabla1[[#This Row],[VALOR PRODUCTO]]</f>
        <v>1875000</v>
      </c>
      <c r="O35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46875</v>
      </c>
      <c r="P35" s="1">
        <f>Tabla1[[#This Row],[VALOR VENTA]]-Tabla1[[#This Row],[VALOR DESCUENTO]]</f>
        <v>1828125</v>
      </c>
      <c r="Q35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27421.875</v>
      </c>
      <c r="R35" s="1">
        <f>IF(Tabla1[[#This Row],[SEDE VENDEDOR]]="CALI",485000,480000)+Tabla1[[#This Row],[COMISION]]</f>
        <v>512421.875</v>
      </c>
    </row>
    <row r="36" spans="1:18" x14ac:dyDescent="0.2">
      <c r="A36" s="1">
        <v>1036</v>
      </c>
      <c r="B36" s="1" t="s">
        <v>49</v>
      </c>
      <c r="C36" s="1" t="s">
        <v>28</v>
      </c>
      <c r="D36" s="1">
        <v>1000000</v>
      </c>
      <c r="E36" s="1" t="str">
        <f t="shared" si="0"/>
        <v>BOGOTA</v>
      </c>
      <c r="F36" s="1" t="s">
        <v>136</v>
      </c>
      <c r="G36" s="1" t="str" cm="1">
        <f t="array" ref="G36">_xlfn.IFS(Tabla1[[#This Row],[TIPO ZONA]]="A","NORTE",
             Tabla1[[#This Row],[TIPO ZONA]]="B","CENTRO",
             Tabla1[[#This Row],[TIPO ZONA]]="C","SUR",
TRUE,"NO EXISTE")</f>
        <v>SUR</v>
      </c>
      <c r="H36" s="1" t="s">
        <v>25</v>
      </c>
      <c r="I36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36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36" s="1" t="s">
        <v>50</v>
      </c>
      <c r="L36" s="1">
        <v>300</v>
      </c>
      <c r="M36" s="1">
        <f>IF(Tabla1[[#This Row],[PRODUCTO]]="SHAMPOO",35000,IF(Tabla1[[#This Row],[PRODUCTO]]="JABON",12500,IF(Tabla1[[#This Row],[PRODUCTO]]="LOCION",12000,"NOTIENE VALOR")))</f>
        <v>12500</v>
      </c>
      <c r="N36" s="1">
        <f>Tabla1[[#This Row],[CANTIDAD VENTA]]*Tabla1[[#This Row],[VALOR PRODUCTO]]</f>
        <v>3750000</v>
      </c>
      <c r="O36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93750</v>
      </c>
      <c r="P36" s="1">
        <f>Tabla1[[#This Row],[VALOR VENTA]]-Tabla1[[#This Row],[VALOR DESCUENTO]]</f>
        <v>3656250</v>
      </c>
      <c r="Q36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54843.75</v>
      </c>
      <c r="R36" s="1">
        <f>IF(Tabla1[[#This Row],[SEDE VENDEDOR]]="CALI",485000,480000)+Tabla1[[#This Row],[COMISION]]</f>
        <v>534843.75</v>
      </c>
    </row>
    <row r="37" spans="1:18" x14ac:dyDescent="0.2">
      <c r="A37" s="1">
        <v>1037</v>
      </c>
      <c r="B37" s="1" t="s">
        <v>51</v>
      </c>
      <c r="C37" s="1" t="s">
        <v>28</v>
      </c>
      <c r="D37" s="1">
        <v>1200000</v>
      </c>
      <c r="E37" s="1" t="str">
        <f t="shared" si="0"/>
        <v>BOGOTA</v>
      </c>
      <c r="F37" s="1" t="s">
        <v>136</v>
      </c>
      <c r="G37" s="1" t="str" cm="1">
        <f t="array" ref="G37">_xlfn.IFS(Tabla1[[#This Row],[TIPO ZONA]]="A","NORTE",
             Tabla1[[#This Row],[TIPO ZONA]]="B","CENTRO",
             Tabla1[[#This Row],[TIPO ZONA]]="C","SUR",
TRUE,"NO EXISTE")</f>
        <v>SUR</v>
      </c>
      <c r="H37" s="1" t="s">
        <v>29</v>
      </c>
      <c r="I37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37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7000000</v>
      </c>
      <c r="K37" s="1" t="s">
        <v>52</v>
      </c>
      <c r="L37" s="1">
        <v>320</v>
      </c>
      <c r="M37" s="1">
        <f>IF(Tabla1[[#This Row],[PRODUCTO]]="SHAMPOO",35000,IF(Tabla1[[#This Row],[PRODUCTO]]="JABON",12500,IF(Tabla1[[#This Row],[PRODUCTO]]="LOCION",12000,"NOTIENE VALOR")))</f>
        <v>12500</v>
      </c>
      <c r="N37" s="1">
        <f>Tabla1[[#This Row],[CANTIDAD VENTA]]*Tabla1[[#This Row],[VALOR PRODUCTO]]</f>
        <v>4000000</v>
      </c>
      <c r="O37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100000</v>
      </c>
      <c r="P37" s="1">
        <f>Tabla1[[#This Row],[VALOR VENTA]]-Tabla1[[#This Row],[VALOR DESCUENTO]]</f>
        <v>3900000</v>
      </c>
      <c r="Q37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58500</v>
      </c>
      <c r="R37" s="1">
        <f>IF(Tabla1[[#This Row],[SEDE VENDEDOR]]="CALI",485000,480000)+Tabla1[[#This Row],[COMISION]]</f>
        <v>538500</v>
      </c>
    </row>
    <row r="38" spans="1:18" x14ac:dyDescent="0.2">
      <c r="A38" s="1">
        <v>1013</v>
      </c>
      <c r="B38" s="1" t="s">
        <v>60</v>
      </c>
      <c r="C38" s="1" t="s">
        <v>28</v>
      </c>
      <c r="D38" s="1">
        <v>1000000</v>
      </c>
      <c r="E38" s="1" t="str">
        <f t="shared" si="0"/>
        <v>BOGOTA</v>
      </c>
      <c r="F38" s="1" t="s">
        <v>136</v>
      </c>
      <c r="G38" s="1" t="str" cm="1">
        <f t="array" ref="G38">_xlfn.IFS(Tabla1[[#This Row],[TIPO ZONA]]="A","NORTE",
             Tabla1[[#This Row],[TIPO ZONA]]="B","CENTRO",
             Tabla1[[#This Row],[TIPO ZONA]]="C","SUR",
TRUE,"NO EXISTE")</f>
        <v>SUR</v>
      </c>
      <c r="H38" s="1" t="s">
        <v>61</v>
      </c>
      <c r="I38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38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38" s="1" t="s">
        <v>62</v>
      </c>
      <c r="L38" s="1">
        <v>500</v>
      </c>
      <c r="M38" s="1">
        <f>IF(Tabla1[[#This Row],[PRODUCTO]]="SHAMPOO",35000,IF(Tabla1[[#This Row],[PRODUCTO]]="JABON",12500,IF(Tabla1[[#This Row],[PRODUCTO]]="LOCION",12000,"NOTIENE VALOR")))</f>
        <v>12000</v>
      </c>
      <c r="N38" s="1">
        <f>Tabla1[[#This Row],[CANTIDAD VENTA]]*Tabla1[[#This Row],[VALOR PRODUCTO]]</f>
        <v>6000000</v>
      </c>
      <c r="O38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300000</v>
      </c>
      <c r="P38" s="1">
        <f>Tabla1[[#This Row],[VALOR VENTA]]-Tabla1[[#This Row],[VALOR DESCUENTO]]</f>
        <v>5700000</v>
      </c>
      <c r="Q38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285000</v>
      </c>
      <c r="R38" s="1">
        <f>IF(Tabla1[[#This Row],[SEDE VENDEDOR]]="CALI",485000,480000)+Tabla1[[#This Row],[COMISION]]</f>
        <v>765000</v>
      </c>
    </row>
    <row r="39" spans="1:18" x14ac:dyDescent="0.2">
      <c r="A39" s="1">
        <v>1014</v>
      </c>
      <c r="B39" s="1" t="s">
        <v>63</v>
      </c>
      <c r="C39" s="1" t="s">
        <v>28</v>
      </c>
      <c r="D39" s="1">
        <v>1200000</v>
      </c>
      <c r="E39" s="1" t="str">
        <f t="shared" si="0"/>
        <v>BOGOTA</v>
      </c>
      <c r="F39" s="1" t="s">
        <v>136</v>
      </c>
      <c r="G39" s="1" t="str" cm="1">
        <f t="array" ref="G39">_xlfn.IFS(Tabla1[[#This Row],[TIPO ZONA]]="A","NORTE",
             Tabla1[[#This Row],[TIPO ZONA]]="B","CENTRO",
             Tabla1[[#This Row],[TIPO ZONA]]="C","SUR",
TRUE,"NO EXISTE")</f>
        <v>SUR</v>
      </c>
      <c r="H39" s="1" t="s">
        <v>64</v>
      </c>
      <c r="I39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39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39" s="1" t="s">
        <v>65</v>
      </c>
      <c r="L39" s="1">
        <v>500</v>
      </c>
      <c r="M39" s="1">
        <f>IF(Tabla1[[#This Row],[PRODUCTO]]="SHAMPOO",35000,IF(Tabla1[[#This Row],[PRODUCTO]]="JABON",12500,IF(Tabla1[[#This Row],[PRODUCTO]]="LOCION",12000,"NOTIENE VALOR")))</f>
        <v>12000</v>
      </c>
      <c r="N39" s="1">
        <f>Tabla1[[#This Row],[CANTIDAD VENTA]]*Tabla1[[#This Row],[VALOR PRODUCTO]]</f>
        <v>6000000</v>
      </c>
      <c r="O39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300000</v>
      </c>
      <c r="P39" s="1">
        <f>Tabla1[[#This Row],[VALOR VENTA]]-Tabla1[[#This Row],[VALOR DESCUENTO]]</f>
        <v>5700000</v>
      </c>
      <c r="Q39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285000</v>
      </c>
      <c r="R39" s="1">
        <f>IF(Tabla1[[#This Row],[SEDE VENDEDOR]]="CALI",485000,480000)+Tabla1[[#This Row],[COMISION]]</f>
        <v>765000</v>
      </c>
    </row>
    <row r="40" spans="1:18" x14ac:dyDescent="0.2">
      <c r="A40" s="1">
        <v>1018</v>
      </c>
      <c r="B40" s="1" t="s">
        <v>68</v>
      </c>
      <c r="C40" s="1" t="s">
        <v>28</v>
      </c>
      <c r="D40" s="1">
        <v>2000000</v>
      </c>
      <c r="E40" s="1" t="str">
        <f t="shared" si="0"/>
        <v>CALI</v>
      </c>
      <c r="F40" s="1" t="s">
        <v>136</v>
      </c>
      <c r="G40" s="1" t="str" cm="1">
        <f t="array" ref="G40">_xlfn.IFS(Tabla1[[#This Row],[TIPO ZONA]]="A","NORTE",
             Tabla1[[#This Row],[TIPO ZONA]]="B","CENTRO",
             Tabla1[[#This Row],[TIPO ZONA]]="C","SUR",
TRUE,"NO EXISTE")</f>
        <v>SUR</v>
      </c>
      <c r="H40" s="1" t="s">
        <v>69</v>
      </c>
      <c r="I40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40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40" s="1" t="s">
        <v>70</v>
      </c>
      <c r="L40" s="1">
        <v>165</v>
      </c>
      <c r="M40" s="1">
        <f>IF(Tabla1[[#This Row],[PRODUCTO]]="SHAMPOO",35000,IF(Tabla1[[#This Row],[PRODUCTO]]="JABON",12500,IF(Tabla1[[#This Row],[PRODUCTO]]="LOCION",12000,"NOTIENE VALOR")))</f>
        <v>12000</v>
      </c>
      <c r="N40" s="1">
        <f>Tabla1[[#This Row],[CANTIDAD VENTA]]*Tabla1[[#This Row],[VALOR PRODUCTO]]</f>
        <v>1980000</v>
      </c>
      <c r="O40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99000</v>
      </c>
      <c r="P40" s="1">
        <f>Tabla1[[#This Row],[VALOR VENTA]]-Tabla1[[#This Row],[VALOR DESCUENTO]]</f>
        <v>1881000</v>
      </c>
      <c r="Q40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28215</v>
      </c>
      <c r="R40" s="1">
        <f>IF(Tabla1[[#This Row],[SEDE VENDEDOR]]="CALI",485000,480000)+Tabla1[[#This Row],[COMISION]]</f>
        <v>513215</v>
      </c>
    </row>
    <row r="41" spans="1:18" x14ac:dyDescent="0.2">
      <c r="A41" s="1">
        <v>1026</v>
      </c>
      <c r="B41" s="1" t="s">
        <v>75</v>
      </c>
      <c r="C41" s="1" t="s">
        <v>18</v>
      </c>
      <c r="D41" s="1">
        <v>1200000</v>
      </c>
      <c r="E41" s="1" t="str">
        <f t="shared" si="0"/>
        <v>CALI</v>
      </c>
      <c r="F41" s="1" t="s">
        <v>136</v>
      </c>
      <c r="G41" s="1" t="str" cm="1">
        <f t="array" ref="G41">_xlfn.IFS(Tabla1[[#This Row],[TIPO ZONA]]="A","NORTE",
             Tabla1[[#This Row],[TIPO ZONA]]="B","CENTRO",
             Tabla1[[#This Row],[TIPO ZONA]]="C","SUR",
TRUE,"NO EXISTE")</f>
        <v>SUR</v>
      </c>
      <c r="H41" s="1" t="s">
        <v>76</v>
      </c>
      <c r="I41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41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41" s="1" t="s">
        <v>77</v>
      </c>
      <c r="L41" s="1">
        <v>120</v>
      </c>
      <c r="M41" s="1">
        <f>IF(Tabla1[[#This Row],[PRODUCTO]]="SHAMPOO",35000,IF(Tabla1[[#This Row],[PRODUCTO]]="JABON",12500,IF(Tabla1[[#This Row],[PRODUCTO]]="LOCION",12000,"NOTIENE VALOR")))</f>
        <v>12000</v>
      </c>
      <c r="N41" s="1">
        <f>Tabla1[[#This Row],[CANTIDAD VENTA]]*Tabla1[[#This Row],[VALOR PRODUCTO]]</f>
        <v>1440000</v>
      </c>
      <c r="O41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72000</v>
      </c>
      <c r="P41" s="1">
        <f>Tabla1[[#This Row],[VALOR VENTA]]-Tabla1[[#This Row],[VALOR DESCUENTO]]</f>
        <v>1368000</v>
      </c>
      <c r="Q41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20520</v>
      </c>
      <c r="R41" s="1">
        <f>IF(Tabla1[[#This Row],[SEDE VENDEDOR]]="CALI",485000,480000)+Tabla1[[#This Row],[COMISION]]</f>
        <v>505520</v>
      </c>
    </row>
    <row r="42" spans="1:18" x14ac:dyDescent="0.2">
      <c r="A42" s="1">
        <v>1031</v>
      </c>
      <c r="B42" s="1" t="s">
        <v>81</v>
      </c>
      <c r="C42" s="1" t="s">
        <v>18</v>
      </c>
      <c r="D42" s="1">
        <v>2000000</v>
      </c>
      <c r="E42" s="1" t="str">
        <f t="shared" si="0"/>
        <v>CALI</v>
      </c>
      <c r="F42" s="1" t="s">
        <v>136</v>
      </c>
      <c r="G42" s="1" t="str" cm="1">
        <f t="array" ref="G42">_xlfn.IFS(Tabla1[[#This Row],[TIPO ZONA]]="A","NORTE",
             Tabla1[[#This Row],[TIPO ZONA]]="B","CENTRO",
             Tabla1[[#This Row],[TIPO ZONA]]="C","SUR",
TRUE,"NO EXISTE")</f>
        <v>SUR</v>
      </c>
      <c r="H42" s="1" t="s">
        <v>82</v>
      </c>
      <c r="I42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42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42" s="1" t="s">
        <v>72</v>
      </c>
      <c r="L42" s="1">
        <v>250</v>
      </c>
      <c r="M42" s="1">
        <f>IF(Tabla1[[#This Row],[PRODUCTO]]="SHAMPOO",35000,IF(Tabla1[[#This Row],[PRODUCTO]]="JABON",12500,IF(Tabla1[[#This Row],[PRODUCTO]]="LOCION",12000,"NOTIENE VALOR")))</f>
        <v>12000</v>
      </c>
      <c r="N42" s="1">
        <f>Tabla1[[#This Row],[CANTIDAD VENTA]]*Tabla1[[#This Row],[VALOR PRODUCTO]]</f>
        <v>3000000</v>
      </c>
      <c r="O42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150000</v>
      </c>
      <c r="P42" s="1">
        <f>Tabla1[[#This Row],[VALOR VENTA]]-Tabla1[[#This Row],[VALOR DESCUENTO]]</f>
        <v>2850000</v>
      </c>
      <c r="Q42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42750</v>
      </c>
      <c r="R42" s="1">
        <f>IF(Tabla1[[#This Row],[SEDE VENDEDOR]]="CALI",485000,480000)+Tabla1[[#This Row],[COMISION]]</f>
        <v>527750</v>
      </c>
    </row>
    <row r="43" spans="1:18" x14ac:dyDescent="0.2">
      <c r="A43" s="1">
        <v>1041</v>
      </c>
      <c r="B43" s="1" t="s">
        <v>89</v>
      </c>
      <c r="C43" s="1" t="s">
        <v>28</v>
      </c>
      <c r="D43" s="1">
        <v>800000</v>
      </c>
      <c r="E43" s="1" t="str">
        <f t="shared" si="0"/>
        <v>BOGOTA</v>
      </c>
      <c r="F43" s="1" t="s">
        <v>136</v>
      </c>
      <c r="G43" s="1" t="str" cm="1">
        <f t="array" ref="G43">_xlfn.IFS(Tabla1[[#This Row],[TIPO ZONA]]="A","NORTE",
             Tabla1[[#This Row],[TIPO ZONA]]="B","CENTRO",
             Tabla1[[#This Row],[TIPO ZONA]]="C","SUR",
TRUE,"NO EXISTE")</f>
        <v>SUR</v>
      </c>
      <c r="H43" s="1" t="s">
        <v>90</v>
      </c>
      <c r="I43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LOCION</v>
      </c>
      <c r="J43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4850000</v>
      </c>
      <c r="K43" s="1" t="s">
        <v>91</v>
      </c>
      <c r="L43" s="1">
        <v>160</v>
      </c>
      <c r="M43" s="1">
        <f>IF(Tabla1[[#This Row],[PRODUCTO]]="SHAMPOO",35000,IF(Tabla1[[#This Row],[PRODUCTO]]="JABON",12500,IF(Tabla1[[#This Row],[PRODUCTO]]="LOCION",12000,"NOTIENE VALOR")))</f>
        <v>12000</v>
      </c>
      <c r="N43" s="1">
        <f>Tabla1[[#This Row],[CANTIDAD VENTA]]*Tabla1[[#This Row],[VALOR PRODUCTO]]</f>
        <v>1920000</v>
      </c>
      <c r="O43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96000</v>
      </c>
      <c r="P43" s="1">
        <f>Tabla1[[#This Row],[VALOR VENTA]]-Tabla1[[#This Row],[VALOR DESCUENTO]]</f>
        <v>1824000</v>
      </c>
      <c r="Q43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27360</v>
      </c>
      <c r="R43" s="1">
        <f>IF(Tabla1[[#This Row],[SEDE VENDEDOR]]="CALI",485000,480000)+Tabla1[[#This Row],[COMISION]]</f>
        <v>507360</v>
      </c>
    </row>
    <row r="44" spans="1:18" x14ac:dyDescent="0.2">
      <c r="A44" s="1">
        <v>1005</v>
      </c>
      <c r="B44" s="1" t="s">
        <v>100</v>
      </c>
      <c r="C44" s="1" t="s">
        <v>18</v>
      </c>
      <c r="D44" s="1">
        <v>1200000</v>
      </c>
      <c r="E44" s="1" t="str">
        <f t="shared" si="0"/>
        <v>BOGOTA</v>
      </c>
      <c r="F44" s="1" t="s">
        <v>136</v>
      </c>
      <c r="G44" s="1" t="str" cm="1">
        <f t="array" ref="G44">_xlfn.IFS(Tabla1[[#This Row],[TIPO ZONA]]="A","NORTE",
             Tabla1[[#This Row],[TIPO ZONA]]="B","CENTRO",
             Tabla1[[#This Row],[TIPO ZONA]]="C","SUR",
TRUE,"NO EXISTE")</f>
        <v>SUR</v>
      </c>
      <c r="H44" s="1" t="s">
        <v>101</v>
      </c>
      <c r="I44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44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44" s="1" t="s">
        <v>102</v>
      </c>
      <c r="L44" s="1">
        <v>80</v>
      </c>
      <c r="M44" s="1">
        <f>IF(Tabla1[[#This Row],[PRODUCTO]]="SHAMPOO",35000,IF(Tabla1[[#This Row],[PRODUCTO]]="JABON",12500,IF(Tabla1[[#This Row],[PRODUCTO]]="LOCION",12000,"NOTIENE VALOR")))</f>
        <v>35000</v>
      </c>
      <c r="N44" s="1">
        <f>Tabla1[[#This Row],[CANTIDAD VENTA]]*Tabla1[[#This Row],[VALOR PRODUCTO]]</f>
        <v>2800000</v>
      </c>
      <c r="O44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98000.000000000015</v>
      </c>
      <c r="P44" s="1">
        <f>Tabla1[[#This Row],[VALOR VENTA]]-Tabla1[[#This Row],[VALOR DESCUENTO]]</f>
        <v>2702000</v>
      </c>
      <c r="Q44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40530</v>
      </c>
      <c r="R44" s="1">
        <f>IF(Tabla1[[#This Row],[SEDE VENDEDOR]]="CALI",485000,480000)+Tabla1[[#This Row],[COMISION]]</f>
        <v>520530</v>
      </c>
    </row>
    <row r="45" spans="1:18" x14ac:dyDescent="0.2">
      <c r="A45" s="1">
        <v>1006</v>
      </c>
      <c r="B45" s="1" t="s">
        <v>103</v>
      </c>
      <c r="C45" s="1" t="s">
        <v>18</v>
      </c>
      <c r="D45" s="1">
        <v>800000</v>
      </c>
      <c r="E45" s="1" t="str">
        <f t="shared" si="0"/>
        <v>BOGOTA</v>
      </c>
      <c r="F45" s="1" t="s">
        <v>136</v>
      </c>
      <c r="G45" s="1" t="str" cm="1">
        <f t="array" ref="G45">_xlfn.IFS(Tabla1[[#This Row],[TIPO ZONA]]="A","NORTE",
             Tabla1[[#This Row],[TIPO ZONA]]="B","CENTRO",
             Tabla1[[#This Row],[TIPO ZONA]]="C","SUR",
TRUE,"NO EXISTE")</f>
        <v>SUR</v>
      </c>
      <c r="H45" s="1" t="s">
        <v>104</v>
      </c>
      <c r="I45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45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45" s="1" t="s">
        <v>105</v>
      </c>
      <c r="L45" s="1">
        <v>265</v>
      </c>
      <c r="M45" s="1">
        <f>IF(Tabla1[[#This Row],[PRODUCTO]]="SHAMPOO",35000,IF(Tabla1[[#This Row],[PRODUCTO]]="JABON",12500,IF(Tabla1[[#This Row],[PRODUCTO]]="LOCION",12000,"NOTIENE VALOR")))</f>
        <v>35000</v>
      </c>
      <c r="N45" s="1">
        <f>Tabla1[[#This Row],[CANTIDAD VENTA]]*Tabla1[[#This Row],[VALOR PRODUCTO]]</f>
        <v>9275000</v>
      </c>
      <c r="O45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324625.00000000006</v>
      </c>
      <c r="P45" s="1">
        <f>Tabla1[[#This Row],[VALOR VENTA]]-Tabla1[[#This Row],[VALOR DESCUENTO]]</f>
        <v>8950375</v>
      </c>
      <c r="Q45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447518.75</v>
      </c>
      <c r="R45" s="1">
        <f>IF(Tabla1[[#This Row],[SEDE VENDEDOR]]="CALI",485000,480000)+Tabla1[[#This Row],[COMISION]]</f>
        <v>927518.75</v>
      </c>
    </row>
    <row r="46" spans="1:18" x14ac:dyDescent="0.2">
      <c r="A46" s="1">
        <v>1011</v>
      </c>
      <c r="B46" s="1" t="s">
        <v>110</v>
      </c>
      <c r="C46" s="1" t="s">
        <v>18</v>
      </c>
      <c r="D46" s="1">
        <v>1000000</v>
      </c>
      <c r="E46" s="1" t="str">
        <f t="shared" si="0"/>
        <v>BOGOTA</v>
      </c>
      <c r="F46" s="1" t="s">
        <v>136</v>
      </c>
      <c r="G46" s="1" t="str" cm="1">
        <f t="array" ref="G46">_xlfn.IFS(Tabla1[[#This Row],[TIPO ZONA]]="A","NORTE",
             Tabla1[[#This Row],[TIPO ZONA]]="B","CENTRO",
             Tabla1[[#This Row],[TIPO ZONA]]="C","SUR",
TRUE,"NO EXISTE")</f>
        <v>SUR</v>
      </c>
      <c r="H46" s="1" t="s">
        <v>111</v>
      </c>
      <c r="I46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46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46" s="1" t="s">
        <v>47</v>
      </c>
      <c r="L46" s="1">
        <v>500</v>
      </c>
      <c r="M46" s="1">
        <f>IF(Tabla1[[#This Row],[PRODUCTO]]="SHAMPOO",35000,IF(Tabla1[[#This Row],[PRODUCTO]]="JABON",12500,IF(Tabla1[[#This Row],[PRODUCTO]]="LOCION",12000,"NOTIENE VALOR")))</f>
        <v>35000</v>
      </c>
      <c r="N46" s="1">
        <f>Tabla1[[#This Row],[CANTIDAD VENTA]]*Tabla1[[#This Row],[VALOR PRODUCTO]]</f>
        <v>17500000</v>
      </c>
      <c r="O46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612500.00000000012</v>
      </c>
      <c r="P46" s="1">
        <f>Tabla1[[#This Row],[VALOR VENTA]]-Tabla1[[#This Row],[VALOR DESCUENTO]]</f>
        <v>16887500</v>
      </c>
      <c r="Q46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844375</v>
      </c>
      <c r="R46" s="1">
        <f>IF(Tabla1[[#This Row],[SEDE VENDEDOR]]="CALI",485000,480000)+Tabla1[[#This Row],[COMISION]]</f>
        <v>1324375</v>
      </c>
    </row>
    <row r="47" spans="1:18" x14ac:dyDescent="0.2">
      <c r="A47" s="1">
        <v>1012</v>
      </c>
      <c r="B47" s="1" t="s">
        <v>112</v>
      </c>
      <c r="C47" s="1" t="s">
        <v>18</v>
      </c>
      <c r="D47" s="1">
        <v>1200000</v>
      </c>
      <c r="E47" s="1" t="str">
        <f t="shared" si="0"/>
        <v>BOGOTA</v>
      </c>
      <c r="F47" s="1" t="s">
        <v>136</v>
      </c>
      <c r="G47" s="1" t="str" cm="1">
        <f t="array" ref="G47">_xlfn.IFS(Tabla1[[#This Row],[TIPO ZONA]]="A","NORTE",
             Tabla1[[#This Row],[TIPO ZONA]]="B","CENTRO",
             Tabla1[[#This Row],[TIPO ZONA]]="C","SUR",
TRUE,"NO EXISTE")</f>
        <v>SUR</v>
      </c>
      <c r="H47" s="1" t="s">
        <v>113</v>
      </c>
      <c r="I47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47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47" s="1" t="s">
        <v>114</v>
      </c>
      <c r="L47" s="1">
        <v>310</v>
      </c>
      <c r="M47" s="1">
        <f>IF(Tabla1[[#This Row],[PRODUCTO]]="SHAMPOO",35000,IF(Tabla1[[#This Row],[PRODUCTO]]="JABON",12500,IF(Tabla1[[#This Row],[PRODUCTO]]="LOCION",12000,"NOTIENE VALOR")))</f>
        <v>35000</v>
      </c>
      <c r="N47" s="1">
        <f>Tabla1[[#This Row],[CANTIDAD VENTA]]*Tabla1[[#This Row],[VALOR PRODUCTO]]</f>
        <v>10850000</v>
      </c>
      <c r="O47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379750.00000000006</v>
      </c>
      <c r="P47" s="1">
        <f>Tabla1[[#This Row],[VALOR VENTA]]-Tabla1[[#This Row],[VALOR DESCUENTO]]</f>
        <v>10470250</v>
      </c>
      <c r="Q47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523512.5</v>
      </c>
      <c r="R47" s="1">
        <f>IF(Tabla1[[#This Row],[SEDE VENDEDOR]]="CALI",485000,480000)+Tabla1[[#This Row],[COMISION]]</f>
        <v>1003512.5</v>
      </c>
    </row>
    <row r="48" spans="1:18" x14ac:dyDescent="0.2">
      <c r="A48" s="1">
        <v>1022</v>
      </c>
      <c r="B48" s="1" t="s">
        <v>118</v>
      </c>
      <c r="C48" s="1" t="s">
        <v>18</v>
      </c>
      <c r="D48" s="1">
        <v>2000000</v>
      </c>
      <c r="E48" s="1" t="str">
        <f t="shared" si="0"/>
        <v>CALI</v>
      </c>
      <c r="F48" s="1" t="s">
        <v>136</v>
      </c>
      <c r="G48" s="1" t="str" cm="1">
        <f t="array" ref="G48">_xlfn.IFS(Tabla1[[#This Row],[TIPO ZONA]]="A","NORTE",
             Tabla1[[#This Row],[TIPO ZONA]]="B","CENTRO",
             Tabla1[[#This Row],[TIPO ZONA]]="C","SUR",
TRUE,"NO EXISTE")</f>
        <v>SUR</v>
      </c>
      <c r="H48" s="1" t="s">
        <v>119</v>
      </c>
      <c r="I48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48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48" s="1" t="s">
        <v>120</v>
      </c>
      <c r="L48" s="1">
        <v>180</v>
      </c>
      <c r="M48" s="1">
        <f>IF(Tabla1[[#This Row],[PRODUCTO]]="SHAMPOO",35000,IF(Tabla1[[#This Row],[PRODUCTO]]="JABON",12500,IF(Tabla1[[#This Row],[PRODUCTO]]="LOCION",12000,"NOTIENE VALOR")))</f>
        <v>35000</v>
      </c>
      <c r="N48" s="1">
        <f>Tabla1[[#This Row],[CANTIDAD VENTA]]*Tabla1[[#This Row],[VALOR PRODUCTO]]</f>
        <v>6300000</v>
      </c>
      <c r="O48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220500.00000000003</v>
      </c>
      <c r="P48" s="1">
        <f>Tabla1[[#This Row],[VALOR VENTA]]-Tabla1[[#This Row],[VALOR DESCUENTO]]</f>
        <v>6079500</v>
      </c>
      <c r="Q48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91192.5</v>
      </c>
      <c r="R48" s="1">
        <f>IF(Tabla1[[#This Row],[SEDE VENDEDOR]]="CALI",485000,480000)+Tabla1[[#This Row],[COMISION]]</f>
        <v>576192.5</v>
      </c>
    </row>
    <row r="49" spans="1:18" x14ac:dyDescent="0.2">
      <c r="A49" s="1">
        <v>1023</v>
      </c>
      <c r="B49" s="1" t="s">
        <v>121</v>
      </c>
      <c r="C49" s="1" t="s">
        <v>28</v>
      </c>
      <c r="D49" s="1">
        <v>500000</v>
      </c>
      <c r="E49" s="1" t="str">
        <f t="shared" si="0"/>
        <v>CALI</v>
      </c>
      <c r="F49" s="1" t="s">
        <v>136</v>
      </c>
      <c r="G49" s="1" t="str" cm="1">
        <f t="array" ref="G49">_xlfn.IFS(Tabla1[[#This Row],[TIPO ZONA]]="A","NORTE",
             Tabla1[[#This Row],[TIPO ZONA]]="B","CENTRO",
             Tabla1[[#This Row],[TIPO ZONA]]="C","SUR",
TRUE,"NO EXISTE")</f>
        <v>SUR</v>
      </c>
      <c r="H49" s="1" t="s">
        <v>122</v>
      </c>
      <c r="I49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49" s="1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8750000</v>
      </c>
      <c r="K49" s="1" t="s">
        <v>123</v>
      </c>
      <c r="L49" s="1">
        <v>420</v>
      </c>
      <c r="M49" s="1">
        <f>IF(Tabla1[[#This Row],[PRODUCTO]]="SHAMPOO",35000,IF(Tabla1[[#This Row],[PRODUCTO]]="JABON",12500,IF(Tabla1[[#This Row],[PRODUCTO]]="LOCION",12000,"NOTIENE VALOR")))</f>
        <v>35000</v>
      </c>
      <c r="N49" s="1">
        <f>Tabla1[[#This Row],[CANTIDAD VENTA]]*Tabla1[[#This Row],[VALOR PRODUCTO]]</f>
        <v>14700000</v>
      </c>
      <c r="O49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514500.00000000006</v>
      </c>
      <c r="P49" s="1">
        <f>Tabla1[[#This Row],[VALOR VENTA]]-Tabla1[[#This Row],[VALOR DESCUENTO]]</f>
        <v>14185500</v>
      </c>
      <c r="Q49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638347.5</v>
      </c>
      <c r="R49" s="1">
        <f>IF(Tabla1[[#This Row],[SEDE VENDEDOR]]="CALI",485000,480000)+Tabla1[[#This Row],[COMISION]]</f>
        <v>1123347.5</v>
      </c>
    </row>
    <row r="50" spans="1:18" x14ac:dyDescent="0.2">
      <c r="A50" s="1">
        <v>1007</v>
      </c>
      <c r="B50" s="1" t="s">
        <v>21</v>
      </c>
      <c r="C50" s="1" t="s">
        <v>18</v>
      </c>
      <c r="D50" s="1">
        <v>1000000</v>
      </c>
      <c r="E50" s="1" t="str">
        <f t="shared" si="0"/>
        <v>BOGOTA</v>
      </c>
      <c r="F50" s="1" t="s">
        <v>137</v>
      </c>
      <c r="G50" s="1" t="str" cm="1">
        <f t="array" ref="G50">_xlfn.IFS(Tabla1[[#This Row],[TIPO ZONA]]="A","NORTE",
             Tabla1[[#This Row],[TIPO ZONA]]="B","CENTRO",
             Tabla1[[#This Row],[TIPO ZONA]]="C","SUR",
TRUE,"NO EXISTE")</f>
        <v>NO EXISTE</v>
      </c>
      <c r="H50" s="1" t="s">
        <v>22</v>
      </c>
      <c r="I50" s="1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JABON</v>
      </c>
      <c r="J50" s="1" t="str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NO METAS</v>
      </c>
      <c r="K50" s="1" t="s">
        <v>23</v>
      </c>
      <c r="L50" s="1">
        <v>600</v>
      </c>
      <c r="M50" s="1">
        <f>IF(Tabla1[[#This Row],[PRODUCTO]]="SHAMPOO",35000,IF(Tabla1[[#This Row],[PRODUCTO]]="JABON",12500,IF(Tabla1[[#This Row],[PRODUCTO]]="LOCION",12000,"NOTIENE VALOR")))</f>
        <v>12500</v>
      </c>
      <c r="N50" s="1">
        <f>Tabla1[[#This Row],[CANTIDAD VENTA]]*Tabla1[[#This Row],[VALOR PRODUCTO]]</f>
        <v>7500000</v>
      </c>
      <c r="O50" s="1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187500</v>
      </c>
      <c r="P50" s="1">
        <f>Tabla1[[#This Row],[VALOR VENTA]]-Tabla1[[#This Row],[VALOR DESCUENTO]]</f>
        <v>7312500</v>
      </c>
      <c r="Q50" s="1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109687.5</v>
      </c>
      <c r="R50" s="1">
        <f>IF(Tabla1[[#This Row],[SEDE VENDEDOR]]="CALI",485000,480000)+Tabla1[[#This Row],[COMISION]]</f>
        <v>589687.5</v>
      </c>
    </row>
    <row r="51" spans="1:18" x14ac:dyDescent="0.2">
      <c r="A51" s="16">
        <v>1043</v>
      </c>
      <c r="B51" s="16" t="s">
        <v>131</v>
      </c>
      <c r="C51" s="16" t="s">
        <v>18</v>
      </c>
      <c r="D51" s="16">
        <v>2000000</v>
      </c>
      <c r="E51" s="1" t="str">
        <f t="shared" si="0"/>
        <v>BOGOTA</v>
      </c>
      <c r="F51" s="16" t="s">
        <v>138</v>
      </c>
      <c r="G51" s="16" t="str" cm="1">
        <f t="array" ref="G51">_xlfn.IFS(Tabla1[[#This Row],[TIPO ZONA]]="A","NORTE",
             Tabla1[[#This Row],[TIPO ZONA]]="B","CENTRO",
             Tabla1[[#This Row],[TIPO ZONA]]="C","SUR",
TRUE,"NO EXISTE")</f>
        <v>NO EXISTE</v>
      </c>
      <c r="H51" s="16" t="s">
        <v>111</v>
      </c>
      <c r="I51" s="16" t="str">
        <f>IF(OR(AND(Tabla1[[#This Row],[CODIGO PRODUCTO]]&gt;="A01",Tabla1[[#This Row],[CODIGO PRODUCTO]]&lt;="A10"),AND(Tabla1[[#This Row],[CODIGO PRODUCTO]]&gt;="A25",Tabla1[[#This Row],[CODIGO PRODUCTO]]&lt;="A30")),"SHAMPOO",
IF(OR(AND(Tabla1[[#This Row],[CODIGO PRODUCTO]]&gt;="A11",Tabla1[[#This Row],[CODIGO PRODUCTO]]&lt;="A15"),AND(Tabla1[[#This Row],[CODIGO PRODUCTO]]&gt;="A20",Tabla1[[#This Row],[CODIGO PRODUCTO]]&lt;="A24")),"JABON",
IF(OR(AND(Tabla1[[#This Row],[CODIGO PRODUCTO]]&gt;="A16",Tabla1[[#This Row],[CODIGO PRODUCTO]]&lt;="A19"),AND(Tabla1[[#This Row],[CODIGO PRODUCTO]]&gt;="A31",Tabla1[[#This Row],[CODIGO PRODUCTO]]&lt;="A45")),"LOCION",
"NOEXISTE")))</f>
        <v>SHAMPOO</v>
      </c>
      <c r="J51" s="16" t="str">
        <f>IF(OR(AND(Tabla1[[#This Row],[PRODUCTO]]="SHAMPOO",OR(Tabla1[[#This Row],[ZONA]]="NORTE",Tabla1[[#This Row],[ZONA]]="CENTRO",Tabla1[[#This Row],[ZONA]]="SUR")),AND(Tabla1[[#This Row],[ZONA]]="SHAMPOO",Tabla1[[#This Row],[ZONA]]="SUR")),8750000,
IF(OR(AND(Tabla1[[#This Row],[PRODUCTO]]="JABON",OR(Tabla1[[#This Row],[ZONA]]="NORTE",Tabla1[[#This Row],[ZONA]]="CENTRO",Tabla1[[#This Row],[ZONA]]="SUR")),AND(Tabla1[[#This Row],[ZONA]]="JABON",Tabla1[[#This Row],[ZONA]]="SUR")),7000000,
IF(OR(AND(Tabla1[[#This Row],[PRODUCTO]]="LOCION",OR(Tabla1[[#This Row],[ZONA]]="NORTE",Tabla1[[#This Row],[ZONA]]="CENTRO",Tabla1[[#This Row],[ZONA]]="SUR")),AND(Tabla1[[#This Row],[ZONA]]="LOCION",Tabla1[[#This Row],[ZONA]]="SUR")),
4850000,"NO METAS")))</f>
        <v>NO METAS</v>
      </c>
      <c r="K51" s="16" t="s">
        <v>132</v>
      </c>
      <c r="L51" s="16">
        <v>105</v>
      </c>
      <c r="M51" s="16">
        <f>IF(Tabla1[[#This Row],[PRODUCTO]]="SHAMPOO",35000,IF(Tabla1[[#This Row],[PRODUCTO]]="JABON",12500,IF(Tabla1[[#This Row],[PRODUCTO]]="LOCION",12000,"NOTIENE VALOR")))</f>
        <v>35000</v>
      </c>
      <c r="N51" s="16">
        <f>Tabla1[[#This Row],[CANTIDAD VENTA]]*Tabla1[[#This Row],[VALOR PRODUCTO]]</f>
        <v>3675000</v>
      </c>
      <c r="O51" s="16">
        <f>IF(Tabla1[[#This Row],[PRODUCTO]]="SHAMPOO",3.5%*Tabla1[[#This Row],[VALOR VENTA]],IF(Tabla1[[#This Row],[PRODUCTO]]="JABON",2.5%*Tabla1[[#This Row],[VALOR VENTA]],IF(Tabla1[[#This Row],[PRODUCTO]]="LOCION",5%*Tabla1[[#This Row],[VALOR VENTA]],"NO DESCUENTO")))</f>
        <v>128625.00000000001</v>
      </c>
      <c r="P51" s="16">
        <f>Tabla1[[#This Row],[VALOR VENTA]]-Tabla1[[#This Row],[VALOR DESCUENTO]]</f>
        <v>3546375</v>
      </c>
      <c r="Q51" s="16">
        <f>IF(AND(Tabla1[[#This Row],[SEDE VENDEDOR]]="CALI",Tabla1[[#This Row],[VENTA NETA]]&gt;Tabla1[[#This Row],[MTA VENTA]]),Tabla1[[#This Row],[VENTA NETA]]*4.5%,
IF(AND(Tabla1[[#This Row],[SEDE VENDEDOR]]="BOGOTA",Tabla1[[#This Row],[VENTA NETA]]&gt;Tabla1[[#This Row],[MTA VENTA]]),Tabla1[[#This Row],[VENTA NETA]]*5%,
Tabla1[[#This Row],[VENTA NETA]]*1.5%))</f>
        <v>53195.625</v>
      </c>
      <c r="R51" s="16">
        <f>IF(Tabla1[[#This Row],[SEDE VENDEDOR]]="CALI",485000,480000)+Tabla1[[#This Row],[COMISION]]</f>
        <v>533195.625</v>
      </c>
    </row>
    <row r="52" spans="1:18" x14ac:dyDescent="0.2">
      <c r="A52" s="3"/>
      <c r="B52" s="3"/>
      <c r="C52" s="3"/>
      <c r="D52" s="3"/>
      <c r="E52" s="3"/>
      <c r="J52" s="3"/>
    </row>
    <row r="53" spans="1:18" ht="25.5" x14ac:dyDescent="0.2">
      <c r="A53" s="3"/>
      <c r="B53" s="3"/>
      <c r="C53" s="3"/>
      <c r="D53" s="3"/>
      <c r="E53" s="3"/>
      <c r="J53" s="3"/>
      <c r="Q53" s="4" t="s">
        <v>140</v>
      </c>
    </row>
    <row r="54" spans="1:18" x14ac:dyDescent="0.2">
      <c r="A54" s="3"/>
      <c r="B54" s="3"/>
      <c r="C54" s="3"/>
      <c r="D54" s="3"/>
      <c r="E54" s="3"/>
    </row>
    <row r="55" spans="1:18" x14ac:dyDescent="0.2">
      <c r="A55" s="3"/>
      <c r="B55" s="3"/>
      <c r="C55" s="3"/>
      <c r="D55" s="3"/>
      <c r="E55" s="3"/>
    </row>
    <row r="56" spans="1:18" s="11" customFormat="1" x14ac:dyDescent="0.2">
      <c r="A56" s="6"/>
      <c r="B56" s="6"/>
      <c r="C56" s="7"/>
      <c r="D56" s="7"/>
      <c r="E56" s="6"/>
      <c r="F56" s="6"/>
      <c r="G56" s="8"/>
      <c r="H56" s="6"/>
      <c r="I56" s="9"/>
      <c r="J56" s="6"/>
      <c r="K56" s="10"/>
      <c r="L56" s="6"/>
      <c r="M56" s="6"/>
      <c r="N56" s="6"/>
      <c r="O56" s="6"/>
      <c r="P56" s="6"/>
      <c r="Q56" s="10"/>
      <c r="R56" s="6"/>
    </row>
    <row r="57" spans="1:18" s="11" customForma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s="11" customForma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 s="11" customForma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 s="11" customForma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 s="11" customFormat="1" x14ac:dyDescent="0.2"/>
    <row r="62" spans="1:18" customFormat="1" x14ac:dyDescent="0.2"/>
  </sheetData>
  <phoneticPr fontId="3" type="noConversion"/>
  <conditionalFormatting sqref="G6 G56">
    <cfRule type="cellIs" dxfId="6" priority="1" stopIfTrue="1" operator="equal">
      <formula>"NO EXISTE"</formula>
    </cfRule>
  </conditionalFormatting>
  <pageMargins left="0.75" right="0.75" top="1" bottom="1" header="0" footer="0"/>
  <pageSetup paperSize="9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de Ventas</vt:lpstr>
      <vt:lpstr>'Ejercicio de Ventas'!Área_de_extracción</vt:lpstr>
    </vt:vector>
  </TitlesOfParts>
  <Company>EspecialistasEnExcel.com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EspecialistasEnExcel.com</dc:title>
  <dc:creator>EspecialistasEnExcel.com</dc:creator>
  <cp:lastModifiedBy>Roberto Pérez</cp:lastModifiedBy>
  <dcterms:created xsi:type="dcterms:W3CDTF">2006-05-02T21:25:39Z</dcterms:created>
  <dcterms:modified xsi:type="dcterms:W3CDTF">2024-05-23T02:49:51Z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d4e3e83f-cb24-4135-99df-4fff69817750</vt:lpwstr>
  </property>
</Properties>
</file>