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Altium\Projects\RS232ToWifi\Project\V1\RS232TOWIFI\RS232ToWifi\BOM\"/>
    </mc:Choice>
  </mc:AlternateContent>
  <xr:revisionPtr revIDLastSave="0" documentId="13_ncr:1_{93DF053C-6DB4-4DEA-81AA-59B1EB22580B}" xr6:coauthVersionLast="47" xr6:coauthVersionMax="47" xr10:uidLastSave="{00000000-0000-0000-0000-000000000000}"/>
  <bookViews>
    <workbookView xWindow="14400" yWindow="2895" windowWidth="14370" windowHeight="11385" activeTab="3" xr2:uid="{00000000-000D-0000-FFFF-FFFF00000000}"/>
  </bookViews>
  <sheets>
    <sheet name="BOM Report" sheetId="1" r:id="rId1"/>
    <sheet name="Project Information" sheetId="2" r:id="rId2"/>
    <sheet name="BOM" sheetId="3" r:id="rId3"/>
    <sheet name="BOM 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" i="4" l="1"/>
  <c r="R26" i="4"/>
  <c r="R24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7" i="4"/>
  <c r="Q8" i="4"/>
  <c r="R8" i="4" s="1"/>
  <c r="Q9" i="4"/>
  <c r="R9" i="4" s="1"/>
  <c r="Q10" i="4"/>
  <c r="R10" i="4" s="1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5" i="4"/>
  <c r="Q26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7" i="4"/>
  <c r="H7" i="4"/>
  <c r="G24" i="3"/>
  <c r="S13" i="4"/>
  <c r="R28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B8" i="4"/>
  <c r="C8" i="4" s="1"/>
  <c r="B9" i="4"/>
  <c r="B10" i="4"/>
  <c r="E10" i="4" s="1"/>
  <c r="C10" i="4"/>
  <c r="D10" i="4"/>
  <c r="B11" i="4"/>
  <c r="F11" i="4" s="1"/>
  <c r="D11" i="4"/>
  <c r="E11" i="4"/>
  <c r="B12" i="4"/>
  <c r="G12" i="4" s="1"/>
  <c r="C12" i="4"/>
  <c r="D12" i="4"/>
  <c r="E12" i="4"/>
  <c r="F12" i="4"/>
  <c r="B13" i="4"/>
  <c r="H13" i="4" s="1"/>
  <c r="C13" i="4"/>
  <c r="D13" i="4"/>
  <c r="E13" i="4"/>
  <c r="F13" i="4"/>
  <c r="G13" i="4"/>
  <c r="B14" i="4"/>
  <c r="C14" i="4" s="1"/>
  <c r="B15" i="4"/>
  <c r="C15" i="4" s="1"/>
  <c r="D15" i="4"/>
  <c r="B16" i="4"/>
  <c r="C16" i="4" s="1"/>
  <c r="B17" i="4"/>
  <c r="B18" i="4"/>
  <c r="E18" i="4" s="1"/>
  <c r="C18" i="4"/>
  <c r="B19" i="4"/>
  <c r="F19" i="4" s="1"/>
  <c r="B20" i="4"/>
  <c r="G20" i="4" s="1"/>
  <c r="B21" i="4"/>
  <c r="C21" i="4" s="1"/>
  <c r="G21" i="4"/>
  <c r="B22" i="4"/>
  <c r="C22" i="4" s="1"/>
  <c r="E22" i="4"/>
  <c r="B23" i="4"/>
  <c r="H23" i="4" s="1"/>
  <c r="D23" i="4"/>
  <c r="E23" i="4"/>
  <c r="F23" i="4"/>
  <c r="G23" i="4"/>
  <c r="B24" i="4"/>
  <c r="C24" i="4" s="1"/>
  <c r="B25" i="4"/>
  <c r="B26" i="4"/>
  <c r="E26" i="4" s="1"/>
  <c r="C26" i="4"/>
  <c r="D26" i="4"/>
  <c r="B27" i="4"/>
  <c r="F27" i="4" s="1"/>
  <c r="D27" i="4"/>
  <c r="B28" i="4"/>
  <c r="G28" i="4" s="1"/>
  <c r="C28" i="4"/>
  <c r="D28" i="4"/>
  <c r="E28" i="4"/>
  <c r="F28" i="4"/>
  <c r="B29" i="4"/>
  <c r="C29" i="4"/>
  <c r="D29" i="4"/>
  <c r="E29" i="4"/>
  <c r="F29" i="4"/>
  <c r="B30" i="4"/>
  <c r="C30" i="4" s="1"/>
  <c r="D30" i="4"/>
  <c r="E30" i="4"/>
  <c r="F30" i="4"/>
  <c r="G30" i="4"/>
  <c r="H30" i="4" s="1"/>
  <c r="B31" i="4"/>
  <c r="C31" i="4"/>
  <c r="D31" i="4"/>
  <c r="E31" i="4"/>
  <c r="F31" i="4"/>
  <c r="G31" i="4"/>
  <c r="H31" i="4"/>
  <c r="B32" i="4"/>
  <c r="C32" i="4" s="1"/>
  <c r="B33" i="4"/>
  <c r="B34" i="4"/>
  <c r="E34" i="4" s="1"/>
  <c r="C34" i="4"/>
  <c r="D34" i="4"/>
  <c r="B35" i="4"/>
  <c r="F35" i="4" s="1"/>
  <c r="C35" i="4"/>
  <c r="D35" i="4"/>
  <c r="E35" i="4"/>
  <c r="B36" i="4"/>
  <c r="G36" i="4" s="1"/>
  <c r="C36" i="4"/>
  <c r="D36" i="4"/>
  <c r="E36" i="4"/>
  <c r="F36" i="4"/>
  <c r="B37" i="4"/>
  <c r="H37" i="4" s="1"/>
  <c r="C37" i="4"/>
  <c r="D37" i="4"/>
  <c r="E37" i="4"/>
  <c r="F37" i="4"/>
  <c r="G37" i="4"/>
  <c r="B38" i="4"/>
  <c r="C38" i="4" s="1"/>
  <c r="D38" i="4"/>
  <c r="E38" i="4"/>
  <c r="F38" i="4"/>
  <c r="G38" i="4"/>
  <c r="H38" i="4" s="1"/>
  <c r="B39" i="4"/>
  <c r="C39" i="4"/>
  <c r="D39" i="4"/>
  <c r="E39" i="4"/>
  <c r="F39" i="4"/>
  <c r="G39" i="4"/>
  <c r="H39" i="4"/>
  <c r="B40" i="4"/>
  <c r="C40" i="4" s="1"/>
  <c r="B41" i="4"/>
  <c r="B42" i="4"/>
  <c r="E42" i="4" s="1"/>
  <c r="C42" i="4"/>
  <c r="D42" i="4"/>
  <c r="B43" i="4"/>
  <c r="F43" i="4" s="1"/>
  <c r="C43" i="4"/>
  <c r="D43" i="4"/>
  <c r="E43" i="4"/>
  <c r="B44" i="4"/>
  <c r="G44" i="4" s="1"/>
  <c r="C44" i="4"/>
  <c r="D44" i="4"/>
  <c r="E44" i="4"/>
  <c r="F44" i="4"/>
  <c r="B45" i="4"/>
  <c r="H45" i="4" s="1"/>
  <c r="C45" i="4"/>
  <c r="D45" i="4"/>
  <c r="E45" i="4"/>
  <c r="F45" i="4"/>
  <c r="G45" i="4"/>
  <c r="B46" i="4"/>
  <c r="C46" i="4" s="1"/>
  <c r="D46" i="4"/>
  <c r="E46" i="4"/>
  <c r="F46" i="4"/>
  <c r="G46" i="4"/>
  <c r="H46" i="4" s="1"/>
  <c r="B47" i="4"/>
  <c r="C47" i="4"/>
  <c r="D47" i="4"/>
  <c r="E47" i="4"/>
  <c r="F47" i="4"/>
  <c r="G47" i="4"/>
  <c r="H47" i="4"/>
  <c r="B48" i="4"/>
  <c r="C48" i="4" s="1"/>
  <c r="B49" i="4"/>
  <c r="B50" i="4"/>
  <c r="E50" i="4" s="1"/>
  <c r="C50" i="4"/>
  <c r="D50" i="4"/>
  <c r="B51" i="4"/>
  <c r="F51" i="4" s="1"/>
  <c r="C51" i="4"/>
  <c r="D51" i="4"/>
  <c r="E51" i="4"/>
  <c r="B52" i="4"/>
  <c r="G52" i="4" s="1"/>
  <c r="C52" i="4"/>
  <c r="D52" i="4"/>
  <c r="E52" i="4"/>
  <c r="F52" i="4"/>
  <c r="B53" i="4"/>
  <c r="H53" i="4" s="1"/>
  <c r="C53" i="4"/>
  <c r="D53" i="4"/>
  <c r="E53" i="4"/>
  <c r="F53" i="4"/>
  <c r="G53" i="4"/>
  <c r="B54" i="4"/>
  <c r="C54" i="4" s="1"/>
  <c r="D54" i="4"/>
  <c r="E54" i="4"/>
  <c r="F54" i="4"/>
  <c r="G54" i="4"/>
  <c r="H54" i="4" s="1"/>
  <c r="B55" i="4"/>
  <c r="C55" i="4"/>
  <c r="D55" i="4"/>
  <c r="E55" i="4"/>
  <c r="F55" i="4"/>
  <c r="G55" i="4"/>
  <c r="H55" i="4"/>
  <c r="B56" i="4"/>
  <c r="C56" i="4" s="1"/>
  <c r="B57" i="4"/>
  <c r="B58" i="4"/>
  <c r="E58" i="4" s="1"/>
  <c r="C58" i="4"/>
  <c r="D58" i="4"/>
  <c r="B59" i="4"/>
  <c r="F59" i="4" s="1"/>
  <c r="D59" i="4"/>
  <c r="E59" i="4"/>
  <c r="B60" i="4"/>
  <c r="G60" i="4" s="1"/>
  <c r="C60" i="4"/>
  <c r="D60" i="4"/>
  <c r="E60" i="4"/>
  <c r="F60" i="4"/>
  <c r="B61" i="4"/>
  <c r="H61" i="4" s="1"/>
  <c r="C61" i="4"/>
  <c r="D61" i="4"/>
  <c r="E61" i="4"/>
  <c r="F61" i="4"/>
  <c r="G61" i="4"/>
  <c r="B62" i="4"/>
  <c r="C62" i="4" s="1"/>
  <c r="D62" i="4"/>
  <c r="E62" i="4"/>
  <c r="F62" i="4"/>
  <c r="G62" i="4"/>
  <c r="H62" i="4" s="1"/>
  <c r="B63" i="4"/>
  <c r="C63" i="4"/>
  <c r="D63" i="4"/>
  <c r="E63" i="4"/>
  <c r="F63" i="4"/>
  <c r="G63" i="4"/>
  <c r="H63" i="4"/>
  <c r="B64" i="4"/>
  <c r="C64" i="4" s="1"/>
  <c r="B65" i="4"/>
  <c r="B66" i="4"/>
  <c r="E66" i="4" s="1"/>
  <c r="C66" i="4"/>
  <c r="D66" i="4"/>
  <c r="B67" i="4"/>
  <c r="F67" i="4" s="1"/>
  <c r="D67" i="4"/>
  <c r="E67" i="4"/>
  <c r="B68" i="4"/>
  <c r="G68" i="4" s="1"/>
  <c r="C68" i="4"/>
  <c r="D68" i="4"/>
  <c r="E68" i="4"/>
  <c r="F68" i="4"/>
  <c r="B69" i="4"/>
  <c r="H69" i="4" s="1"/>
  <c r="C69" i="4"/>
  <c r="D69" i="4"/>
  <c r="E69" i="4"/>
  <c r="F69" i="4"/>
  <c r="G69" i="4"/>
  <c r="B70" i="4"/>
  <c r="C70" i="4" s="1"/>
  <c r="D70" i="4"/>
  <c r="E70" i="4"/>
  <c r="F70" i="4"/>
  <c r="G70" i="4"/>
  <c r="H70" i="4" s="1"/>
  <c r="B71" i="4"/>
  <c r="C71" i="4"/>
  <c r="D71" i="4"/>
  <c r="E71" i="4"/>
  <c r="F71" i="4"/>
  <c r="G71" i="4"/>
  <c r="H71" i="4"/>
  <c r="B72" i="4"/>
  <c r="C72" i="4" s="1"/>
  <c r="B73" i="4"/>
  <c r="B74" i="4"/>
  <c r="E74" i="4" s="1"/>
  <c r="C74" i="4"/>
  <c r="D74" i="4"/>
  <c r="B75" i="4"/>
  <c r="F75" i="4" s="1"/>
  <c r="D75" i="4"/>
  <c r="E75" i="4"/>
  <c r="B76" i="4"/>
  <c r="G76" i="4" s="1"/>
  <c r="C76" i="4"/>
  <c r="E76" i="4"/>
  <c r="F76" i="4"/>
  <c r="B77" i="4"/>
  <c r="H77" i="4" s="1"/>
  <c r="C77" i="4"/>
  <c r="D77" i="4"/>
  <c r="E77" i="4"/>
  <c r="F77" i="4"/>
  <c r="G77" i="4"/>
  <c r="B78" i="4"/>
  <c r="C78" i="4" s="1"/>
  <c r="D78" i="4"/>
  <c r="E78" i="4"/>
  <c r="F78" i="4"/>
  <c r="G78" i="4"/>
  <c r="H78" i="4" s="1"/>
  <c r="B79" i="4"/>
  <c r="C79" i="4"/>
  <c r="D79" i="4"/>
  <c r="E79" i="4"/>
  <c r="F79" i="4"/>
  <c r="G79" i="4"/>
  <c r="H79" i="4"/>
  <c r="B80" i="4"/>
  <c r="B81" i="4"/>
  <c r="C81" i="4" s="1"/>
  <c r="B82" i="4"/>
  <c r="E82" i="4" s="1"/>
  <c r="C82" i="4"/>
  <c r="D82" i="4"/>
  <c r="B83" i="4"/>
  <c r="F83" i="4" s="1"/>
  <c r="D83" i="4"/>
  <c r="E83" i="4"/>
  <c r="B84" i="4"/>
  <c r="G84" i="4" s="1"/>
  <c r="C84" i="4"/>
  <c r="D84" i="4"/>
  <c r="E84" i="4"/>
  <c r="F84" i="4"/>
  <c r="B85" i="4"/>
  <c r="C85" i="4"/>
  <c r="D85" i="4"/>
  <c r="E85" i="4"/>
  <c r="F85" i="4"/>
  <c r="G85" i="4"/>
  <c r="B86" i="4"/>
  <c r="C86" i="4" s="1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B89" i="4"/>
  <c r="C89" i="4"/>
  <c r="B90" i="4"/>
  <c r="E90" i="4" s="1"/>
  <c r="C90" i="4"/>
  <c r="D90" i="4"/>
  <c r="B91" i="4"/>
  <c r="F91" i="4" s="1"/>
  <c r="D91" i="4"/>
  <c r="E91" i="4"/>
  <c r="B92" i="4"/>
  <c r="G92" i="4" s="1"/>
  <c r="C92" i="4"/>
  <c r="D92" i="4"/>
  <c r="E92" i="4"/>
  <c r="F92" i="4"/>
  <c r="B93" i="4"/>
  <c r="H93" i="4" s="1"/>
  <c r="C93" i="4"/>
  <c r="D93" i="4"/>
  <c r="E93" i="4"/>
  <c r="F93" i="4"/>
  <c r="G93" i="4"/>
  <c r="B94" i="4"/>
  <c r="C94" i="4" s="1"/>
  <c r="D94" i="4"/>
  <c r="E94" i="4"/>
  <c r="F94" i="4"/>
  <c r="G94" i="4"/>
  <c r="H94" i="4" s="1"/>
  <c r="B95" i="4"/>
  <c r="C95" i="4"/>
  <c r="D95" i="4"/>
  <c r="E95" i="4"/>
  <c r="F95" i="4"/>
  <c r="G95" i="4"/>
  <c r="H95" i="4"/>
  <c r="B96" i="4"/>
  <c r="B97" i="4"/>
  <c r="C97" i="4" s="1"/>
  <c r="B98" i="4"/>
  <c r="C98" i="4"/>
  <c r="D98" i="4"/>
  <c r="B99" i="4"/>
  <c r="B100" i="4"/>
  <c r="G100" i="4" s="1"/>
  <c r="C100" i="4"/>
  <c r="D100" i="4"/>
  <c r="E100" i="4"/>
  <c r="F100" i="4"/>
  <c r="B101" i="4"/>
  <c r="C101" i="4"/>
  <c r="D101" i="4"/>
  <c r="E101" i="4"/>
  <c r="F101" i="4"/>
  <c r="G101" i="4"/>
  <c r="B102" i="4"/>
  <c r="C102" i="4" s="1"/>
  <c r="D102" i="4"/>
  <c r="E102" i="4"/>
  <c r="F102" i="4"/>
  <c r="G102" i="4"/>
  <c r="H102" i="4" s="1"/>
  <c r="B103" i="4"/>
  <c r="C103" i="4"/>
  <c r="D103" i="4"/>
  <c r="E103" i="4"/>
  <c r="F103" i="4"/>
  <c r="G103" i="4"/>
  <c r="H103" i="4" s="1"/>
  <c r="B104" i="4"/>
  <c r="G104" i="4" s="1"/>
  <c r="H104" i="4" s="1"/>
  <c r="B105" i="4"/>
  <c r="C105" i="4"/>
  <c r="B106" i="4"/>
  <c r="C106" i="4" s="1"/>
  <c r="G14" i="4" l="1"/>
  <c r="H14" i="4" s="1"/>
  <c r="E20" i="4"/>
  <c r="C23" i="4"/>
  <c r="F21" i="4"/>
  <c r="E19" i="4"/>
  <c r="H15" i="4"/>
  <c r="F14" i="4"/>
  <c r="E21" i="4"/>
  <c r="D19" i="4"/>
  <c r="G15" i="4"/>
  <c r="E14" i="4"/>
  <c r="F15" i="4"/>
  <c r="D14" i="4"/>
  <c r="G22" i="4"/>
  <c r="H22" i="4" s="1"/>
  <c r="D21" i="4"/>
  <c r="E27" i="4"/>
  <c r="F22" i="4"/>
  <c r="D18" i="4"/>
  <c r="E15" i="4"/>
  <c r="H21" i="4"/>
  <c r="D22" i="4"/>
  <c r="F20" i="4"/>
  <c r="E98" i="4"/>
  <c r="F98" i="4"/>
  <c r="G98" i="4"/>
  <c r="H98" i="4"/>
  <c r="H85" i="4"/>
  <c r="C25" i="4"/>
  <c r="D25" i="4"/>
  <c r="E25" i="4"/>
  <c r="F25" i="4"/>
  <c r="G25" i="4"/>
  <c r="H25" i="4" s="1"/>
  <c r="D106" i="4"/>
  <c r="C104" i="4"/>
  <c r="D104" i="4"/>
  <c r="E104" i="4"/>
  <c r="F104" i="4"/>
  <c r="C57" i="4"/>
  <c r="D57" i="4"/>
  <c r="E57" i="4"/>
  <c r="F57" i="4"/>
  <c r="G57" i="4"/>
  <c r="H57" i="4"/>
  <c r="C49" i="4"/>
  <c r="D49" i="4"/>
  <c r="E49" i="4"/>
  <c r="F49" i="4"/>
  <c r="G49" i="4"/>
  <c r="H49" i="4"/>
  <c r="C41" i="4"/>
  <c r="D41" i="4"/>
  <c r="E41" i="4"/>
  <c r="F41" i="4"/>
  <c r="G41" i="4"/>
  <c r="H41" i="4" s="1"/>
  <c r="C33" i="4"/>
  <c r="D33" i="4"/>
  <c r="E33" i="4"/>
  <c r="F33" i="4"/>
  <c r="G33" i="4"/>
  <c r="H33" i="4"/>
  <c r="F99" i="4"/>
  <c r="G99" i="4"/>
  <c r="H99" i="4"/>
  <c r="E99" i="4"/>
  <c r="D97" i="4"/>
  <c r="E97" i="4"/>
  <c r="F97" i="4"/>
  <c r="G97" i="4"/>
  <c r="H97" i="4"/>
  <c r="C65" i="4"/>
  <c r="D65" i="4"/>
  <c r="E65" i="4"/>
  <c r="F65" i="4"/>
  <c r="G65" i="4"/>
  <c r="H65" i="4" s="1"/>
  <c r="D99" i="4"/>
  <c r="C73" i="4"/>
  <c r="D73" i="4"/>
  <c r="E73" i="4"/>
  <c r="F73" i="4"/>
  <c r="G73" i="4"/>
  <c r="H73" i="4"/>
  <c r="E106" i="4"/>
  <c r="F106" i="4"/>
  <c r="G106" i="4"/>
  <c r="H106" i="4" s="1"/>
  <c r="H101" i="4"/>
  <c r="C99" i="4"/>
  <c r="C96" i="4"/>
  <c r="D96" i="4"/>
  <c r="G96" i="4"/>
  <c r="H96" i="4" s="1"/>
  <c r="E96" i="4"/>
  <c r="F96" i="4"/>
  <c r="D89" i="4"/>
  <c r="E89" i="4"/>
  <c r="F89" i="4"/>
  <c r="G89" i="4"/>
  <c r="H89" i="4"/>
  <c r="C88" i="4"/>
  <c r="D88" i="4"/>
  <c r="E88" i="4"/>
  <c r="F88" i="4"/>
  <c r="G88" i="4"/>
  <c r="H88" i="4"/>
  <c r="D81" i="4"/>
  <c r="E81" i="4"/>
  <c r="F81" i="4"/>
  <c r="G81" i="4"/>
  <c r="H81" i="4"/>
  <c r="C17" i="4"/>
  <c r="D17" i="4"/>
  <c r="E17" i="4"/>
  <c r="F17" i="4"/>
  <c r="G17" i="4"/>
  <c r="H17" i="4" s="1"/>
  <c r="C9" i="4"/>
  <c r="D9" i="4"/>
  <c r="E9" i="4"/>
  <c r="F9" i="4"/>
  <c r="G9" i="4"/>
  <c r="H9" i="4"/>
  <c r="D105" i="4"/>
  <c r="E105" i="4"/>
  <c r="G105" i="4"/>
  <c r="H105" i="4" s="1"/>
  <c r="F105" i="4"/>
  <c r="C80" i="4"/>
  <c r="D80" i="4"/>
  <c r="E80" i="4"/>
  <c r="F80" i="4"/>
  <c r="G80" i="4"/>
  <c r="H80" i="4" s="1"/>
  <c r="C91" i="4"/>
  <c r="C83" i="4"/>
  <c r="D76" i="4"/>
  <c r="C75" i="4"/>
  <c r="H72" i="4"/>
  <c r="C67" i="4"/>
  <c r="H64" i="4"/>
  <c r="C59" i="4"/>
  <c r="H40" i="4"/>
  <c r="C27" i="4"/>
  <c r="D20" i="4"/>
  <c r="C19" i="4"/>
  <c r="H16" i="4"/>
  <c r="C11" i="4"/>
  <c r="G72" i="4"/>
  <c r="G64" i="4"/>
  <c r="G56" i="4"/>
  <c r="H56" i="4" s="1"/>
  <c r="G48" i="4"/>
  <c r="H48" i="4" s="1"/>
  <c r="G40" i="4"/>
  <c r="G32" i="4"/>
  <c r="H32" i="4" s="1"/>
  <c r="G24" i="4"/>
  <c r="H24" i="4" s="1"/>
  <c r="C20" i="4"/>
  <c r="G16" i="4"/>
  <c r="G8" i="4"/>
  <c r="H8" i="4" s="1"/>
  <c r="H90" i="4"/>
  <c r="H82" i="4"/>
  <c r="F72" i="4"/>
  <c r="F64" i="4"/>
  <c r="F56" i="4"/>
  <c r="H50" i="4"/>
  <c r="F48" i="4"/>
  <c r="F40" i="4"/>
  <c r="F32" i="4"/>
  <c r="F24" i="4"/>
  <c r="H18" i="4"/>
  <c r="F16" i="4"/>
  <c r="F8" i="4"/>
  <c r="H91" i="4"/>
  <c r="G90" i="4"/>
  <c r="G82" i="4"/>
  <c r="G74" i="4"/>
  <c r="H74" i="4" s="1"/>
  <c r="E72" i="4"/>
  <c r="H67" i="4"/>
  <c r="G66" i="4"/>
  <c r="H66" i="4" s="1"/>
  <c r="E64" i="4"/>
  <c r="G58" i="4"/>
  <c r="H58" i="4" s="1"/>
  <c r="E56" i="4"/>
  <c r="H51" i="4"/>
  <c r="G50" i="4"/>
  <c r="E48" i="4"/>
  <c r="G42" i="4"/>
  <c r="H42" i="4" s="1"/>
  <c r="E40" i="4"/>
  <c r="H35" i="4"/>
  <c r="G34" i="4"/>
  <c r="H34" i="4" s="1"/>
  <c r="E32" i="4"/>
  <c r="G26" i="4"/>
  <c r="H26" i="4" s="1"/>
  <c r="E24" i="4"/>
  <c r="G18" i="4"/>
  <c r="E16" i="4"/>
  <c r="H11" i="4"/>
  <c r="G10" i="4"/>
  <c r="H10" i="4" s="1"/>
  <c r="E8" i="4"/>
  <c r="G91" i="4"/>
  <c r="F90" i="4"/>
  <c r="H84" i="4"/>
  <c r="G83" i="4"/>
  <c r="H83" i="4" s="1"/>
  <c r="F82" i="4"/>
  <c r="H76" i="4"/>
  <c r="G75" i="4"/>
  <c r="H75" i="4" s="1"/>
  <c r="F74" i="4"/>
  <c r="D72" i="4"/>
  <c r="H68" i="4"/>
  <c r="G67" i="4"/>
  <c r="F66" i="4"/>
  <c r="D64" i="4"/>
  <c r="H60" i="4"/>
  <c r="G59" i="4"/>
  <c r="H59" i="4" s="1"/>
  <c r="F58" i="4"/>
  <c r="D56" i="4"/>
  <c r="H52" i="4"/>
  <c r="G51" i="4"/>
  <c r="F50" i="4"/>
  <c r="D48" i="4"/>
  <c r="H44" i="4"/>
  <c r="G43" i="4"/>
  <c r="H43" i="4" s="1"/>
  <c r="F42" i="4"/>
  <c r="D40" i="4"/>
  <c r="H36" i="4"/>
  <c r="G35" i="4"/>
  <c r="F34" i="4"/>
  <c r="D32" i="4"/>
  <c r="H28" i="4"/>
  <c r="G27" i="4"/>
  <c r="H27" i="4" s="1"/>
  <c r="F26" i="4"/>
  <c r="D24" i="4"/>
  <c r="H20" i="4"/>
  <c r="G19" i="4"/>
  <c r="H19" i="4" s="1"/>
  <c r="F18" i="4"/>
  <c r="D16" i="4"/>
  <c r="H12" i="4"/>
  <c r="G11" i="4"/>
  <c r="F10" i="4"/>
  <c r="D8" i="4"/>
  <c r="H100" i="4"/>
  <c r="H92" i="4"/>
  <c r="B7" i="4"/>
  <c r="C7" i="4" s="1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G29" i="4"/>
  <c r="H29" i="4" s="1"/>
  <c r="R29" i="4" s="1"/>
  <c r="G32" i="1"/>
  <c r="U6" i="4" l="1"/>
  <c r="S82" i="4"/>
  <c r="S85" i="4"/>
  <c r="S77" i="4"/>
  <c r="S75" i="4"/>
  <c r="S71" i="4"/>
  <c r="S67" i="4"/>
  <c r="S63" i="4"/>
  <c r="S59" i="4"/>
  <c r="S55" i="4"/>
  <c r="S51" i="4"/>
  <c r="S47" i="4"/>
  <c r="S43" i="4"/>
  <c r="S39" i="4"/>
  <c r="S35" i="4"/>
  <c r="S31" i="4"/>
  <c r="S27" i="4"/>
  <c r="S23" i="4"/>
  <c r="S19" i="4"/>
  <c r="S15" i="4"/>
  <c r="S88" i="4"/>
  <c r="S80" i="4"/>
  <c r="S83" i="4"/>
  <c r="S74" i="4"/>
  <c r="S66" i="4"/>
  <c r="S58" i="4"/>
  <c r="S50" i="4"/>
  <c r="S42" i="4"/>
  <c r="S38" i="4"/>
  <c r="S34" i="4"/>
  <c r="S30" i="4"/>
  <c r="S26" i="4"/>
  <c r="S22" i="4"/>
  <c r="S18" i="4"/>
  <c r="S90" i="4"/>
  <c r="S91" i="4"/>
  <c r="S70" i="4"/>
  <c r="S62" i="4"/>
  <c r="S54" i="4"/>
  <c r="S46" i="4"/>
  <c r="S86" i="4"/>
  <c r="S78" i="4"/>
  <c r="S89" i="4"/>
  <c r="S81" i="4"/>
  <c r="S73" i="4"/>
  <c r="S69" i="4"/>
  <c r="S65" i="4"/>
  <c r="S61" i="4"/>
  <c r="S57" i="4"/>
  <c r="S53" i="4"/>
  <c r="S49" i="4"/>
  <c r="S45" i="4"/>
  <c r="S41" i="4"/>
  <c r="S37" i="4"/>
  <c r="S33" i="4"/>
  <c r="S29" i="4"/>
  <c r="S25" i="4"/>
  <c r="S21" i="4"/>
  <c r="S17" i="4"/>
  <c r="S92" i="4"/>
  <c r="S84" i="4"/>
  <c r="S76" i="4"/>
  <c r="S87" i="4"/>
  <c r="S79" i="4"/>
  <c r="S72" i="4"/>
  <c r="S68" i="4"/>
  <c r="S64" i="4"/>
  <c r="S60" i="4"/>
  <c r="S56" i="4"/>
  <c r="S52" i="4"/>
  <c r="S48" i="4"/>
  <c r="S44" i="4"/>
  <c r="S40" i="4"/>
  <c r="S36" i="4"/>
  <c r="S32" i="4"/>
  <c r="S28" i="4"/>
  <c r="S24" i="4"/>
  <c r="S20" i="4"/>
  <c r="S16" i="4"/>
  <c r="S14" i="4"/>
  <c r="S12" i="4"/>
  <c r="S11" i="4"/>
  <c r="S10" i="4"/>
  <c r="S9" i="4"/>
  <c r="S8" i="4"/>
  <c r="E7" i="4"/>
  <c r="F7" i="4"/>
  <c r="G7" i="4"/>
  <c r="S7" i="4" s="1"/>
  <c r="D7" i="4"/>
  <c r="C8" i="1"/>
  <c r="B8" i="1"/>
</calcChain>
</file>

<file path=xl/sharedStrings.xml><?xml version="1.0" encoding="utf-8"?>
<sst xmlns="http://schemas.openxmlformats.org/spreadsheetml/2006/main" count="359" uniqueCount="172">
  <si>
    <t>Approved</t>
  </si>
  <si>
    <t>Notes</t>
  </si>
  <si>
    <t>Creation Date:</t>
  </si>
  <si>
    <t>Print Date:</t>
  </si>
  <si>
    <t xml:space="preserve"> 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</si>
  <si>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</si>
  <si>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</si>
  <si>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</si>
  <si>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</si>
  <si>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</si>
  <si>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</si>
  <si>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</si>
  <si>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</si>
  <si>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</si>
  <si>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</si>
  <si>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</si>
  <si>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</si>
  <si>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</si>
  <si>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</si>
  <si>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</si>
  <si>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</si>
  <si>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</si>
  <si>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Revision:</t>
  </si>
  <si>
    <t>Document Revision</t>
  </si>
  <si>
    <t>1A</t>
  </si>
  <si>
    <t>Discription</t>
  </si>
  <si>
    <t>Value</t>
  </si>
  <si>
    <t>Footprint</t>
  </si>
  <si>
    <t>Designator</t>
  </si>
  <si>
    <t>Quantity</t>
  </si>
  <si>
    <t>Number of PCB</t>
  </si>
  <si>
    <t>Nec. Qua.</t>
  </si>
  <si>
    <t>MOQ</t>
  </si>
  <si>
    <t>Man. Ref.</t>
  </si>
  <si>
    <t>Sup. Ref</t>
  </si>
  <si>
    <t>Cost</t>
  </si>
  <si>
    <t>Qua. Buy</t>
  </si>
  <si>
    <t>Uni. Price</t>
  </si>
  <si>
    <t>Buy?</t>
  </si>
  <si>
    <t>Supplier 1</t>
  </si>
  <si>
    <t>19/09/2020</t>
  </si>
  <si>
    <t>RS232ToWifi.PrjPcb</t>
  </si>
  <si>
    <t>1C</t>
  </si>
  <si>
    <t>15:52:11</t>
  </si>
  <si>
    <t>Rs232 To Wifi</t>
  </si>
  <si>
    <t>Comment</t>
  </si>
  <si>
    <t>Ceramic Capacitor</t>
  </si>
  <si>
    <t>Eletrolitic Capacitor</t>
  </si>
  <si>
    <t>Tantalum capacitor</t>
  </si>
  <si>
    <t>DNP</t>
  </si>
  <si>
    <t>Conector</t>
  </si>
  <si>
    <t>Led</t>
  </si>
  <si>
    <t>Res</t>
  </si>
  <si>
    <t>Swich</t>
  </si>
  <si>
    <t>HLK-PM01</t>
  </si>
  <si>
    <t>LDO</t>
  </si>
  <si>
    <t>RS232 Serie CI</t>
  </si>
  <si>
    <t>ESP8266-12E/ESP-12E</t>
  </si>
  <si>
    <t>Description</t>
  </si>
  <si>
    <t>Condensador Tantalum</t>
  </si>
  <si>
    <t>Diode</t>
  </si>
  <si>
    <t>Zener Diode</t>
  </si>
  <si>
    <t>Fusivel SMD LITTELFUSE  0154</t>
  </si>
  <si>
    <t>Conector 2 pins</t>
  </si>
  <si>
    <t>Conector 4 pins</t>
  </si>
  <si>
    <t>Conector 3 pins</t>
  </si>
  <si>
    <t>6x3.5mm SMD WS-TASV, height 4.3 mm, 160 gf</t>
  </si>
  <si>
    <t>HI-LINK Ultra-compact power module HLK-PM01&lt;p&gt; &lt;ul&gt; &lt;li&gt;Meet UL, CE requirements&lt;/li&gt; &lt;li&gt;Ultra-thin, ultra-small&lt;/li&gt; &lt;li&gt;All voltage input (AC: 90 ~ 264V)&lt;/li&gt; &lt;li&gt;Low ripple and low noise&lt;/li&gt; &lt;li&gt;Output overload and short circuit protection&lt;/li&gt; &lt;li&gt;High efficiency, high power density&lt;/li&gt; &lt;li&gt;The product is designed to meet the requirements of EMC and Safety Test&lt;/li&gt; &lt;li&gt;Low power consumption, environmental protection, no-load loss &lt;0.1W&lt;/li&gt; &lt;li&gt;100% load aging and testing&lt;/li&gt;</t>
  </si>
  <si>
    <t>ST, LF33ABDT-TR, Fixed LDO Voltage Regulator, 3V to 16V, 400mV Dropout, 3.3Vout, 0.5Aout, TO-252-3</t>
  </si>
  <si>
    <t>3-V to 5.5-V Single-Channel RS-232 Line Driver / Receiver with ±15-kV ESD Protection, -40 to 85 degC, 16-Pin TSSOP (PW), Green (RoHS &amp; no Sb/Br)</t>
  </si>
  <si>
    <t>This WiFi module has a 32-bit MCU micro and clock speeds supporting 80 MHz or 160 MHz. Supports the RTOS and integrated Wi-Fi MAC/BB/RF/PA/LNA, and has an on-board antenna.</t>
  </si>
  <si>
    <t>0.1uF</t>
  </si>
  <si>
    <t>1000uF</t>
  </si>
  <si>
    <t>2.2uF</t>
  </si>
  <si>
    <t>1uF</t>
  </si>
  <si>
    <t>BYG21M</t>
  </si>
  <si>
    <t>1N</t>
  </si>
  <si>
    <t>0154.V24.0.315A</t>
  </si>
  <si>
    <t/>
  </si>
  <si>
    <t>4</t>
  </si>
  <si>
    <t>3</t>
  </si>
  <si>
    <t>0R0</t>
  </si>
  <si>
    <t>0R1</t>
  </si>
  <si>
    <t>470R</t>
  </si>
  <si>
    <t>10k</t>
  </si>
  <si>
    <t>434121043816</t>
  </si>
  <si>
    <t>LF33ABDT-TR</t>
  </si>
  <si>
    <t>MAX3221IPW</t>
  </si>
  <si>
    <t>notas</t>
  </si>
  <si>
    <t>MCVVT6R3M102FB3L</t>
  </si>
  <si>
    <t>TMCJ1C105MTRF</t>
  </si>
  <si>
    <t>24Vin</t>
  </si>
  <si>
    <t>AC</t>
  </si>
  <si>
    <t>C1, C2, C3, C4, C5, C6, C7</t>
  </si>
  <si>
    <t>CE1</t>
  </si>
  <si>
    <t>CT1</t>
  </si>
  <si>
    <t>CT2</t>
  </si>
  <si>
    <t>D1</t>
  </si>
  <si>
    <t>D2</t>
  </si>
  <si>
    <t>F1</t>
  </si>
  <si>
    <t>J1</t>
  </si>
  <si>
    <t>J2</t>
  </si>
  <si>
    <t>J3</t>
  </si>
  <si>
    <t>Led1</t>
  </si>
  <si>
    <t>R1</t>
  </si>
  <si>
    <t>R2</t>
  </si>
  <si>
    <t>R3, R5, R9</t>
  </si>
  <si>
    <t>R4, R6, R7, R8, R10, R11</t>
  </si>
  <si>
    <t>S1, S2</t>
  </si>
  <si>
    <t>U1</t>
  </si>
  <si>
    <t>U2</t>
  </si>
  <si>
    <t>U3</t>
  </si>
  <si>
    <t>U4</t>
  </si>
  <si>
    <t>0603C</t>
  </si>
  <si>
    <t>WCAP-AS5H_8x10.5</t>
  </si>
  <si>
    <t>1206T</t>
  </si>
  <si>
    <t>0603T</t>
  </si>
  <si>
    <t>DO-214AC</t>
  </si>
  <si>
    <t>1N5359BG</t>
  </si>
  <si>
    <t>Fuseholder154</t>
  </si>
  <si>
    <t>691313510002</t>
  </si>
  <si>
    <t>61300411121</t>
  </si>
  <si>
    <t>61300311121</t>
  </si>
  <si>
    <t>LED_5MM_RED_1C-2A</t>
  </si>
  <si>
    <t>0805</t>
  </si>
  <si>
    <t>0603</t>
  </si>
  <si>
    <t>HLK-PM01/ISE</t>
  </si>
  <si>
    <t>DPAK-TO-252-3, CASE369C</t>
  </si>
  <si>
    <t>TI-PW16_M</t>
  </si>
  <si>
    <t>XCVR_ESP8266-12E/ESP-12E</t>
  </si>
  <si>
    <t>C:\Users\Utilizador\Documents\Altium\Projects\RS232ToWifi\Project\V1\RS232TOWIFI\RS232ToWifi\RS232ToWifi.PrjPcb</t>
  </si>
  <si>
    <t>None</t>
  </si>
  <si>
    <t>&lt;Parameter Title not found&gt;</t>
  </si>
  <si>
    <t>34</t>
  </si>
  <si>
    <t>19/09/2020 15:52:11</t>
  </si>
  <si>
    <t>BOM_PartType</t>
  </si>
  <si>
    <t>BOM</t>
  </si>
  <si>
    <t>CC0603KRX7R9BB104</t>
  </si>
  <si>
    <t>ESP8266-12E</t>
  </si>
  <si>
    <t>603-CC603KRX7R9BB104</t>
  </si>
  <si>
    <t>EEE-FK0J102GV</t>
  </si>
  <si>
    <t>667-EEE-FK0J102GV</t>
  </si>
  <si>
    <t>TAJS225M010RNJ</t>
  </si>
  <si>
    <t>581-TAJS225M010RNJ</t>
  </si>
  <si>
    <t>710-61300311121</t>
  </si>
  <si>
    <t>710-61300411121</t>
  </si>
  <si>
    <t>TBP01R1-508-02BE</t>
  </si>
  <si>
    <t>490-TBP01R1-508-02BE</t>
  </si>
  <si>
    <t>conector</t>
  </si>
  <si>
    <t>Conector 2 pins header</t>
  </si>
  <si>
    <t>691351500002</t>
  </si>
  <si>
    <t>39530-0502</t>
  </si>
  <si>
    <t>538-39530-0502</t>
  </si>
  <si>
    <t>LTL-307E</t>
  </si>
  <si>
    <t>859-LTL-307E</t>
  </si>
  <si>
    <t>710-434121043816</t>
  </si>
  <si>
    <t>CRCW060310K0JNEBC</t>
  </si>
  <si>
    <t>71-CRCW060310K0JNEBC</t>
  </si>
  <si>
    <t>595-MAX3221IPW</t>
  </si>
  <si>
    <t>AliExpress</t>
  </si>
  <si>
    <t>Comprado</t>
  </si>
  <si>
    <t>Adicionar</t>
  </si>
  <si>
    <t>sem stock</t>
  </si>
  <si>
    <t>755-TCM1E105M8R</t>
  </si>
  <si>
    <t>TCM1E105M8R</t>
  </si>
  <si>
    <t>BD433M5FP-CE2</t>
  </si>
  <si>
    <t>755-BD433M5FP-CE2</t>
  </si>
  <si>
    <t>CRCW0603470RFKEAC</t>
  </si>
  <si>
    <t>71-CRCW0603470RFKEAC</t>
  </si>
  <si>
    <t>710-560050316001</t>
  </si>
  <si>
    <t>SFR10EZPJ000</t>
  </si>
  <si>
    <t>755-SFR10EZPJ000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</si>
</sst>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9" xfId="0" applyNumberFormat="1" applyFont="1" applyFill="1" applyBorder="1" applyAlignment="1">
      <alignment vertical="top"/>
    </xf>
    <xf numFmtId="1" fontId="0" fillId="2" borderId="20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5" fillId="0" borderId="32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2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2" borderId="14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/>
    <xf numFmtId="0" fontId="5" fillId="0" borderId="1" xfId="0" quotePrefix="1" applyFon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5" fillId="6" borderId="35" xfId="0" applyFont="1" applyFill="1" applyBorder="1"/>
    <xf numFmtId="0" fontId="5" fillId="6" borderId="12" xfId="0" applyFont="1" applyFill="1" applyBorder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5" xfId="0" quotePrefix="1" applyFont="1" applyFill="1" applyBorder="1" applyAlignment="1">
      <alignment vertical="center"/>
    </xf>
    <xf numFmtId="0" fontId="3" fillId="3" borderId="21" xfId="0" quotePrefix="1" applyFont="1" applyFill="1" applyBorder="1" applyAlignment="1">
      <alignment vertical="center"/>
    </xf>
    <xf numFmtId="0" fontId="3" fillId="3" borderId="21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33" xfId="0" quotePrefix="1" applyFont="1" applyBorder="1" applyAlignment="1">
      <alignment vertical="top" wrapText="1"/>
    </xf>
    <xf numFmtId="0" fontId="5" fillId="0" borderId="22" xfId="0" quotePrefix="1" applyFont="1" applyBorder="1" applyAlignment="1">
      <alignment horizontal="left" vertical="top" wrapText="1"/>
    </xf>
    <xf numFmtId="0" fontId="3" fillId="3" borderId="20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5" fillId="5" borderId="34" xfId="0" quotePrefix="1" applyFont="1" applyFill="1" applyBorder="1"/>
    <xf numFmtId="0" fontId="5" fillId="5" borderId="8" xfId="0" quotePrefix="1" applyFont="1" applyFill="1" applyBorder="1"/>
    <xf numFmtId="0" fontId="10" fillId="0" borderId="0" xfId="0" applyFont="1"/>
    <xf numFmtId="1" fontId="0" fillId="0" borderId="0" xfId="0" applyNumberFormat="1"/>
    <xf numFmtId="1" fontId="5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27E9912E-390F-468C-BF0A-32E477B37D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opLeftCell="A7" zoomScaleNormal="100" workbookViewId="0">
      <selection activeCell="C5" sqref="C5"/>
    </sheetView>
  </sheetViews>
  <sheetFormatPr defaultRowHeight="12.75" x14ac:dyDescent="0.2"/>
  <cols>
    <col min="1" max="1" width="12" style="6" customWidth="1"/>
    <col min="2" max="4" width="14.42578125" style="17" customWidth="1"/>
    <col min="5" max="5" width="35.85546875" style="6" customWidth="1"/>
    <col min="6" max="6" width="15.42578125" style="6" bestFit="1" customWidth="1"/>
    <col min="7" max="7" width="15" style="6" bestFit="1" customWidth="1"/>
    <col min="8" max="16384" width="9.140625" style="6"/>
  </cols>
  <sheetData>
    <row r="1" spans="1:8" ht="13.5" thickBot="1" x14ac:dyDescent="0.25">
      <c r="A1" s="48"/>
      <c r="B1" s="49"/>
      <c r="C1" s="49"/>
      <c r="D1" s="82"/>
      <c r="E1" s="50"/>
      <c r="F1" s="50"/>
      <c r="G1" s="51"/>
      <c r="H1" s="2"/>
    </row>
    <row r="2" spans="1:8" ht="37.5" customHeight="1" thickBot="1" x14ac:dyDescent="0.25">
      <c r="A2" s="39" t="s">
        <v>21</v>
      </c>
      <c r="B2" s="34"/>
      <c r="C2" s="31"/>
      <c r="D2" s="34"/>
      <c r="E2" s="97" t="s">
        <v>44</v>
      </c>
      <c r="F2" s="7"/>
      <c r="G2" s="8"/>
      <c r="H2" s="2"/>
    </row>
    <row r="3" spans="1:8" ht="23.25" customHeight="1" x14ac:dyDescent="0.2">
      <c r="A3" s="9" t="s">
        <v>5</v>
      </c>
      <c r="B3" s="34"/>
      <c r="C3" s="94" t="s">
        <v>41</v>
      </c>
      <c r="D3" s="69"/>
      <c r="E3" s="70"/>
      <c r="F3" s="5"/>
      <c r="G3" s="10"/>
      <c r="H3" s="2"/>
    </row>
    <row r="4" spans="1:8" ht="17.25" customHeight="1" x14ac:dyDescent="0.2">
      <c r="A4" s="9" t="s">
        <v>20</v>
      </c>
      <c r="B4" s="34"/>
      <c r="C4" s="95" t="s">
        <v>41</v>
      </c>
      <c r="D4" s="71"/>
      <c r="E4" s="72"/>
      <c r="F4" s="5"/>
      <c r="G4" s="10"/>
      <c r="H4" s="2"/>
    </row>
    <row r="5" spans="1:8" ht="17.25" customHeight="1" x14ac:dyDescent="0.2">
      <c r="A5" s="9" t="s">
        <v>22</v>
      </c>
      <c r="B5" s="34"/>
      <c r="C5" s="96" t="s">
        <v>42</v>
      </c>
      <c r="D5" s="66"/>
      <c r="E5" s="4"/>
      <c r="F5" s="5"/>
      <c r="G5" s="10"/>
      <c r="H5" s="2"/>
    </row>
    <row r="6" spans="1:8" x14ac:dyDescent="0.2">
      <c r="A6" s="65"/>
      <c r="B6" s="66"/>
      <c r="C6" s="32"/>
      <c r="D6" s="32"/>
      <c r="E6" s="4"/>
      <c r="F6" s="67"/>
      <c r="G6" s="68"/>
      <c r="H6" s="2"/>
    </row>
    <row r="7" spans="1:8" ht="15.75" customHeight="1" x14ac:dyDescent="0.2">
      <c r="A7" s="11" t="s">
        <v>2</v>
      </c>
      <c r="B7" s="93" t="s">
        <v>40</v>
      </c>
      <c r="C7" s="93" t="s">
        <v>43</v>
      </c>
      <c r="D7" s="34"/>
      <c r="E7" s="12"/>
      <c r="F7" s="5"/>
      <c r="G7" s="10"/>
      <c r="H7" s="1"/>
    </row>
    <row r="8" spans="1:8" ht="15.75" customHeight="1" x14ac:dyDescent="0.2">
      <c r="A8" s="3" t="s">
        <v>3</v>
      </c>
      <c r="B8" s="13">
        <f ca="1">TODAY()</f>
        <v>44463</v>
      </c>
      <c r="C8" s="14">
        <f ca="1">NOW()</f>
        <v>44463.67799895833</v>
      </c>
      <c r="D8" s="83"/>
      <c r="E8" s="12"/>
      <c r="F8" s="5"/>
      <c r="G8" s="10"/>
      <c r="H8" s="1"/>
    </row>
    <row r="9" spans="1:8" ht="15.75" customHeight="1" x14ac:dyDescent="0.2">
      <c r="A9" s="11"/>
      <c r="B9" s="33"/>
      <c r="C9" s="33"/>
      <c r="D9" s="84"/>
      <c r="E9" s="12"/>
      <c r="F9" s="5"/>
      <c r="G9" s="10"/>
      <c r="H9" s="2"/>
    </row>
    <row r="10" spans="1:8" ht="15.75" customHeight="1" x14ac:dyDescent="0.2">
      <c r="A10" s="3"/>
      <c r="B10" s="34"/>
      <c r="C10" s="34"/>
      <c r="D10" s="34"/>
      <c r="E10" s="5"/>
      <c r="F10" s="5"/>
      <c r="G10" s="10"/>
      <c r="H10" s="2"/>
    </row>
    <row r="11" spans="1:8" s="38" customFormat="1" ht="19.5" customHeight="1" x14ac:dyDescent="0.2">
      <c r="A11" s="98" t="s">
        <v>45</v>
      </c>
      <c r="B11" s="99" t="s">
        <v>58</v>
      </c>
      <c r="C11" s="99" t="s">
        <v>26</v>
      </c>
      <c r="D11" s="99" t="s">
        <v>88</v>
      </c>
      <c r="E11" s="98" t="s">
        <v>28</v>
      </c>
      <c r="F11" s="98" t="s">
        <v>27</v>
      </c>
      <c r="G11" s="103" t="s">
        <v>29</v>
      </c>
    </row>
    <row r="12" spans="1:8" s="15" customFormat="1" ht="16.5" customHeight="1" x14ac:dyDescent="0.2">
      <c r="A12" s="87" t="s">
        <v>46</v>
      </c>
      <c r="B12" s="100" t="s">
        <v>46</v>
      </c>
      <c r="C12" s="100" t="s">
        <v>71</v>
      </c>
      <c r="D12" s="100" t="s">
        <v>78</v>
      </c>
      <c r="E12" s="101" t="s">
        <v>93</v>
      </c>
      <c r="F12" s="87" t="s">
        <v>113</v>
      </c>
      <c r="G12" s="36">
        <v>7</v>
      </c>
    </row>
    <row r="13" spans="1:8" s="15" customFormat="1" ht="16.5" customHeight="1" x14ac:dyDescent="0.2">
      <c r="A13" s="87" t="s">
        <v>47</v>
      </c>
      <c r="B13" s="100" t="s">
        <v>47</v>
      </c>
      <c r="C13" s="100" t="s">
        <v>72</v>
      </c>
      <c r="D13" s="100" t="s">
        <v>89</v>
      </c>
      <c r="E13" s="102" t="s">
        <v>94</v>
      </c>
      <c r="F13" s="87" t="s">
        <v>114</v>
      </c>
      <c r="G13" s="36">
        <v>1</v>
      </c>
    </row>
    <row r="14" spans="1:8" s="15" customFormat="1" ht="16.5" customHeight="1" x14ac:dyDescent="0.2">
      <c r="A14" s="87" t="s">
        <v>48</v>
      </c>
      <c r="B14" s="100" t="s">
        <v>59</v>
      </c>
      <c r="C14" s="100" t="s">
        <v>73</v>
      </c>
      <c r="D14" s="100" t="s">
        <v>78</v>
      </c>
      <c r="E14" s="101" t="s">
        <v>95</v>
      </c>
      <c r="F14" s="87" t="s">
        <v>115</v>
      </c>
      <c r="G14" s="36">
        <v>1</v>
      </c>
    </row>
    <row r="15" spans="1:8" s="15" customFormat="1" ht="16.5" customHeight="1" x14ac:dyDescent="0.2">
      <c r="A15" s="87" t="s">
        <v>48</v>
      </c>
      <c r="B15" s="100" t="s">
        <v>59</v>
      </c>
      <c r="C15" s="100" t="s">
        <v>74</v>
      </c>
      <c r="D15" s="100" t="s">
        <v>90</v>
      </c>
      <c r="E15" s="102" t="s">
        <v>96</v>
      </c>
      <c r="F15" s="87" t="s">
        <v>116</v>
      </c>
      <c r="G15" s="36">
        <v>1</v>
      </c>
    </row>
    <row r="16" spans="1:8" s="15" customFormat="1" ht="16.5" customHeight="1" x14ac:dyDescent="0.2">
      <c r="A16" s="87" t="s">
        <v>49</v>
      </c>
      <c r="B16" s="100" t="s">
        <v>60</v>
      </c>
      <c r="C16" s="100" t="s">
        <v>75</v>
      </c>
      <c r="D16" s="100" t="s">
        <v>91</v>
      </c>
      <c r="E16" s="101" t="s">
        <v>97</v>
      </c>
      <c r="F16" s="87" t="s">
        <v>117</v>
      </c>
      <c r="G16" s="36">
        <v>1</v>
      </c>
    </row>
    <row r="17" spans="1:7" s="15" customFormat="1" ht="16.5" customHeight="1" x14ac:dyDescent="0.2">
      <c r="A17" s="87" t="s">
        <v>49</v>
      </c>
      <c r="B17" s="100" t="s">
        <v>61</v>
      </c>
      <c r="C17" s="100" t="s">
        <v>76</v>
      </c>
      <c r="D17" s="100" t="s">
        <v>78</v>
      </c>
      <c r="E17" s="102" t="s">
        <v>98</v>
      </c>
      <c r="F17" s="87" t="s">
        <v>118</v>
      </c>
      <c r="G17" s="36">
        <v>1</v>
      </c>
    </row>
    <row r="18" spans="1:7" s="15" customFormat="1" ht="16.5" customHeight="1" x14ac:dyDescent="0.2">
      <c r="A18" s="87" t="s">
        <v>49</v>
      </c>
      <c r="B18" s="100" t="s">
        <v>62</v>
      </c>
      <c r="C18" s="100" t="s">
        <v>77</v>
      </c>
      <c r="D18" s="100" t="s">
        <v>91</v>
      </c>
      <c r="E18" s="101" t="s">
        <v>99</v>
      </c>
      <c r="F18" s="87" t="s">
        <v>119</v>
      </c>
      <c r="G18" s="36">
        <v>1</v>
      </c>
    </row>
    <row r="19" spans="1:7" s="15" customFormat="1" ht="16.5" customHeight="1" x14ac:dyDescent="0.2">
      <c r="A19" s="87" t="s">
        <v>50</v>
      </c>
      <c r="B19" s="100" t="s">
        <v>63</v>
      </c>
      <c r="C19" s="100" t="s">
        <v>78</v>
      </c>
      <c r="D19" s="100" t="s">
        <v>78</v>
      </c>
      <c r="E19" s="102" t="s">
        <v>100</v>
      </c>
      <c r="F19" s="87" t="s">
        <v>120</v>
      </c>
      <c r="G19" s="36">
        <v>1</v>
      </c>
    </row>
    <row r="20" spans="1:7" s="15" customFormat="1" ht="16.5" customHeight="1" x14ac:dyDescent="0.2">
      <c r="A20" s="87" t="s">
        <v>50</v>
      </c>
      <c r="B20" s="100" t="s">
        <v>64</v>
      </c>
      <c r="C20" s="100" t="s">
        <v>79</v>
      </c>
      <c r="D20" s="100" t="s">
        <v>78</v>
      </c>
      <c r="E20" s="101" t="s">
        <v>101</v>
      </c>
      <c r="F20" s="87" t="s">
        <v>121</v>
      </c>
      <c r="G20" s="36">
        <v>1</v>
      </c>
    </row>
    <row r="21" spans="1:7" s="15" customFormat="1" ht="16.5" customHeight="1" x14ac:dyDescent="0.2">
      <c r="A21" s="87" t="s">
        <v>50</v>
      </c>
      <c r="B21" s="100" t="s">
        <v>65</v>
      </c>
      <c r="C21" s="100" t="s">
        <v>80</v>
      </c>
      <c r="D21" s="100" t="s">
        <v>78</v>
      </c>
      <c r="E21" s="102" t="s">
        <v>102</v>
      </c>
      <c r="F21" s="87" t="s">
        <v>122</v>
      </c>
      <c r="G21" s="36">
        <v>1</v>
      </c>
    </row>
    <row r="22" spans="1:7" s="15" customFormat="1" ht="16.5" customHeight="1" x14ac:dyDescent="0.2">
      <c r="A22" s="87" t="s">
        <v>51</v>
      </c>
      <c r="B22" s="100" t="s">
        <v>51</v>
      </c>
      <c r="C22" s="100" t="s">
        <v>78</v>
      </c>
      <c r="D22" s="100" t="s">
        <v>78</v>
      </c>
      <c r="E22" s="101" t="s">
        <v>103</v>
      </c>
      <c r="F22" s="87" t="s">
        <v>123</v>
      </c>
      <c r="G22" s="36">
        <v>1</v>
      </c>
    </row>
    <row r="23" spans="1:7" s="15" customFormat="1" ht="16.5" customHeight="1" x14ac:dyDescent="0.2">
      <c r="A23" s="87" t="s">
        <v>52</v>
      </c>
      <c r="B23" s="100" t="s">
        <v>52</v>
      </c>
      <c r="C23" s="100" t="s">
        <v>81</v>
      </c>
      <c r="D23" s="100" t="s">
        <v>92</v>
      </c>
      <c r="E23" s="102" t="s">
        <v>104</v>
      </c>
      <c r="F23" s="87" t="s">
        <v>124</v>
      </c>
      <c r="G23" s="36">
        <v>1</v>
      </c>
    </row>
    <row r="24" spans="1:7" s="15" customFormat="1" ht="16.5" customHeight="1" x14ac:dyDescent="0.2">
      <c r="A24" s="87" t="s">
        <v>52</v>
      </c>
      <c r="B24" s="100" t="s">
        <v>52</v>
      </c>
      <c r="C24" s="100" t="s">
        <v>82</v>
      </c>
      <c r="D24" s="100" t="s">
        <v>78</v>
      </c>
      <c r="E24" s="101" t="s">
        <v>105</v>
      </c>
      <c r="F24" s="87" t="s">
        <v>125</v>
      </c>
      <c r="G24" s="36">
        <v>1</v>
      </c>
    </row>
    <row r="25" spans="1:7" s="15" customFormat="1" ht="16.5" customHeight="1" x14ac:dyDescent="0.2">
      <c r="A25" s="87" t="s">
        <v>52</v>
      </c>
      <c r="B25" s="100" t="s">
        <v>52</v>
      </c>
      <c r="C25" s="100" t="s">
        <v>83</v>
      </c>
      <c r="D25" s="100" t="s">
        <v>78</v>
      </c>
      <c r="E25" s="102" t="s">
        <v>106</v>
      </c>
      <c r="F25" s="87" t="s">
        <v>125</v>
      </c>
      <c r="G25" s="36">
        <v>3</v>
      </c>
    </row>
    <row r="26" spans="1:7" s="15" customFormat="1" ht="16.5" customHeight="1" x14ac:dyDescent="0.2">
      <c r="A26" s="87" t="s">
        <v>52</v>
      </c>
      <c r="B26" s="100" t="s">
        <v>52</v>
      </c>
      <c r="C26" s="100" t="s">
        <v>84</v>
      </c>
      <c r="D26" s="100" t="s">
        <v>78</v>
      </c>
      <c r="E26" s="101" t="s">
        <v>107</v>
      </c>
      <c r="F26" s="87" t="s">
        <v>125</v>
      </c>
      <c r="G26" s="36">
        <v>6</v>
      </c>
    </row>
    <row r="27" spans="1:7" s="15" customFormat="1" ht="16.5" customHeight="1" x14ac:dyDescent="0.2">
      <c r="A27" s="87" t="s">
        <v>53</v>
      </c>
      <c r="B27" s="100" t="s">
        <v>66</v>
      </c>
      <c r="C27" s="100" t="s">
        <v>85</v>
      </c>
      <c r="D27" s="100" t="s">
        <v>78</v>
      </c>
      <c r="E27" s="102" t="s">
        <v>108</v>
      </c>
      <c r="F27" s="87" t="s">
        <v>85</v>
      </c>
      <c r="G27" s="36">
        <v>2</v>
      </c>
    </row>
    <row r="28" spans="1:7" s="15" customFormat="1" ht="16.5" customHeight="1" x14ac:dyDescent="0.2">
      <c r="A28" s="87" t="s">
        <v>54</v>
      </c>
      <c r="B28" s="100" t="s">
        <v>67</v>
      </c>
      <c r="C28" s="100" t="s">
        <v>78</v>
      </c>
      <c r="D28" s="100" t="s">
        <v>78</v>
      </c>
      <c r="E28" s="101" t="s">
        <v>109</v>
      </c>
      <c r="F28" s="87" t="s">
        <v>126</v>
      </c>
      <c r="G28" s="36">
        <v>1</v>
      </c>
    </row>
    <row r="29" spans="1:7" s="15" customFormat="1" ht="16.5" customHeight="1" x14ac:dyDescent="0.2">
      <c r="A29" s="87" t="s">
        <v>55</v>
      </c>
      <c r="B29" s="100" t="s">
        <v>68</v>
      </c>
      <c r="C29" s="100" t="s">
        <v>86</v>
      </c>
      <c r="D29" s="100" t="s">
        <v>78</v>
      </c>
      <c r="E29" s="102" t="s">
        <v>110</v>
      </c>
      <c r="F29" s="87" t="s">
        <v>127</v>
      </c>
      <c r="G29" s="36">
        <v>1</v>
      </c>
    </row>
    <row r="30" spans="1:7" s="15" customFormat="1" ht="16.5" customHeight="1" x14ac:dyDescent="0.2">
      <c r="A30" s="87" t="s">
        <v>56</v>
      </c>
      <c r="B30" s="100" t="s">
        <v>69</v>
      </c>
      <c r="C30" s="100" t="s">
        <v>87</v>
      </c>
      <c r="D30" s="100" t="s">
        <v>78</v>
      </c>
      <c r="E30" s="101" t="s">
        <v>111</v>
      </c>
      <c r="F30" s="87" t="s">
        <v>128</v>
      </c>
      <c r="G30" s="36">
        <v>1</v>
      </c>
    </row>
    <row r="31" spans="1:7" s="15" customFormat="1" ht="16.5" customHeight="1" x14ac:dyDescent="0.2">
      <c r="A31" s="87" t="s">
        <v>57</v>
      </c>
      <c r="B31" s="100" t="s">
        <v>70</v>
      </c>
      <c r="C31" s="100" t="s">
        <v>78</v>
      </c>
      <c r="D31" s="100" t="s">
        <v>78</v>
      </c>
      <c r="E31" s="102" t="s">
        <v>112</v>
      </c>
      <c r="F31" s="87" t="s">
        <v>129</v>
      </c>
      <c r="G31" s="36">
        <v>1</v>
      </c>
    </row>
    <row r="32" spans="1:7" x14ac:dyDescent="0.2">
      <c r="A32" s="76"/>
      <c r="B32" s="77"/>
      <c r="C32" s="77"/>
      <c r="D32" s="77"/>
      <c r="E32" s="78"/>
      <c r="F32" s="79"/>
      <c r="G32" s="37">
        <f>SUM(G12:G31)</f>
        <v>34</v>
      </c>
    </row>
    <row r="33" spans="1:8" customFormat="1" ht="13.7" customHeight="1" x14ac:dyDescent="0.2">
      <c r="A33" s="52" t="s">
        <v>0</v>
      </c>
      <c r="B33" s="42"/>
      <c r="C33" s="74" t="s">
        <v>1</v>
      </c>
      <c r="D33" s="74"/>
      <c r="E33" s="42"/>
      <c r="F33" s="75"/>
      <c r="G33" s="53"/>
      <c r="H33" s="40" t="s">
        <v>4</v>
      </c>
    </row>
    <row r="34" spans="1:8" customFormat="1" ht="12.95" customHeight="1" x14ac:dyDescent="0.2">
      <c r="A34" s="57"/>
      <c r="B34" s="58"/>
      <c r="C34" s="59"/>
      <c r="D34" s="85"/>
      <c r="E34" s="58"/>
      <c r="F34" s="60"/>
      <c r="G34" s="61"/>
      <c r="H34" s="41"/>
    </row>
    <row r="35" spans="1:8" customFormat="1" ht="12.95" customHeight="1" x14ac:dyDescent="0.2">
      <c r="A35" s="54"/>
      <c r="B35" s="45"/>
      <c r="C35" s="46"/>
      <c r="D35" s="42"/>
      <c r="E35" s="45"/>
      <c r="F35" s="47"/>
      <c r="G35" s="53"/>
      <c r="H35" s="41"/>
    </row>
    <row r="36" spans="1:8" customFormat="1" ht="12.95" customHeight="1" x14ac:dyDescent="0.2">
      <c r="A36" s="54"/>
      <c r="B36" s="45"/>
      <c r="C36" s="46"/>
      <c r="D36" s="42"/>
      <c r="E36" s="45"/>
      <c r="F36" s="47"/>
      <c r="G36" s="53"/>
      <c r="H36" s="41"/>
    </row>
    <row r="37" spans="1:8" customFormat="1" ht="12.95" customHeight="1" x14ac:dyDescent="0.2">
      <c r="A37" s="54"/>
      <c r="B37" s="45"/>
      <c r="C37" s="46"/>
      <c r="D37" s="42"/>
      <c r="E37" s="45"/>
      <c r="F37" s="47"/>
      <c r="G37" s="53"/>
      <c r="H37" s="41"/>
    </row>
    <row r="38" spans="1:8" customFormat="1" ht="9.75" customHeight="1" x14ac:dyDescent="0.2">
      <c r="A38" s="55"/>
      <c r="B38" s="62"/>
      <c r="C38" s="63"/>
      <c r="D38" s="43"/>
      <c r="E38" s="62"/>
      <c r="F38" s="64"/>
      <c r="G38" s="56"/>
      <c r="H38" s="41"/>
    </row>
    <row r="39" spans="1:8" customFormat="1" ht="12.95" customHeight="1" x14ac:dyDescent="0.2">
      <c r="A39" s="55"/>
      <c r="B39" s="43"/>
      <c r="C39" s="43"/>
      <c r="D39" s="43"/>
      <c r="E39" s="43"/>
      <c r="F39" s="44"/>
      <c r="G39" s="56"/>
      <c r="H39" s="41"/>
    </row>
    <row r="40" spans="1:8" customFormat="1" ht="12.95" customHeight="1" x14ac:dyDescent="0.2">
      <c r="A40" s="23"/>
      <c r="B40" s="24"/>
      <c r="C40" s="24"/>
      <c r="D40" s="24"/>
      <c r="E40" s="24"/>
      <c r="F40" s="25"/>
      <c r="G40" s="26"/>
      <c r="H40" s="41"/>
    </row>
    <row r="41" spans="1:8" customFormat="1" ht="12.95" customHeight="1" x14ac:dyDescent="0.2">
      <c r="A41" s="27"/>
      <c r="B41" s="28"/>
      <c r="C41" s="28"/>
      <c r="D41" s="28"/>
      <c r="E41" s="28"/>
      <c r="F41" s="29"/>
      <c r="G41" s="30"/>
      <c r="H41" s="41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7" sqref="B7"/>
    </sheetView>
  </sheetViews>
  <sheetFormatPr defaultRowHeight="12.75" x14ac:dyDescent="0.2"/>
  <cols>
    <col min="1" max="1" width="30.28515625" style="18" customWidth="1"/>
    <col min="2" max="2" width="108.5703125" style="18" customWidth="1"/>
  </cols>
  <sheetData>
    <row r="1" spans="1:2" s="20" customFormat="1" ht="17.25" customHeight="1" x14ac:dyDescent="0.2">
      <c r="A1" s="19" t="s">
        <v>7</v>
      </c>
      <c r="B1" s="104" t="s">
        <v>130</v>
      </c>
    </row>
    <row r="2" spans="1:2" s="20" customFormat="1" ht="17.25" customHeight="1" x14ac:dyDescent="0.2">
      <c r="A2" s="21" t="s">
        <v>9</v>
      </c>
      <c r="B2" s="105" t="s">
        <v>41</v>
      </c>
    </row>
    <row r="3" spans="1:2" s="20" customFormat="1" ht="17.25" customHeight="1" x14ac:dyDescent="0.2">
      <c r="A3" s="22" t="s">
        <v>8</v>
      </c>
      <c r="B3" s="106" t="s">
        <v>131</v>
      </c>
    </row>
    <row r="4" spans="1:2" s="20" customFormat="1" ht="17.25" customHeight="1" x14ac:dyDescent="0.2">
      <c r="A4" s="21" t="s">
        <v>10</v>
      </c>
      <c r="B4" s="105" t="s">
        <v>41</v>
      </c>
    </row>
    <row r="5" spans="1:2" s="20" customFormat="1" ht="17.25" customHeight="1" x14ac:dyDescent="0.2">
      <c r="A5" s="22" t="s">
        <v>11</v>
      </c>
      <c r="B5" s="106" t="s">
        <v>130</v>
      </c>
    </row>
    <row r="6" spans="1:2" s="20" customFormat="1" ht="17.25" customHeight="1" x14ac:dyDescent="0.2">
      <c r="A6" s="21" t="s">
        <v>6</v>
      </c>
      <c r="B6" s="105" t="s">
        <v>132</v>
      </c>
    </row>
    <row r="7" spans="1:2" s="20" customFormat="1" ht="17.25" customHeight="1" x14ac:dyDescent="0.2">
      <c r="A7" s="22" t="s">
        <v>12</v>
      </c>
      <c r="B7" s="106" t="s">
        <v>133</v>
      </c>
    </row>
    <row r="8" spans="1:2" s="20" customFormat="1" ht="17.25" customHeight="1" x14ac:dyDescent="0.2">
      <c r="A8" s="21" t="s">
        <v>13</v>
      </c>
      <c r="B8" s="105" t="s">
        <v>43</v>
      </c>
    </row>
    <row r="9" spans="1:2" s="20" customFormat="1" ht="17.25" customHeight="1" x14ac:dyDescent="0.2">
      <c r="A9" s="22" t="s">
        <v>14</v>
      </c>
      <c r="B9" s="106" t="s">
        <v>40</v>
      </c>
    </row>
    <row r="10" spans="1:2" s="20" customFormat="1" ht="17.25" customHeight="1" x14ac:dyDescent="0.2">
      <c r="A10" s="21" t="s">
        <v>16</v>
      </c>
      <c r="B10" s="105" t="s">
        <v>134</v>
      </c>
    </row>
    <row r="11" spans="1:2" s="20" customFormat="1" ht="17.25" customHeight="1" x14ac:dyDescent="0.2">
      <c r="A11" s="22" t="s">
        <v>15</v>
      </c>
      <c r="B11" s="106" t="s">
        <v>21</v>
      </c>
    </row>
    <row r="12" spans="1:2" s="20" customFormat="1" ht="17.25" customHeight="1" x14ac:dyDescent="0.2">
      <c r="A12" s="21" t="s">
        <v>17</v>
      </c>
      <c r="B12" s="105" t="s">
        <v>135</v>
      </c>
    </row>
    <row r="13" spans="1:2" s="20" customFormat="1" ht="17.25" customHeight="1" x14ac:dyDescent="0.2">
      <c r="A13" s="22" t="s">
        <v>18</v>
      </c>
      <c r="B13" s="106" t="s">
        <v>136</v>
      </c>
    </row>
    <row r="14" spans="1:2" s="20" customFormat="1" ht="17.25" customHeight="1" x14ac:dyDescent="0.2">
      <c r="A14" s="21" t="s">
        <v>19</v>
      </c>
      <c r="B14" s="105" t="s">
        <v>21</v>
      </c>
    </row>
    <row r="15" spans="1:2" ht="13.5" thickBot="1" x14ac:dyDescent="0.25">
      <c r="A15" s="80" t="s">
        <v>23</v>
      </c>
      <c r="B15" s="81" t="s">
        <v>24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F5C6-3758-4CFF-8F4C-F2A052BD7941}">
  <dimension ref="A1:G25"/>
  <sheetViews>
    <sheetView workbookViewId="0">
      <selection activeCell="I26" sqref="I26"/>
    </sheetView>
  </sheetViews>
  <sheetFormatPr defaultRowHeight="12.75" x14ac:dyDescent="0.2"/>
  <cols>
    <col min="1" max="1" width="16.140625" bestFit="1" customWidth="1"/>
    <col min="2" max="2" width="17.7109375" bestFit="1" customWidth="1"/>
    <col min="3" max="4" width="12.7109375" bestFit="1" customWidth="1"/>
    <col min="5" max="5" width="17.28515625" bestFit="1" customWidth="1"/>
    <col min="6" max="6" width="15.42578125" bestFit="1" customWidth="1"/>
    <col min="7" max="7" width="15" bestFit="1" customWidth="1"/>
  </cols>
  <sheetData>
    <row r="1" spans="1:7" x14ac:dyDescent="0.2">
      <c r="A1" s="98" t="s">
        <v>45</v>
      </c>
      <c r="B1" s="99" t="s">
        <v>58</v>
      </c>
      <c r="C1" s="99" t="s">
        <v>26</v>
      </c>
      <c r="D1" s="99" t="s">
        <v>88</v>
      </c>
      <c r="E1" s="98" t="s">
        <v>28</v>
      </c>
      <c r="F1" s="98" t="s">
        <v>27</v>
      </c>
      <c r="G1" s="103" t="s">
        <v>29</v>
      </c>
    </row>
    <row r="2" spans="1:7" ht="25.5" x14ac:dyDescent="0.2">
      <c r="A2" s="87" t="s">
        <v>46</v>
      </c>
      <c r="B2" s="100" t="s">
        <v>46</v>
      </c>
      <c r="C2" s="100" t="s">
        <v>71</v>
      </c>
      <c r="D2" s="100" t="s">
        <v>78</v>
      </c>
      <c r="E2" s="101" t="s">
        <v>93</v>
      </c>
      <c r="F2" s="87" t="s">
        <v>113</v>
      </c>
      <c r="G2" s="36">
        <v>7</v>
      </c>
    </row>
    <row r="3" spans="1:7" x14ac:dyDescent="0.2">
      <c r="A3" s="87" t="s">
        <v>47</v>
      </c>
      <c r="B3" s="100" t="s">
        <v>47</v>
      </c>
      <c r="C3" s="100" t="s">
        <v>72</v>
      </c>
      <c r="D3" s="100" t="s">
        <v>89</v>
      </c>
      <c r="E3" s="102" t="s">
        <v>94</v>
      </c>
      <c r="F3" s="87" t="s">
        <v>114</v>
      </c>
      <c r="G3" s="36">
        <v>1</v>
      </c>
    </row>
    <row r="4" spans="1:7" x14ac:dyDescent="0.2">
      <c r="A4" s="87" t="s">
        <v>48</v>
      </c>
      <c r="B4" s="100" t="s">
        <v>59</v>
      </c>
      <c r="C4" s="100" t="s">
        <v>73</v>
      </c>
      <c r="D4" s="100" t="s">
        <v>78</v>
      </c>
      <c r="E4" s="101" t="s">
        <v>95</v>
      </c>
      <c r="F4" s="87" t="s">
        <v>115</v>
      </c>
      <c r="G4" s="36">
        <v>1</v>
      </c>
    </row>
    <row r="5" spans="1:7" x14ac:dyDescent="0.2">
      <c r="A5" s="87" t="s">
        <v>48</v>
      </c>
      <c r="B5" s="100" t="s">
        <v>59</v>
      </c>
      <c r="C5" s="100" t="s">
        <v>74</v>
      </c>
      <c r="D5" s="100" t="s">
        <v>90</v>
      </c>
      <c r="E5" s="102" t="s">
        <v>96</v>
      </c>
      <c r="F5" s="87" t="s">
        <v>116</v>
      </c>
      <c r="G5" s="36">
        <v>1</v>
      </c>
    </row>
    <row r="6" spans="1:7" x14ac:dyDescent="0.2">
      <c r="A6" s="87" t="s">
        <v>49</v>
      </c>
      <c r="B6" s="100" t="s">
        <v>60</v>
      </c>
      <c r="C6" s="100" t="s">
        <v>75</v>
      </c>
      <c r="D6" s="100" t="s">
        <v>91</v>
      </c>
      <c r="E6" s="101" t="s">
        <v>97</v>
      </c>
      <c r="F6" s="87" t="s">
        <v>117</v>
      </c>
      <c r="G6" s="36">
        <v>1</v>
      </c>
    </row>
    <row r="7" spans="1:7" x14ac:dyDescent="0.2">
      <c r="A7" s="87" t="s">
        <v>49</v>
      </c>
      <c r="B7" s="100" t="s">
        <v>61</v>
      </c>
      <c r="C7" s="100" t="s">
        <v>76</v>
      </c>
      <c r="D7" s="100" t="s">
        <v>78</v>
      </c>
      <c r="E7" s="102" t="s">
        <v>98</v>
      </c>
      <c r="F7" s="87" t="s">
        <v>118</v>
      </c>
      <c r="G7" s="36">
        <v>1</v>
      </c>
    </row>
    <row r="8" spans="1:7" x14ac:dyDescent="0.2">
      <c r="A8" s="87" t="s">
        <v>49</v>
      </c>
      <c r="B8" s="100" t="s">
        <v>62</v>
      </c>
      <c r="C8" s="100" t="s">
        <v>77</v>
      </c>
      <c r="D8" s="100" t="s">
        <v>91</v>
      </c>
      <c r="E8" s="101" t="s">
        <v>99</v>
      </c>
      <c r="F8" s="87" t="s">
        <v>119</v>
      </c>
      <c r="G8" s="36">
        <v>1</v>
      </c>
    </row>
    <row r="9" spans="1:7" x14ac:dyDescent="0.2">
      <c r="A9" s="87" t="s">
        <v>148</v>
      </c>
      <c r="B9" s="100" t="s">
        <v>149</v>
      </c>
      <c r="C9" s="100"/>
      <c r="D9" s="100"/>
      <c r="E9" s="101" t="s">
        <v>100</v>
      </c>
      <c r="F9" s="87" t="s">
        <v>150</v>
      </c>
      <c r="G9" s="36">
        <v>1</v>
      </c>
    </row>
    <row r="10" spans="1:7" x14ac:dyDescent="0.2">
      <c r="A10" s="87" t="s">
        <v>50</v>
      </c>
      <c r="B10" s="100" t="s">
        <v>63</v>
      </c>
      <c r="C10" s="100" t="s">
        <v>78</v>
      </c>
      <c r="D10" s="100" t="s">
        <v>78</v>
      </c>
      <c r="E10" s="102" t="s">
        <v>100</v>
      </c>
      <c r="F10" s="87" t="s">
        <v>120</v>
      </c>
      <c r="G10" s="36">
        <v>1</v>
      </c>
    </row>
    <row r="11" spans="1:7" x14ac:dyDescent="0.2">
      <c r="A11" s="87" t="s">
        <v>50</v>
      </c>
      <c r="B11" s="100" t="s">
        <v>64</v>
      </c>
      <c r="C11" s="100" t="s">
        <v>79</v>
      </c>
      <c r="D11" s="100" t="s">
        <v>78</v>
      </c>
      <c r="E11" s="101" t="s">
        <v>101</v>
      </c>
      <c r="F11" s="87" t="s">
        <v>121</v>
      </c>
      <c r="G11" s="36">
        <v>1</v>
      </c>
    </row>
    <row r="12" spans="1:7" x14ac:dyDescent="0.2">
      <c r="A12" s="87" t="s">
        <v>50</v>
      </c>
      <c r="B12" s="100" t="s">
        <v>65</v>
      </c>
      <c r="C12" s="100" t="s">
        <v>80</v>
      </c>
      <c r="D12" s="100" t="s">
        <v>78</v>
      </c>
      <c r="E12" s="102" t="s">
        <v>102</v>
      </c>
      <c r="F12" s="87" t="s">
        <v>122</v>
      </c>
      <c r="G12" s="36">
        <v>1</v>
      </c>
    </row>
    <row r="13" spans="1:7" x14ac:dyDescent="0.2">
      <c r="A13" s="87" t="s">
        <v>51</v>
      </c>
      <c r="B13" s="100" t="s">
        <v>51</v>
      </c>
      <c r="C13" s="100" t="s">
        <v>78</v>
      </c>
      <c r="D13" s="100" t="s">
        <v>78</v>
      </c>
      <c r="E13" s="101" t="s">
        <v>103</v>
      </c>
      <c r="F13" s="87" t="s">
        <v>123</v>
      </c>
      <c r="G13" s="36">
        <v>1</v>
      </c>
    </row>
    <row r="14" spans="1:7" x14ac:dyDescent="0.2">
      <c r="A14" s="87" t="s">
        <v>52</v>
      </c>
      <c r="B14" s="100" t="s">
        <v>52</v>
      </c>
      <c r="C14" s="100" t="s">
        <v>81</v>
      </c>
      <c r="D14" s="100" t="s">
        <v>92</v>
      </c>
      <c r="E14" s="102" t="s">
        <v>104</v>
      </c>
      <c r="F14" s="87" t="s">
        <v>124</v>
      </c>
      <c r="G14" s="36">
        <v>1</v>
      </c>
    </row>
    <row r="15" spans="1:7" x14ac:dyDescent="0.2">
      <c r="A15" s="87" t="s">
        <v>52</v>
      </c>
      <c r="B15" s="100" t="s">
        <v>52</v>
      </c>
      <c r="C15" s="100" t="s">
        <v>82</v>
      </c>
      <c r="D15" s="100" t="s">
        <v>78</v>
      </c>
      <c r="E15" s="101" t="s">
        <v>105</v>
      </c>
      <c r="F15" s="87" t="s">
        <v>125</v>
      </c>
      <c r="G15" s="36">
        <v>1</v>
      </c>
    </row>
    <row r="16" spans="1:7" x14ac:dyDescent="0.2">
      <c r="A16" s="87" t="s">
        <v>52</v>
      </c>
      <c r="B16" s="100" t="s">
        <v>52</v>
      </c>
      <c r="C16" s="100" t="s">
        <v>83</v>
      </c>
      <c r="D16" s="100" t="s">
        <v>78</v>
      </c>
      <c r="E16" s="102" t="s">
        <v>106</v>
      </c>
      <c r="F16" s="87" t="s">
        <v>125</v>
      </c>
      <c r="G16" s="36">
        <v>3</v>
      </c>
    </row>
    <row r="17" spans="1:7" ht="25.5" x14ac:dyDescent="0.2">
      <c r="A17" s="87" t="s">
        <v>52</v>
      </c>
      <c r="B17" s="100" t="s">
        <v>52</v>
      </c>
      <c r="C17" s="100" t="s">
        <v>84</v>
      </c>
      <c r="D17" s="100" t="s">
        <v>78</v>
      </c>
      <c r="E17" s="101" t="s">
        <v>107</v>
      </c>
      <c r="F17" s="87" t="s">
        <v>125</v>
      </c>
      <c r="G17" s="36">
        <v>6</v>
      </c>
    </row>
    <row r="18" spans="1:7" x14ac:dyDescent="0.2">
      <c r="A18" s="87" t="s">
        <v>53</v>
      </c>
      <c r="B18" s="100" t="s">
        <v>66</v>
      </c>
      <c r="C18" s="100" t="s">
        <v>85</v>
      </c>
      <c r="D18" s="100" t="s">
        <v>78</v>
      </c>
      <c r="E18" s="102" t="s">
        <v>108</v>
      </c>
      <c r="F18" s="87" t="s">
        <v>85</v>
      </c>
      <c r="G18" s="36">
        <v>2</v>
      </c>
    </row>
    <row r="19" spans="1:7" x14ac:dyDescent="0.2">
      <c r="A19" s="87" t="s">
        <v>54</v>
      </c>
      <c r="B19" s="100" t="s">
        <v>67</v>
      </c>
      <c r="C19" s="100" t="s">
        <v>78</v>
      </c>
      <c r="D19" s="100" t="s">
        <v>78</v>
      </c>
      <c r="E19" s="101" t="s">
        <v>109</v>
      </c>
      <c r="F19" s="87" t="s">
        <v>126</v>
      </c>
      <c r="G19" s="36">
        <v>1</v>
      </c>
    </row>
    <row r="20" spans="1:7" x14ac:dyDescent="0.2">
      <c r="A20" s="87" t="s">
        <v>55</v>
      </c>
      <c r="B20" s="100" t="s">
        <v>68</v>
      </c>
      <c r="C20" s="100" t="s">
        <v>86</v>
      </c>
      <c r="D20" s="100" t="s">
        <v>78</v>
      </c>
      <c r="E20" s="102" t="s">
        <v>110</v>
      </c>
      <c r="F20" s="87" t="s">
        <v>127</v>
      </c>
      <c r="G20" s="36">
        <v>1</v>
      </c>
    </row>
    <row r="21" spans="1:7" x14ac:dyDescent="0.2">
      <c r="A21" s="87" t="s">
        <v>56</v>
      </c>
      <c r="B21" s="100" t="s">
        <v>69</v>
      </c>
      <c r="C21" s="100" t="s">
        <v>87</v>
      </c>
      <c r="D21" s="100" t="s">
        <v>78</v>
      </c>
      <c r="E21" s="101" t="s">
        <v>111</v>
      </c>
      <c r="F21" s="87" t="s">
        <v>128</v>
      </c>
      <c r="G21" s="36">
        <v>1</v>
      </c>
    </row>
    <row r="22" spans="1:7" x14ac:dyDescent="0.2">
      <c r="A22" s="87" t="s">
        <v>57</v>
      </c>
      <c r="B22" s="100" t="s">
        <v>70</v>
      </c>
      <c r="C22" s="100" t="s">
        <v>78</v>
      </c>
      <c r="D22" s="100" t="s">
        <v>78</v>
      </c>
      <c r="E22" s="102" t="s">
        <v>112</v>
      </c>
      <c r="F22" s="87" t="s">
        <v>129</v>
      </c>
      <c r="G22" s="36">
        <v>1</v>
      </c>
    </row>
    <row r="23" spans="1:7" x14ac:dyDescent="0.2">
      <c r="A23" s="87"/>
      <c r="B23" s="35"/>
      <c r="C23" s="35"/>
      <c r="D23" s="35"/>
      <c r="E23" s="73"/>
      <c r="F23" s="16"/>
      <c r="G23" s="36"/>
    </row>
    <row r="24" spans="1:7" x14ac:dyDescent="0.2">
      <c r="A24" s="76"/>
      <c r="B24" s="77"/>
      <c r="C24" s="77"/>
      <c r="D24" s="77"/>
      <c r="E24" s="78"/>
      <c r="F24" s="79"/>
      <c r="G24" s="37">
        <f>SUM(G2:G23)</f>
        <v>35</v>
      </c>
    </row>
    <row r="25" spans="1:7" x14ac:dyDescent="0.2">
      <c r="A25" s="88"/>
      <c r="B25" s="89"/>
      <c r="C25" s="89"/>
      <c r="D25" s="89"/>
      <c r="E25" s="90"/>
      <c r="F25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5A02-08EA-4111-BFA8-AD548FB6E25B}">
  <dimension ref="B1:U107"/>
  <sheetViews>
    <sheetView tabSelected="1" topLeftCell="J1" workbookViewId="0">
      <selection activeCell="P19" sqref="P19"/>
    </sheetView>
  </sheetViews>
  <sheetFormatPr defaultRowHeight="12.75" x14ac:dyDescent="0.2"/>
  <cols>
    <col min="2" max="2" width="25.140625" customWidth="1"/>
    <col min="5" max="5" width="24.28515625" bestFit="1" customWidth="1"/>
    <col min="6" max="6" width="27.42578125" bestFit="1" customWidth="1"/>
    <col min="11" max="11" width="12.42578125" bestFit="1" customWidth="1"/>
    <col min="14" max="14" width="13.140625" style="110" bestFit="1" customWidth="1"/>
  </cols>
  <sheetData>
    <row r="1" spans="2:21" x14ac:dyDescent="0.2">
      <c r="E1" s="107" t="s">
        <v>44</v>
      </c>
      <c r="F1" s="108" t="s">
        <v>42</v>
      </c>
    </row>
    <row r="2" spans="2:21" ht="13.5" thickBot="1" x14ac:dyDescent="0.25">
      <c r="E2" s="91" t="s">
        <v>30</v>
      </c>
      <c r="F2" s="92">
        <v>5</v>
      </c>
    </row>
    <row r="5" spans="2:21" x14ac:dyDescent="0.2">
      <c r="B5" s="112" t="s">
        <v>39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</row>
    <row r="6" spans="2:21" x14ac:dyDescent="0.2">
      <c r="B6" t="s">
        <v>25</v>
      </c>
      <c r="C6" t="s">
        <v>26</v>
      </c>
      <c r="D6" t="s">
        <v>1</v>
      </c>
      <c r="E6" t="s">
        <v>28</v>
      </c>
      <c r="F6" t="s">
        <v>27</v>
      </c>
      <c r="G6" t="s">
        <v>29</v>
      </c>
      <c r="H6" t="s">
        <v>31</v>
      </c>
      <c r="K6" t="s">
        <v>161</v>
      </c>
      <c r="M6" t="s">
        <v>32</v>
      </c>
      <c r="N6" s="110" t="s">
        <v>33</v>
      </c>
      <c r="O6" t="s">
        <v>34</v>
      </c>
      <c r="P6" t="s">
        <v>37</v>
      </c>
      <c r="Q6" t="s">
        <v>36</v>
      </c>
      <c r="R6" t="s">
        <v>35</v>
      </c>
      <c r="S6" t="s">
        <v>38</v>
      </c>
      <c r="U6">
        <f>SUM(R7:R26)</f>
        <v>44.963000000000008</v>
      </c>
    </row>
    <row r="7" spans="2:21" x14ac:dyDescent="0.2">
      <c r="B7" t="str">
        <f>IF(BOM!A2="DNP","",BOM!B2&amp; "," &amp;BOM!C2)</f>
        <v>Ceramic Capacitor,0.1uF</v>
      </c>
      <c r="C7" t="str">
        <f>IF(B7="","",BOM!C2)</f>
        <v>0.1uF</v>
      </c>
      <c r="D7" t="str">
        <f>IF(B7="","",BOM!D2)</f>
        <v/>
      </c>
      <c r="E7" t="str">
        <f>IF(B7="","",BOM!E2)</f>
        <v>C1, C2, C3, C4, C5, C6, C7</v>
      </c>
      <c r="F7" t="str">
        <f>IF(B7="","",BOM!F2)</f>
        <v>0603C</v>
      </c>
      <c r="G7">
        <f>IF(B7="","",BOM!G2)</f>
        <v>7</v>
      </c>
      <c r="H7">
        <f>IF(B7="",0,G7*$F$2)</f>
        <v>35</v>
      </c>
      <c r="K7">
        <v>5</v>
      </c>
      <c r="M7">
        <v>1</v>
      </c>
      <c r="N7" s="111" t="s">
        <v>137</v>
      </c>
      <c r="O7" t="s">
        <v>139</v>
      </c>
      <c r="P7">
        <v>4.2000000000000003E-2</v>
      </c>
      <c r="Q7">
        <f>H7+K7</f>
        <v>40</v>
      </c>
      <c r="R7">
        <f>P7*Q7</f>
        <v>1.6800000000000002</v>
      </c>
      <c r="S7" s="86" t="str">
        <f>IF(G7="","No","Yes")</f>
        <v>Yes</v>
      </c>
    </row>
    <row r="8" spans="2:21" x14ac:dyDescent="0.2">
      <c r="B8" t="str">
        <f>IF(BOM!A3="DNP","",BOM!B3&amp; "," &amp;BOM!C3)</f>
        <v>Eletrolitic Capacitor,1000uF</v>
      </c>
      <c r="C8" t="str">
        <f>IF(B8="","",BOM!C3)</f>
        <v>1000uF</v>
      </c>
      <c r="D8" t="str">
        <f>IF(B8="","",BOM!D3)</f>
        <v>MCVVT6R3M102FB3L</v>
      </c>
      <c r="E8" t="str">
        <f>IF(B8="","",BOM!E3)</f>
        <v>CE1</v>
      </c>
      <c r="F8" t="str">
        <f>IF(B8="","",BOM!F3)</f>
        <v>WCAP-AS5H_8x10.5</v>
      </c>
      <c r="G8">
        <f>IF(B8="","",BOM!G3)</f>
        <v>1</v>
      </c>
      <c r="H8">
        <f t="shared" ref="H8:H71" si="0">IF(B8="",0,G8*$F$2)</f>
        <v>5</v>
      </c>
      <c r="K8">
        <v>1</v>
      </c>
      <c r="M8">
        <v>1</v>
      </c>
      <c r="N8" s="110" t="s">
        <v>140</v>
      </c>
      <c r="O8" t="s">
        <v>141</v>
      </c>
      <c r="P8">
        <v>1.01</v>
      </c>
      <c r="Q8">
        <f t="shared" ref="Q8:Q71" si="1">H8+K8</f>
        <v>6</v>
      </c>
      <c r="R8">
        <f t="shared" ref="R8:R23" si="2">P8*Q8</f>
        <v>6.0600000000000005</v>
      </c>
      <c r="S8" s="86" t="str">
        <f t="shared" ref="S8:S71" si="3">IF(G8="","No","Yes")</f>
        <v>Yes</v>
      </c>
    </row>
    <row r="9" spans="2:21" x14ac:dyDescent="0.2">
      <c r="B9" t="str">
        <f>IF(BOM!A4="DNP","",BOM!B4&amp; "," &amp;BOM!C4)</f>
        <v>Condensador Tantalum,2.2uF</v>
      </c>
      <c r="C9" t="str">
        <f>IF(B9="","",BOM!C4)</f>
        <v>2.2uF</v>
      </c>
      <c r="D9" t="str">
        <f>IF(B9="","",BOM!D4)</f>
        <v/>
      </c>
      <c r="E9" t="str">
        <f>IF(B9="","",BOM!E4)</f>
        <v>CT1</v>
      </c>
      <c r="F9" t="str">
        <f>IF(B9="","",BOM!F4)</f>
        <v>1206T</v>
      </c>
      <c r="G9">
        <f>IF(B9="","",BOM!G4)</f>
        <v>1</v>
      </c>
      <c r="H9">
        <f t="shared" si="0"/>
        <v>5</v>
      </c>
      <c r="K9">
        <v>1</v>
      </c>
      <c r="M9">
        <v>1</v>
      </c>
      <c r="N9" s="111" t="s">
        <v>142</v>
      </c>
      <c r="O9" t="s">
        <v>143</v>
      </c>
      <c r="P9">
        <v>0.26300000000000001</v>
      </c>
      <c r="Q9">
        <f t="shared" si="1"/>
        <v>6</v>
      </c>
      <c r="R9">
        <f t="shared" si="2"/>
        <v>1.5780000000000001</v>
      </c>
      <c r="S9" s="86" t="str">
        <f t="shared" si="3"/>
        <v>Yes</v>
      </c>
    </row>
    <row r="10" spans="2:21" x14ac:dyDescent="0.2">
      <c r="B10" t="str">
        <f>IF(BOM!A5="DNP","",BOM!B5&amp; "," &amp;BOM!C5)</f>
        <v>Condensador Tantalum,1uF</v>
      </c>
      <c r="C10" t="str">
        <f>IF(B10="","",BOM!C5)</f>
        <v>1uF</v>
      </c>
      <c r="D10" t="str">
        <f>IF(B10="","",BOM!D5)</f>
        <v>TMCJ1C105MTRF</v>
      </c>
      <c r="E10" t="str">
        <f>IF(B10="","",BOM!E5)</f>
        <v>CT2</v>
      </c>
      <c r="F10" t="str">
        <f>IF(B10="","",BOM!F5)</f>
        <v>0603T</v>
      </c>
      <c r="G10">
        <f>IF(B10="","",BOM!G5)</f>
        <v>1</v>
      </c>
      <c r="H10">
        <f t="shared" si="0"/>
        <v>5</v>
      </c>
      <c r="K10">
        <v>1</v>
      </c>
      <c r="M10">
        <v>1</v>
      </c>
      <c r="N10" s="111" t="s">
        <v>164</v>
      </c>
      <c r="O10" t="s">
        <v>163</v>
      </c>
      <c r="P10">
        <v>0.33</v>
      </c>
      <c r="Q10">
        <f t="shared" si="1"/>
        <v>6</v>
      </c>
      <c r="R10">
        <f t="shared" si="2"/>
        <v>1.98</v>
      </c>
      <c r="S10" s="86" t="str">
        <f t="shared" si="3"/>
        <v>Yes</v>
      </c>
    </row>
    <row r="11" spans="2:21" x14ac:dyDescent="0.2">
      <c r="B11" t="str">
        <f>IF(BOM!A6="DNP","",BOM!B6&amp; "," &amp;BOM!C6)</f>
        <v/>
      </c>
      <c r="C11" t="str">
        <f>IF(B11="","",BOM!C6)</f>
        <v/>
      </c>
      <c r="D11" t="str">
        <f>IF(B11="","",BOM!D6)</f>
        <v/>
      </c>
      <c r="E11" t="str">
        <f>IF(B11="","",BOM!E6)</f>
        <v/>
      </c>
      <c r="F11" t="str">
        <f>IF(B11="","",BOM!F6)</f>
        <v/>
      </c>
      <c r="G11" t="str">
        <f>IF(B11="","",BOM!G6)</f>
        <v/>
      </c>
      <c r="H11">
        <f t="shared" si="0"/>
        <v>0</v>
      </c>
      <c r="Q11">
        <f t="shared" si="1"/>
        <v>0</v>
      </c>
      <c r="R11">
        <f t="shared" si="2"/>
        <v>0</v>
      </c>
      <c r="S11" s="86" t="str">
        <f t="shared" si="3"/>
        <v>No</v>
      </c>
    </row>
    <row r="12" spans="2:21" x14ac:dyDescent="0.2">
      <c r="B12" t="str">
        <f>IF(BOM!A7="DNP","",BOM!B7&amp; "," &amp;BOM!C7)</f>
        <v/>
      </c>
      <c r="C12" t="str">
        <f>IF(B12="","",BOM!C7)</f>
        <v/>
      </c>
      <c r="D12" t="str">
        <f>IF(B12="","",BOM!D7)</f>
        <v/>
      </c>
      <c r="E12" t="str">
        <f>IF(B12="","",BOM!E7)</f>
        <v/>
      </c>
      <c r="F12" t="str">
        <f>IF(B12="","",BOM!F7)</f>
        <v/>
      </c>
      <c r="G12" t="str">
        <f>IF(B12="","",BOM!G7)</f>
        <v/>
      </c>
      <c r="H12">
        <f t="shared" si="0"/>
        <v>0</v>
      </c>
      <c r="Q12">
        <f t="shared" si="1"/>
        <v>0</v>
      </c>
      <c r="R12">
        <f t="shared" si="2"/>
        <v>0</v>
      </c>
      <c r="S12" s="86" t="str">
        <f t="shared" si="3"/>
        <v>No</v>
      </c>
    </row>
    <row r="13" spans="2:21" x14ac:dyDescent="0.2">
      <c r="B13" t="str">
        <f>IF(BOM!A8="DNP","",BOM!B8&amp; "," &amp;BOM!C8)</f>
        <v/>
      </c>
      <c r="C13" t="str">
        <f>IF(B13="","",BOM!C8)</f>
        <v/>
      </c>
      <c r="D13" t="str">
        <f>IF(B13="","",BOM!D8)</f>
        <v/>
      </c>
      <c r="E13" t="str">
        <f>IF(B13="","",BOM!E8)</f>
        <v/>
      </c>
      <c r="F13" t="str">
        <f>IF(B13="","",BOM!F8)</f>
        <v/>
      </c>
      <c r="G13" t="str">
        <f>IF(B13="","",BOM!G8)</f>
        <v/>
      </c>
      <c r="H13">
        <f t="shared" si="0"/>
        <v>0</v>
      </c>
      <c r="Q13">
        <f t="shared" si="1"/>
        <v>0</v>
      </c>
      <c r="R13">
        <f t="shared" si="2"/>
        <v>0</v>
      </c>
      <c r="S13" s="86" t="str">
        <f>IF(G13="","No","Yes")</f>
        <v>No</v>
      </c>
    </row>
    <row r="14" spans="2:21" x14ac:dyDescent="0.2">
      <c r="B14" t="str">
        <f>IF(BOM!A9="DNP","",BOM!B9&amp; "," &amp;BOM!C9)</f>
        <v>Conector 2 pins header,</v>
      </c>
      <c r="C14">
        <f>IF(B14="","",BOM!C9)</f>
        <v>0</v>
      </c>
      <c r="D14">
        <f>IF(B14="","",BOM!D9)</f>
        <v>0</v>
      </c>
      <c r="E14" t="str">
        <f>IF(B14="","",BOM!E9)</f>
        <v>J1</v>
      </c>
      <c r="F14" t="str">
        <f>IF(B14="","",BOM!F9)</f>
        <v>691351500002</v>
      </c>
      <c r="G14">
        <f>IF(B14="","",BOM!G9)</f>
        <v>1</v>
      </c>
      <c r="H14">
        <f t="shared" si="0"/>
        <v>5</v>
      </c>
      <c r="M14">
        <v>1</v>
      </c>
      <c r="N14" s="110" t="s">
        <v>151</v>
      </c>
      <c r="O14" s="86" t="s">
        <v>152</v>
      </c>
      <c r="P14">
        <v>1.52</v>
      </c>
      <c r="Q14">
        <f t="shared" si="1"/>
        <v>5</v>
      </c>
      <c r="R14">
        <f t="shared" si="2"/>
        <v>7.6</v>
      </c>
      <c r="S14" s="86" t="str">
        <f t="shared" si="3"/>
        <v>Yes</v>
      </c>
    </row>
    <row r="15" spans="2:21" x14ac:dyDescent="0.2">
      <c r="B15" t="str">
        <f>IF(BOM!A10="DNP","",BOM!B10&amp; "," &amp;BOM!C10)</f>
        <v>Conector 2 pins,</v>
      </c>
      <c r="C15" t="str">
        <f>IF(B15="","",BOM!C10)</f>
        <v/>
      </c>
      <c r="D15" t="str">
        <f>IF(B15="","",BOM!D10)</f>
        <v/>
      </c>
      <c r="E15" t="str">
        <f>IF(B15="","",BOM!E10)</f>
        <v>J1</v>
      </c>
      <c r="F15" t="str">
        <f>IF(B15="","",BOM!F10)</f>
        <v>691313510002</v>
      </c>
      <c r="G15">
        <f>IF(B15="","",BOM!G10)</f>
        <v>1</v>
      </c>
      <c r="H15">
        <f t="shared" si="0"/>
        <v>5</v>
      </c>
      <c r="M15">
        <v>1</v>
      </c>
      <c r="N15" s="109" t="s">
        <v>146</v>
      </c>
      <c r="O15" t="s">
        <v>147</v>
      </c>
      <c r="P15">
        <v>0.49099999999999999</v>
      </c>
      <c r="Q15">
        <f t="shared" si="1"/>
        <v>5</v>
      </c>
      <c r="R15">
        <f t="shared" si="2"/>
        <v>2.4550000000000001</v>
      </c>
      <c r="S15" s="86" t="str">
        <f t="shared" si="3"/>
        <v>Yes</v>
      </c>
    </row>
    <row r="16" spans="2:21" x14ac:dyDescent="0.2">
      <c r="B16" t="str">
        <f>IF(BOM!A11="DNP","",BOM!B11&amp; "," &amp;BOM!C11)</f>
        <v>Conector 4 pins,4</v>
      </c>
      <c r="C16" t="str">
        <f>IF(B16="","",BOM!C11)</f>
        <v>4</v>
      </c>
      <c r="D16" t="str">
        <f>IF(B16="","",BOM!D11)</f>
        <v/>
      </c>
      <c r="E16" t="str">
        <f>IF(B16="","",BOM!E11)</f>
        <v>J2</v>
      </c>
      <c r="F16" t="str">
        <f>IF(B16="","",BOM!F11)</f>
        <v>61300411121</v>
      </c>
      <c r="G16">
        <f>IF(B16="","",BOM!G11)</f>
        <v>1</v>
      </c>
      <c r="H16">
        <f t="shared" si="0"/>
        <v>5</v>
      </c>
      <c r="M16">
        <v>1</v>
      </c>
      <c r="N16" s="109">
        <v>61300411121</v>
      </c>
      <c r="O16" s="86" t="s">
        <v>145</v>
      </c>
      <c r="P16">
        <v>0.161</v>
      </c>
      <c r="Q16">
        <f t="shared" si="1"/>
        <v>5</v>
      </c>
      <c r="R16">
        <f t="shared" si="2"/>
        <v>0.80500000000000005</v>
      </c>
      <c r="S16" s="86" t="str">
        <f t="shared" si="3"/>
        <v>Yes</v>
      </c>
    </row>
    <row r="17" spans="2:20" x14ac:dyDescent="0.2">
      <c r="B17" t="str">
        <f>IF(BOM!A12="DNP","",BOM!B12&amp; "," &amp;BOM!C12)</f>
        <v>Conector 3 pins,3</v>
      </c>
      <c r="C17" t="str">
        <f>IF(B17="","",BOM!C12)</f>
        <v>3</v>
      </c>
      <c r="D17" t="str">
        <f>IF(B17="","",BOM!D12)</f>
        <v/>
      </c>
      <c r="E17" t="str">
        <f>IF(B17="","",BOM!E12)</f>
        <v>J3</v>
      </c>
      <c r="F17" t="str">
        <f>IF(B17="","",BOM!F12)</f>
        <v>61300311121</v>
      </c>
      <c r="G17">
        <f>IF(B17="","",BOM!G12)</f>
        <v>1</v>
      </c>
      <c r="H17">
        <f t="shared" si="0"/>
        <v>5</v>
      </c>
      <c r="M17">
        <v>1</v>
      </c>
      <c r="N17" s="110">
        <v>61300311121</v>
      </c>
      <c r="O17" s="109" t="s">
        <v>144</v>
      </c>
      <c r="P17">
        <v>0.11</v>
      </c>
      <c r="Q17">
        <f t="shared" si="1"/>
        <v>5</v>
      </c>
      <c r="R17">
        <f t="shared" si="2"/>
        <v>0.55000000000000004</v>
      </c>
      <c r="S17" s="86" t="str">
        <f t="shared" si="3"/>
        <v>Yes</v>
      </c>
    </row>
    <row r="18" spans="2:20" x14ac:dyDescent="0.2">
      <c r="B18" t="str">
        <f>IF(BOM!A13="DNP","",BOM!B13&amp; "," &amp;BOM!C13)</f>
        <v>Led,</v>
      </c>
      <c r="C18" t="str">
        <f>IF(B18="","",BOM!C13)</f>
        <v/>
      </c>
      <c r="D18" t="str">
        <f>IF(B18="","",BOM!D13)</f>
        <v/>
      </c>
      <c r="E18" t="str">
        <f>IF(B18="","",BOM!E13)</f>
        <v>Led1</v>
      </c>
      <c r="F18" t="str">
        <f>IF(B18="","",BOM!F13)</f>
        <v>LED_5MM_RED_1C-2A</v>
      </c>
      <c r="G18">
        <f>IF(B18="","",BOM!G13)</f>
        <v>1</v>
      </c>
      <c r="H18">
        <f t="shared" si="0"/>
        <v>5</v>
      </c>
      <c r="M18">
        <v>1</v>
      </c>
      <c r="N18" s="110" t="s">
        <v>153</v>
      </c>
      <c r="O18" s="86" t="s">
        <v>154</v>
      </c>
      <c r="P18">
        <v>0.10199999999999999</v>
      </c>
      <c r="Q18">
        <f t="shared" si="1"/>
        <v>5</v>
      </c>
      <c r="R18">
        <f t="shared" si="2"/>
        <v>0.51</v>
      </c>
      <c r="S18" s="86" t="str">
        <f t="shared" si="3"/>
        <v>Yes</v>
      </c>
    </row>
    <row r="19" spans="2:20" x14ac:dyDescent="0.2">
      <c r="B19" t="str">
        <f>IF(BOM!A14="DNP","",BOM!B14&amp; "," &amp;BOM!C14)</f>
        <v>Res,0R0</v>
      </c>
      <c r="C19" t="str">
        <f>IF(B19="","",BOM!C14)</f>
        <v>0R0</v>
      </c>
      <c r="D19" t="str">
        <f>IF(B19="","",BOM!D14)</f>
        <v>AC</v>
      </c>
      <c r="E19" t="str">
        <f>IF(B19="","",BOM!E14)</f>
        <v>R1</v>
      </c>
      <c r="F19" t="str">
        <f>IF(B19="","",BOM!F14)</f>
        <v>0805</v>
      </c>
      <c r="G19">
        <f>IF(B19="","",BOM!G14)</f>
        <v>1</v>
      </c>
      <c r="H19">
        <f t="shared" si="0"/>
        <v>5</v>
      </c>
      <c r="M19">
        <v>1</v>
      </c>
      <c r="N19" s="110" t="s">
        <v>170</v>
      </c>
      <c r="O19" s="86" t="s">
        <v>171</v>
      </c>
      <c r="P19">
        <v>8.5000000000000006E-2</v>
      </c>
      <c r="Q19">
        <f t="shared" si="1"/>
        <v>5</v>
      </c>
      <c r="R19">
        <f t="shared" si="2"/>
        <v>0.42500000000000004</v>
      </c>
      <c r="S19" s="86" t="str">
        <f t="shared" si="3"/>
        <v>Yes</v>
      </c>
      <c r="T19" t="s">
        <v>162</v>
      </c>
    </row>
    <row r="20" spans="2:20" x14ac:dyDescent="0.2">
      <c r="B20" t="str">
        <f>IF(BOM!A15="DNP","",BOM!B15&amp; "," &amp;BOM!C15)</f>
        <v>Res,0R1</v>
      </c>
      <c r="C20" t="str">
        <f>IF(B20="","",BOM!C15)</f>
        <v>0R1</v>
      </c>
      <c r="D20" t="str">
        <f>IF(B20="","",BOM!D15)</f>
        <v/>
      </c>
      <c r="E20" t="str">
        <f>IF(B20="","",BOM!E15)</f>
        <v>R2</v>
      </c>
      <c r="F20" t="str">
        <f>IF(B20="","",BOM!F15)</f>
        <v>0603</v>
      </c>
      <c r="G20">
        <f>IF(B20="","",BOM!G15)</f>
        <v>1</v>
      </c>
      <c r="H20">
        <f t="shared" si="0"/>
        <v>5</v>
      </c>
      <c r="M20">
        <v>1</v>
      </c>
      <c r="N20" s="110">
        <v>560050316001</v>
      </c>
      <c r="O20" s="86" t="s">
        <v>169</v>
      </c>
      <c r="P20">
        <v>0.127</v>
      </c>
      <c r="Q20">
        <f t="shared" si="1"/>
        <v>5</v>
      </c>
      <c r="R20">
        <f t="shared" si="2"/>
        <v>0.63500000000000001</v>
      </c>
      <c r="S20" s="86" t="str">
        <f t="shared" si="3"/>
        <v>Yes</v>
      </c>
      <c r="T20" t="s">
        <v>162</v>
      </c>
    </row>
    <row r="21" spans="2:20" x14ac:dyDescent="0.2">
      <c r="B21" t="str">
        <f>IF(BOM!A16="DNP","",BOM!B16&amp; "," &amp;BOM!C16)</f>
        <v>Res,470R</v>
      </c>
      <c r="C21" t="str">
        <f>IF(B21="","",BOM!C16)</f>
        <v>470R</v>
      </c>
      <c r="D21" t="str">
        <f>IF(B21="","",BOM!D16)</f>
        <v/>
      </c>
      <c r="E21" t="str">
        <f>IF(B21="","",BOM!E16)</f>
        <v>R3, R5, R9</v>
      </c>
      <c r="F21" t="str">
        <f>IF(B21="","",BOM!F16)</f>
        <v>0603</v>
      </c>
      <c r="G21">
        <f>IF(B21="","",BOM!G16)</f>
        <v>3</v>
      </c>
      <c r="H21">
        <f t="shared" si="0"/>
        <v>15</v>
      </c>
      <c r="M21">
        <v>1</v>
      </c>
      <c r="N21" s="110" t="s">
        <v>167</v>
      </c>
      <c r="O21" t="s">
        <v>168</v>
      </c>
      <c r="P21">
        <v>8.5000000000000006E-2</v>
      </c>
      <c r="Q21">
        <f t="shared" si="1"/>
        <v>15</v>
      </c>
      <c r="R21">
        <f t="shared" si="2"/>
        <v>1.2750000000000001</v>
      </c>
      <c r="S21" s="86" t="str">
        <f t="shared" si="3"/>
        <v>Yes</v>
      </c>
      <c r="T21" t="s">
        <v>162</v>
      </c>
    </row>
    <row r="22" spans="2:20" x14ac:dyDescent="0.2">
      <c r="B22" t="str">
        <f>IF(BOM!A17="DNP","",BOM!B17&amp; "," &amp;BOM!C17)</f>
        <v>Res,10k</v>
      </c>
      <c r="C22" t="str">
        <f>IF(B22="","",BOM!C17)</f>
        <v>10k</v>
      </c>
      <c r="D22" t="str">
        <f>IF(B22="","",BOM!D17)</f>
        <v/>
      </c>
      <c r="E22" t="str">
        <f>IF(B22="","",BOM!E17)</f>
        <v>R4, R6, R7, R8, R10, R11</v>
      </c>
      <c r="F22" t="str">
        <f>IF(B22="","",BOM!F17)</f>
        <v>0603</v>
      </c>
      <c r="G22">
        <f>IF(B22="","",BOM!G17)</f>
        <v>6</v>
      </c>
      <c r="H22">
        <f t="shared" si="0"/>
        <v>30</v>
      </c>
      <c r="M22">
        <v>1</v>
      </c>
      <c r="N22" s="110" t="s">
        <v>156</v>
      </c>
      <c r="O22" s="86" t="s">
        <v>157</v>
      </c>
      <c r="P22">
        <v>8.5000000000000006E-2</v>
      </c>
      <c r="Q22">
        <f t="shared" si="1"/>
        <v>30</v>
      </c>
      <c r="R22">
        <f t="shared" si="2"/>
        <v>2.5500000000000003</v>
      </c>
      <c r="S22" s="86" t="str">
        <f t="shared" si="3"/>
        <v>Yes</v>
      </c>
    </row>
    <row r="23" spans="2:20" x14ac:dyDescent="0.2">
      <c r="B23" t="str">
        <f>IF(BOM!A18="DNP","",BOM!B18&amp; "," &amp;BOM!C18)</f>
        <v>6x3.5mm SMD WS-TASV, height 4.3 mm, 160 gf,434121043816</v>
      </c>
      <c r="C23" t="str">
        <f>IF(B23="","",BOM!C18)</f>
        <v>434121043816</v>
      </c>
      <c r="D23" t="str">
        <f>IF(B23="","",BOM!D18)</f>
        <v/>
      </c>
      <c r="E23" t="str">
        <f>IF(B23="","",BOM!E18)</f>
        <v>S1, S2</v>
      </c>
      <c r="F23" t="str">
        <f>IF(B23="","",BOM!F18)</f>
        <v>434121043816</v>
      </c>
      <c r="G23">
        <f>IF(B23="","",BOM!G18)</f>
        <v>2</v>
      </c>
      <c r="H23">
        <f t="shared" si="0"/>
        <v>10</v>
      </c>
      <c r="M23">
        <v>1</v>
      </c>
      <c r="N23" s="110">
        <v>434121043816</v>
      </c>
      <c r="O23" s="86" t="s">
        <v>155</v>
      </c>
      <c r="P23">
        <v>0.48299999999999998</v>
      </c>
      <c r="Q23">
        <f t="shared" si="1"/>
        <v>10</v>
      </c>
      <c r="R23">
        <f t="shared" si="2"/>
        <v>4.83</v>
      </c>
      <c r="S23" s="86" t="str">
        <f t="shared" si="3"/>
        <v>Yes</v>
      </c>
    </row>
    <row r="24" spans="2:20" x14ac:dyDescent="0.2">
      <c r="B24" t="str">
        <f>IF(BOM!A19="DNP","",BOM!B19&amp; "," &amp;BOM!C19)</f>
        <v>HI-LINK Ultra-compact power module HLK-PM01&lt;p&gt; &lt;ul&gt; &lt;li&gt;Meet UL, CE requirements&lt;/li&gt; &lt;li&gt;Ultra-thin, ultra-small&lt;/li&gt; &lt;li&gt;All voltage input (AC: 90 ~ 264V)&lt;/li&gt; &lt;li&gt;Low ripple and low noise&lt;/li&gt; &lt;li&gt;Output overload and short circuit protection&lt;/li&gt; &lt;li&gt;High efficiency, high power density&lt;/li&gt; &lt;li&gt;The product is designed to meet the requirements of EMC and Safety Test&lt;/li&gt; &lt;li&gt;Low power consumption, environmental protection, no-load loss &lt;0.1W&lt;/li&gt; &lt;li&gt;100% load aging and testing&lt;/li&gt;,</v>
      </c>
      <c r="C24" t="str">
        <f>IF(B24="","",BOM!C19)</f>
        <v/>
      </c>
      <c r="D24" t="str">
        <f>IF(B24="","",BOM!D19)</f>
        <v/>
      </c>
      <c r="E24" t="str">
        <f>IF(B24="","",BOM!E19)</f>
        <v>U1</v>
      </c>
      <c r="F24" t="str">
        <f>IF(B24="","",BOM!F19)</f>
        <v>HLK-PM01/ISE</v>
      </c>
      <c r="G24">
        <f>IF(B24="","",BOM!G19)</f>
        <v>1</v>
      </c>
      <c r="H24">
        <f t="shared" si="0"/>
        <v>5</v>
      </c>
      <c r="L24" s="86" t="s">
        <v>159</v>
      </c>
      <c r="M24">
        <v>1</v>
      </c>
      <c r="N24" s="111" t="s">
        <v>54</v>
      </c>
      <c r="P24">
        <v>1</v>
      </c>
      <c r="R24">
        <f>P24*Q24</f>
        <v>0</v>
      </c>
      <c r="S24" s="86" t="str">
        <f t="shared" si="3"/>
        <v>Yes</v>
      </c>
      <c r="T24" t="s">
        <v>160</v>
      </c>
    </row>
    <row r="25" spans="2:20" x14ac:dyDescent="0.2">
      <c r="B25" t="str">
        <f>IF(BOM!A20="DNP","",BOM!B20&amp; "," &amp;BOM!C20)</f>
        <v>ST, LF33ABDT-TR, Fixed LDO Voltage Regulator, 3V to 16V, 400mV Dropout, 3.3Vout, 0.5Aout, TO-252-3,LF33ABDT-TR</v>
      </c>
      <c r="C25" t="str">
        <f>IF(B25="","",BOM!C20)</f>
        <v>LF33ABDT-TR</v>
      </c>
      <c r="D25" t="str">
        <f>IF(B25="","",BOM!D20)</f>
        <v/>
      </c>
      <c r="E25" t="str">
        <f>IF(B25="","",BOM!E20)</f>
        <v>U2</v>
      </c>
      <c r="F25" t="str">
        <f>IF(B25="","",BOM!F20)</f>
        <v>DPAK-TO-252-3, CASE369C</v>
      </c>
      <c r="G25">
        <f>IF(B25="","",BOM!G20)</f>
        <v>1</v>
      </c>
      <c r="H25">
        <f t="shared" si="0"/>
        <v>5</v>
      </c>
      <c r="M25">
        <v>1</v>
      </c>
      <c r="N25" s="109" t="s">
        <v>165</v>
      </c>
      <c r="O25" t="s">
        <v>166</v>
      </c>
      <c r="P25">
        <v>0.79600000000000004</v>
      </c>
      <c r="Q25">
        <f t="shared" si="1"/>
        <v>5</v>
      </c>
      <c r="R25">
        <f>P25*Q25</f>
        <v>3.9800000000000004</v>
      </c>
      <c r="S25" s="86" t="str">
        <f t="shared" si="3"/>
        <v>Yes</v>
      </c>
    </row>
    <row r="26" spans="2:20" x14ac:dyDescent="0.2">
      <c r="B26" t="str">
        <f>IF(BOM!A21="DNP","",BOM!B21&amp; "," &amp;BOM!C21)</f>
        <v>3-V to 5.5-V Single-Channel RS-232 Line Driver / Receiver with ±15-kV ESD Protection, -40 to 85 degC, 16-Pin TSSOP (PW), Green (RoHS &amp; no Sb/Br),MAX3221IPW</v>
      </c>
      <c r="C26" t="str">
        <f>IF(B26="","",BOM!C21)</f>
        <v>MAX3221IPW</v>
      </c>
      <c r="D26" t="str">
        <f>IF(B26="","",BOM!D21)</f>
        <v/>
      </c>
      <c r="E26" t="str">
        <f>IF(B26="","",BOM!E21)</f>
        <v>U3</v>
      </c>
      <c r="F26" t="str">
        <f>IF(B26="","",BOM!F21)</f>
        <v>TI-PW16_M</v>
      </c>
      <c r="G26">
        <f>IF(B26="","",BOM!G21)</f>
        <v>1</v>
      </c>
      <c r="H26">
        <f t="shared" si="0"/>
        <v>5</v>
      </c>
      <c r="M26">
        <v>1</v>
      </c>
      <c r="N26" s="111" t="s">
        <v>87</v>
      </c>
      <c r="O26" s="86" t="s">
        <v>158</v>
      </c>
      <c r="P26">
        <v>1.61</v>
      </c>
      <c r="Q26">
        <f t="shared" si="1"/>
        <v>5</v>
      </c>
      <c r="R26">
        <f t="shared" ref="R26" si="4">P26*Q26</f>
        <v>8.0500000000000007</v>
      </c>
      <c r="S26" s="86" t="str">
        <f t="shared" si="3"/>
        <v>Yes</v>
      </c>
    </row>
    <row r="27" spans="2:20" x14ac:dyDescent="0.2">
      <c r="B27" t="str">
        <f>IF(BOM!A22="DNP","",BOM!B22&amp; "," &amp;BOM!C22)</f>
        <v>This WiFi module has a 32-bit MCU micro and clock speeds supporting 80 MHz or 160 MHz. Supports the RTOS and integrated Wi-Fi MAC/BB/RF/PA/LNA, and has an on-board antenna.,</v>
      </c>
      <c r="C27" t="str">
        <f>IF(B27="","",BOM!C22)</f>
        <v/>
      </c>
      <c r="D27" t="str">
        <f>IF(B27="","",BOM!D22)</f>
        <v/>
      </c>
      <c r="E27" t="str">
        <f>IF(B27="","",BOM!E22)</f>
        <v>U4</v>
      </c>
      <c r="F27" t="str">
        <f>IF(B27="","",BOM!F22)</f>
        <v>XCVR_ESP8266-12E/ESP-12E</v>
      </c>
      <c r="G27">
        <f>IF(B27="","",BOM!G22)</f>
        <v>1</v>
      </c>
      <c r="H27">
        <f t="shared" si="0"/>
        <v>5</v>
      </c>
      <c r="L27" s="86" t="s">
        <v>159</v>
      </c>
      <c r="M27">
        <v>1</v>
      </c>
      <c r="N27" s="111" t="s">
        <v>138</v>
      </c>
      <c r="P27">
        <v>1</v>
      </c>
      <c r="S27" s="86" t="str">
        <f t="shared" si="3"/>
        <v>Yes</v>
      </c>
      <c r="T27" t="s">
        <v>160</v>
      </c>
    </row>
    <row r="28" spans="2:20" x14ac:dyDescent="0.2">
      <c r="B28" t="str">
        <f>IF(BOM!A23="DNP","",BOM!B23&amp; "," &amp;BOM!C23)</f>
        <v>,</v>
      </c>
      <c r="C28">
        <f>IF(B28="","",BOM!C23)</f>
        <v>0</v>
      </c>
      <c r="D28">
        <f>IF(B28="","",BOM!D23)</f>
        <v>0</v>
      </c>
      <c r="E28">
        <f>IF(B28="","",BOM!E23)</f>
        <v>0</v>
      </c>
      <c r="F28">
        <f>IF(B28="","",BOM!F23)</f>
        <v>0</v>
      </c>
      <c r="G28">
        <f>IF(B28="","",BOM!G23)</f>
        <v>0</v>
      </c>
      <c r="H28">
        <f t="shared" si="0"/>
        <v>0</v>
      </c>
      <c r="Q28">
        <f t="shared" si="1"/>
        <v>0</v>
      </c>
      <c r="R28">
        <f t="shared" ref="R28:R71" si="5">P28*H28</f>
        <v>0</v>
      </c>
      <c r="S28" s="86" t="str">
        <f t="shared" si="3"/>
        <v>Yes</v>
      </c>
    </row>
    <row r="29" spans="2:20" x14ac:dyDescent="0.2">
      <c r="B29" t="str">
        <f>IF(BOM!A24="DNP","",BOM!B24&amp; "," &amp;BOM!C24)</f>
        <v>,</v>
      </c>
      <c r="C29">
        <f>IF(B29="","",BOM!C24)</f>
        <v>0</v>
      </c>
      <c r="D29">
        <f>IF(B29="","",BOM!D24)</f>
        <v>0</v>
      </c>
      <c r="E29">
        <f>IF(B29="","",BOM!E24)</f>
        <v>0</v>
      </c>
      <c r="F29">
        <f>IF(B29="","",BOM!F24)</f>
        <v>0</v>
      </c>
      <c r="G29">
        <f>IF(B29="","",BOM!G24)</f>
        <v>35</v>
      </c>
      <c r="H29">
        <f t="shared" si="0"/>
        <v>175</v>
      </c>
      <c r="Q29">
        <f t="shared" si="1"/>
        <v>175</v>
      </c>
      <c r="R29">
        <f t="shared" si="5"/>
        <v>0</v>
      </c>
      <c r="S29" s="86" t="str">
        <f t="shared" si="3"/>
        <v>Yes</v>
      </c>
    </row>
    <row r="30" spans="2:20" x14ac:dyDescent="0.2">
      <c r="B30" t="str">
        <f>IF(BOM!A25="DNP","",BOM!B25&amp; "," &amp;BOM!C25)</f>
        <v>,</v>
      </c>
      <c r="C30">
        <f>IF(B30="","",BOM!C25)</f>
        <v>0</v>
      </c>
      <c r="D30">
        <f>IF(B30="","",BOM!D25)</f>
        <v>0</v>
      </c>
      <c r="E30">
        <f>IF(B30="","",BOM!E25)</f>
        <v>0</v>
      </c>
      <c r="F30">
        <f>IF(B30="","",BOM!F25)</f>
        <v>0</v>
      </c>
      <c r="G30">
        <f>IF(B30="","",BOM!G25)</f>
        <v>0</v>
      </c>
      <c r="H30">
        <f t="shared" si="0"/>
        <v>0</v>
      </c>
      <c r="Q30">
        <f t="shared" si="1"/>
        <v>0</v>
      </c>
      <c r="R30">
        <f t="shared" si="5"/>
        <v>0</v>
      </c>
      <c r="S30" s="86" t="str">
        <f t="shared" si="3"/>
        <v>Yes</v>
      </c>
    </row>
    <row r="31" spans="2:20" x14ac:dyDescent="0.2">
      <c r="B31" t="str">
        <f>IF(BOM!A26="DNP","",BOM!B26&amp; "," &amp;BOM!C26)</f>
        <v>,</v>
      </c>
      <c r="C31">
        <f>IF(B31="","",BOM!C26)</f>
        <v>0</v>
      </c>
      <c r="D31">
        <f>IF(B31="","",BOM!D26)</f>
        <v>0</v>
      </c>
      <c r="E31">
        <f>IF(B31="","",BOM!E26)</f>
        <v>0</v>
      </c>
      <c r="F31">
        <f>IF(B31="","",BOM!F26)</f>
        <v>0</v>
      </c>
      <c r="G31">
        <f>IF(B31="","",BOM!G26)</f>
        <v>0</v>
      </c>
      <c r="H31">
        <f t="shared" si="0"/>
        <v>0</v>
      </c>
      <c r="Q31">
        <f t="shared" si="1"/>
        <v>0</v>
      </c>
      <c r="R31">
        <f t="shared" si="5"/>
        <v>0</v>
      </c>
      <c r="S31" s="86" t="str">
        <f t="shared" si="3"/>
        <v>Yes</v>
      </c>
    </row>
    <row r="32" spans="2:20" x14ac:dyDescent="0.2">
      <c r="B32" t="str">
        <f>IF(BOM!A27="DNP","",BOM!B27&amp; "," &amp;BOM!C27)</f>
        <v>,</v>
      </c>
      <c r="C32">
        <f>IF(B32="","",BOM!C27)</f>
        <v>0</v>
      </c>
      <c r="D32">
        <f>IF(B32="","",BOM!D27)</f>
        <v>0</v>
      </c>
      <c r="E32">
        <f>IF(B32="","",BOM!E27)</f>
        <v>0</v>
      </c>
      <c r="F32">
        <f>IF(B32="","",BOM!F27)</f>
        <v>0</v>
      </c>
      <c r="G32">
        <f>IF(B32="","",BOM!G27)</f>
        <v>0</v>
      </c>
      <c r="H32">
        <f t="shared" si="0"/>
        <v>0</v>
      </c>
      <c r="Q32">
        <f t="shared" si="1"/>
        <v>0</v>
      </c>
      <c r="R32">
        <f t="shared" si="5"/>
        <v>0</v>
      </c>
      <c r="S32" s="86" t="str">
        <f t="shared" si="3"/>
        <v>Yes</v>
      </c>
    </row>
    <row r="33" spans="2:19" x14ac:dyDescent="0.2">
      <c r="B33" t="str">
        <f>IF(BOM!A28="DNP","",BOM!B28&amp; "," &amp;BOM!C28)</f>
        <v>,</v>
      </c>
      <c r="C33">
        <f>IF(B33="","",BOM!C28)</f>
        <v>0</v>
      </c>
      <c r="D33">
        <f>IF(B33="","",BOM!D28)</f>
        <v>0</v>
      </c>
      <c r="E33">
        <f>IF(B33="","",BOM!E28)</f>
        <v>0</v>
      </c>
      <c r="F33">
        <f>IF(B33="","",BOM!F28)</f>
        <v>0</v>
      </c>
      <c r="G33">
        <f>IF(B33="","",BOM!G28)</f>
        <v>0</v>
      </c>
      <c r="H33">
        <f t="shared" si="0"/>
        <v>0</v>
      </c>
      <c r="Q33">
        <f t="shared" si="1"/>
        <v>0</v>
      </c>
      <c r="R33">
        <f t="shared" si="5"/>
        <v>0</v>
      </c>
      <c r="S33" s="86" t="str">
        <f t="shared" si="3"/>
        <v>Yes</v>
      </c>
    </row>
    <row r="34" spans="2:19" x14ac:dyDescent="0.2">
      <c r="B34" t="str">
        <f>IF(BOM!A29="DNP","",BOM!B29&amp; "," &amp;BOM!C29)</f>
        <v>,</v>
      </c>
      <c r="C34">
        <f>IF(B34="","",BOM!C29)</f>
        <v>0</v>
      </c>
      <c r="D34">
        <f>IF(B34="","",BOM!D29)</f>
        <v>0</v>
      </c>
      <c r="E34">
        <f>IF(B34="","",BOM!E29)</f>
        <v>0</v>
      </c>
      <c r="F34">
        <f>IF(B34="","",BOM!F29)</f>
        <v>0</v>
      </c>
      <c r="G34">
        <f>IF(B34="","",BOM!G29)</f>
        <v>0</v>
      </c>
      <c r="H34">
        <f t="shared" si="0"/>
        <v>0</v>
      </c>
      <c r="Q34">
        <f t="shared" si="1"/>
        <v>0</v>
      </c>
      <c r="R34">
        <f t="shared" si="5"/>
        <v>0</v>
      </c>
      <c r="S34" s="86" t="str">
        <f t="shared" si="3"/>
        <v>Yes</v>
      </c>
    </row>
    <row r="35" spans="2:19" x14ac:dyDescent="0.2">
      <c r="B35" t="str">
        <f>IF(BOM!A30="DNP","",BOM!B30&amp; "," &amp;BOM!C30)</f>
        <v>,</v>
      </c>
      <c r="C35">
        <f>IF(B35="","",BOM!C30)</f>
        <v>0</v>
      </c>
      <c r="D35">
        <f>IF(B35="","",BOM!D30)</f>
        <v>0</v>
      </c>
      <c r="E35">
        <f>IF(B35="","",BOM!E30)</f>
        <v>0</v>
      </c>
      <c r="F35">
        <f>IF(B35="","",BOM!F30)</f>
        <v>0</v>
      </c>
      <c r="G35">
        <f>IF(B35="","",BOM!G30)</f>
        <v>0</v>
      </c>
      <c r="H35">
        <f t="shared" si="0"/>
        <v>0</v>
      </c>
      <c r="Q35">
        <f t="shared" si="1"/>
        <v>0</v>
      </c>
      <c r="R35">
        <f t="shared" si="5"/>
        <v>0</v>
      </c>
      <c r="S35" s="86" t="str">
        <f t="shared" si="3"/>
        <v>Yes</v>
      </c>
    </row>
    <row r="36" spans="2:19" x14ac:dyDescent="0.2">
      <c r="B36" t="str">
        <f>IF(BOM!A31="DNP","",BOM!B31&amp; "," &amp;BOM!C31)</f>
        <v>,</v>
      </c>
      <c r="C36">
        <f>IF(B36="","",BOM!C31)</f>
        <v>0</v>
      </c>
      <c r="D36">
        <f>IF(B36="","",BOM!D31)</f>
        <v>0</v>
      </c>
      <c r="E36">
        <f>IF(B36="","",BOM!E31)</f>
        <v>0</v>
      </c>
      <c r="F36">
        <f>IF(B36="","",BOM!F31)</f>
        <v>0</v>
      </c>
      <c r="G36">
        <f>IF(B36="","",BOM!G31)</f>
        <v>0</v>
      </c>
      <c r="H36">
        <f t="shared" si="0"/>
        <v>0</v>
      </c>
      <c r="Q36">
        <f t="shared" si="1"/>
        <v>0</v>
      </c>
      <c r="R36">
        <f t="shared" si="5"/>
        <v>0</v>
      </c>
      <c r="S36" s="86" t="str">
        <f t="shared" si="3"/>
        <v>Yes</v>
      </c>
    </row>
    <row r="37" spans="2:19" x14ac:dyDescent="0.2">
      <c r="B37" t="str">
        <f>IF(BOM!A32="DNP","",BOM!B32&amp; "," &amp;BOM!C32)</f>
        <v>,</v>
      </c>
      <c r="C37">
        <f>IF(B37="","",BOM!C32)</f>
        <v>0</v>
      </c>
      <c r="D37">
        <f>IF(B37="","",BOM!D32)</f>
        <v>0</v>
      </c>
      <c r="E37">
        <f>IF(B37="","",BOM!E32)</f>
        <v>0</v>
      </c>
      <c r="F37">
        <f>IF(B37="","",BOM!F32)</f>
        <v>0</v>
      </c>
      <c r="G37">
        <f>IF(B37="","",BOM!G32)</f>
        <v>0</v>
      </c>
      <c r="H37">
        <f t="shared" si="0"/>
        <v>0</v>
      </c>
      <c r="Q37">
        <f t="shared" si="1"/>
        <v>0</v>
      </c>
      <c r="R37">
        <f t="shared" si="5"/>
        <v>0</v>
      </c>
      <c r="S37" s="86" t="str">
        <f t="shared" si="3"/>
        <v>Yes</v>
      </c>
    </row>
    <row r="38" spans="2:19" x14ac:dyDescent="0.2">
      <c r="B38" t="str">
        <f>IF(BOM!A33="DNP","",BOM!B33&amp; "," &amp;BOM!C33)</f>
        <v>,</v>
      </c>
      <c r="C38">
        <f>IF(B38="","",BOM!C33)</f>
        <v>0</v>
      </c>
      <c r="D38">
        <f>IF(B38="","",BOM!D33)</f>
        <v>0</v>
      </c>
      <c r="E38">
        <f>IF(B38="","",BOM!E33)</f>
        <v>0</v>
      </c>
      <c r="F38">
        <f>IF(B38="","",BOM!F33)</f>
        <v>0</v>
      </c>
      <c r="G38">
        <f>IF(B38="","",BOM!G33)</f>
        <v>0</v>
      </c>
      <c r="H38">
        <f t="shared" si="0"/>
        <v>0</v>
      </c>
      <c r="Q38">
        <f t="shared" si="1"/>
        <v>0</v>
      </c>
      <c r="R38">
        <f t="shared" si="5"/>
        <v>0</v>
      </c>
      <c r="S38" s="86" t="str">
        <f t="shared" si="3"/>
        <v>Yes</v>
      </c>
    </row>
    <row r="39" spans="2:19" x14ac:dyDescent="0.2">
      <c r="B39" t="str">
        <f>IF(BOM!A34="DNP","",BOM!B34&amp; "," &amp;BOM!C34)</f>
        <v>,</v>
      </c>
      <c r="C39">
        <f>IF(B39="","",BOM!C34)</f>
        <v>0</v>
      </c>
      <c r="D39">
        <f>IF(B39="","",BOM!D34)</f>
        <v>0</v>
      </c>
      <c r="E39">
        <f>IF(B39="","",BOM!E34)</f>
        <v>0</v>
      </c>
      <c r="F39">
        <f>IF(B39="","",BOM!F34)</f>
        <v>0</v>
      </c>
      <c r="G39">
        <f>IF(B39="","",BOM!G34)</f>
        <v>0</v>
      </c>
      <c r="H39">
        <f t="shared" si="0"/>
        <v>0</v>
      </c>
      <c r="Q39">
        <f t="shared" si="1"/>
        <v>0</v>
      </c>
      <c r="R39">
        <f t="shared" si="5"/>
        <v>0</v>
      </c>
      <c r="S39" s="86" t="str">
        <f t="shared" si="3"/>
        <v>Yes</v>
      </c>
    </row>
    <row r="40" spans="2:19" x14ac:dyDescent="0.2">
      <c r="B40" t="str">
        <f>IF(BOM!A35="DNP","",BOM!B35&amp; "," &amp;BOM!C35)</f>
        <v>,</v>
      </c>
      <c r="C40">
        <f>IF(B40="","",BOM!C35)</f>
        <v>0</v>
      </c>
      <c r="D40">
        <f>IF(B40="","",BOM!D35)</f>
        <v>0</v>
      </c>
      <c r="E40">
        <f>IF(B40="","",BOM!E35)</f>
        <v>0</v>
      </c>
      <c r="F40">
        <f>IF(B40="","",BOM!F35)</f>
        <v>0</v>
      </c>
      <c r="G40">
        <f>IF(B40="","",BOM!G35)</f>
        <v>0</v>
      </c>
      <c r="H40">
        <f t="shared" si="0"/>
        <v>0</v>
      </c>
      <c r="Q40">
        <f t="shared" si="1"/>
        <v>0</v>
      </c>
      <c r="R40">
        <f t="shared" si="5"/>
        <v>0</v>
      </c>
      <c r="S40" s="86" t="str">
        <f t="shared" si="3"/>
        <v>Yes</v>
      </c>
    </row>
    <row r="41" spans="2:19" x14ac:dyDescent="0.2">
      <c r="B41" t="str">
        <f>IF(BOM!A36="DNP","",BOM!B36&amp; "," &amp;BOM!C36)</f>
        <v>,</v>
      </c>
      <c r="C41">
        <f>IF(B41="","",BOM!C36)</f>
        <v>0</v>
      </c>
      <c r="D41">
        <f>IF(B41="","",BOM!D36)</f>
        <v>0</v>
      </c>
      <c r="E41">
        <f>IF(B41="","",BOM!E36)</f>
        <v>0</v>
      </c>
      <c r="F41">
        <f>IF(B41="","",BOM!F36)</f>
        <v>0</v>
      </c>
      <c r="G41">
        <f>IF(B41="","",BOM!G36)</f>
        <v>0</v>
      </c>
      <c r="H41">
        <f t="shared" si="0"/>
        <v>0</v>
      </c>
      <c r="Q41">
        <f t="shared" si="1"/>
        <v>0</v>
      </c>
      <c r="R41">
        <f t="shared" si="5"/>
        <v>0</v>
      </c>
      <c r="S41" s="86" t="str">
        <f t="shared" si="3"/>
        <v>Yes</v>
      </c>
    </row>
    <row r="42" spans="2:19" x14ac:dyDescent="0.2">
      <c r="B42" t="str">
        <f>IF(BOM!A37="DNP","",BOM!B37&amp; "," &amp;BOM!C37)</f>
        <v>,</v>
      </c>
      <c r="C42">
        <f>IF(B42="","",BOM!C37)</f>
        <v>0</v>
      </c>
      <c r="D42">
        <f>IF(B42="","",BOM!D37)</f>
        <v>0</v>
      </c>
      <c r="E42">
        <f>IF(B42="","",BOM!E37)</f>
        <v>0</v>
      </c>
      <c r="F42">
        <f>IF(B42="","",BOM!F37)</f>
        <v>0</v>
      </c>
      <c r="G42">
        <f>IF(B42="","",BOM!G37)</f>
        <v>0</v>
      </c>
      <c r="H42">
        <f t="shared" si="0"/>
        <v>0</v>
      </c>
      <c r="Q42">
        <f t="shared" si="1"/>
        <v>0</v>
      </c>
      <c r="R42">
        <f t="shared" si="5"/>
        <v>0</v>
      </c>
      <c r="S42" s="86" t="str">
        <f t="shared" si="3"/>
        <v>Yes</v>
      </c>
    </row>
    <row r="43" spans="2:19" x14ac:dyDescent="0.2">
      <c r="B43" t="str">
        <f>IF(BOM!A38="DNP","",BOM!B38&amp; "," &amp;BOM!C38)</f>
        <v>,</v>
      </c>
      <c r="C43">
        <f>IF(B43="","",BOM!C38)</f>
        <v>0</v>
      </c>
      <c r="D43">
        <f>IF(B43="","",BOM!D38)</f>
        <v>0</v>
      </c>
      <c r="E43">
        <f>IF(B43="","",BOM!E38)</f>
        <v>0</v>
      </c>
      <c r="F43">
        <f>IF(B43="","",BOM!F38)</f>
        <v>0</v>
      </c>
      <c r="G43">
        <f>IF(B43="","",BOM!G38)</f>
        <v>0</v>
      </c>
      <c r="H43">
        <f t="shared" si="0"/>
        <v>0</v>
      </c>
      <c r="Q43">
        <f t="shared" si="1"/>
        <v>0</v>
      </c>
      <c r="R43">
        <f t="shared" si="5"/>
        <v>0</v>
      </c>
      <c r="S43" s="86" t="str">
        <f t="shared" si="3"/>
        <v>Yes</v>
      </c>
    </row>
    <row r="44" spans="2:19" x14ac:dyDescent="0.2">
      <c r="B44" t="str">
        <f>IF(BOM!A39="DNP","",BOM!B39&amp; "," &amp;BOM!C39)</f>
        <v>,</v>
      </c>
      <c r="C44">
        <f>IF(B44="","",BOM!C39)</f>
        <v>0</v>
      </c>
      <c r="D44">
        <f>IF(B44="","",BOM!D39)</f>
        <v>0</v>
      </c>
      <c r="E44">
        <f>IF(B44="","",BOM!E39)</f>
        <v>0</v>
      </c>
      <c r="F44">
        <f>IF(B44="","",BOM!F39)</f>
        <v>0</v>
      </c>
      <c r="G44">
        <f>IF(B44="","",BOM!G39)</f>
        <v>0</v>
      </c>
      <c r="H44">
        <f t="shared" si="0"/>
        <v>0</v>
      </c>
      <c r="Q44">
        <f t="shared" si="1"/>
        <v>0</v>
      </c>
      <c r="R44">
        <f t="shared" si="5"/>
        <v>0</v>
      </c>
      <c r="S44" s="86" t="str">
        <f t="shared" si="3"/>
        <v>Yes</v>
      </c>
    </row>
    <row r="45" spans="2:19" x14ac:dyDescent="0.2">
      <c r="B45" t="str">
        <f>IF(BOM!A40="DNP","",BOM!B40&amp; "," &amp;BOM!C40)</f>
        <v>,</v>
      </c>
      <c r="C45">
        <f>IF(B45="","",BOM!C40)</f>
        <v>0</v>
      </c>
      <c r="D45">
        <f>IF(B45="","",BOM!D40)</f>
        <v>0</v>
      </c>
      <c r="E45">
        <f>IF(B45="","",BOM!E40)</f>
        <v>0</v>
      </c>
      <c r="F45">
        <f>IF(B45="","",BOM!F40)</f>
        <v>0</v>
      </c>
      <c r="G45">
        <f>IF(B45="","",BOM!G40)</f>
        <v>0</v>
      </c>
      <c r="H45">
        <f t="shared" si="0"/>
        <v>0</v>
      </c>
      <c r="Q45">
        <f t="shared" si="1"/>
        <v>0</v>
      </c>
      <c r="R45">
        <f t="shared" si="5"/>
        <v>0</v>
      </c>
      <c r="S45" s="86" t="str">
        <f t="shared" si="3"/>
        <v>Yes</v>
      </c>
    </row>
    <row r="46" spans="2:19" x14ac:dyDescent="0.2">
      <c r="B46" t="str">
        <f>IF(BOM!A41="DNP","",BOM!B41&amp; "," &amp;BOM!C41)</f>
        <v>,</v>
      </c>
      <c r="C46">
        <f>IF(B46="","",BOM!C41)</f>
        <v>0</v>
      </c>
      <c r="D46">
        <f>IF(B46="","",BOM!D41)</f>
        <v>0</v>
      </c>
      <c r="E46">
        <f>IF(B46="","",BOM!E41)</f>
        <v>0</v>
      </c>
      <c r="F46">
        <f>IF(B46="","",BOM!F41)</f>
        <v>0</v>
      </c>
      <c r="G46">
        <f>IF(B46="","",BOM!G41)</f>
        <v>0</v>
      </c>
      <c r="H46">
        <f t="shared" si="0"/>
        <v>0</v>
      </c>
      <c r="Q46">
        <f t="shared" si="1"/>
        <v>0</v>
      </c>
      <c r="R46">
        <f t="shared" si="5"/>
        <v>0</v>
      </c>
      <c r="S46" s="86" t="str">
        <f t="shared" si="3"/>
        <v>Yes</v>
      </c>
    </row>
    <row r="47" spans="2:19" x14ac:dyDescent="0.2">
      <c r="B47" t="str">
        <f>IF(BOM!A42="DNP","",BOM!B42&amp; "," &amp;BOM!C42)</f>
        <v>,</v>
      </c>
      <c r="C47">
        <f>IF(B47="","",BOM!C42)</f>
        <v>0</v>
      </c>
      <c r="D47">
        <f>IF(B47="","",BOM!D42)</f>
        <v>0</v>
      </c>
      <c r="E47">
        <f>IF(B47="","",BOM!E42)</f>
        <v>0</v>
      </c>
      <c r="F47">
        <f>IF(B47="","",BOM!F42)</f>
        <v>0</v>
      </c>
      <c r="G47">
        <f>IF(B47="","",BOM!G42)</f>
        <v>0</v>
      </c>
      <c r="H47">
        <f t="shared" si="0"/>
        <v>0</v>
      </c>
      <c r="Q47">
        <f t="shared" si="1"/>
        <v>0</v>
      </c>
      <c r="R47">
        <f t="shared" si="5"/>
        <v>0</v>
      </c>
      <c r="S47" s="86" t="str">
        <f t="shared" si="3"/>
        <v>Yes</v>
      </c>
    </row>
    <row r="48" spans="2:19" x14ac:dyDescent="0.2">
      <c r="B48" t="str">
        <f>IF(BOM!A43="DNP","",BOM!B43&amp; "," &amp;BOM!C43)</f>
        <v>,</v>
      </c>
      <c r="C48">
        <f>IF(B48="","",BOM!C43)</f>
        <v>0</v>
      </c>
      <c r="D48">
        <f>IF(B48="","",BOM!D43)</f>
        <v>0</v>
      </c>
      <c r="E48">
        <f>IF(B48="","",BOM!E43)</f>
        <v>0</v>
      </c>
      <c r="F48">
        <f>IF(B48="","",BOM!F43)</f>
        <v>0</v>
      </c>
      <c r="G48">
        <f>IF(B48="","",BOM!G43)</f>
        <v>0</v>
      </c>
      <c r="H48">
        <f t="shared" si="0"/>
        <v>0</v>
      </c>
      <c r="Q48">
        <f t="shared" si="1"/>
        <v>0</v>
      </c>
      <c r="R48">
        <f t="shared" si="5"/>
        <v>0</v>
      </c>
      <c r="S48" s="86" t="str">
        <f t="shared" si="3"/>
        <v>Yes</v>
      </c>
    </row>
    <row r="49" spans="2:19" x14ac:dyDescent="0.2">
      <c r="B49" t="str">
        <f>IF(BOM!A44="DNP","",BOM!B44&amp; "," &amp;BOM!C44)</f>
        <v>,</v>
      </c>
      <c r="C49">
        <f>IF(B49="","",BOM!C44)</f>
        <v>0</v>
      </c>
      <c r="D49">
        <f>IF(B49="","",BOM!D44)</f>
        <v>0</v>
      </c>
      <c r="E49">
        <f>IF(B49="","",BOM!E44)</f>
        <v>0</v>
      </c>
      <c r="F49">
        <f>IF(B49="","",BOM!F44)</f>
        <v>0</v>
      </c>
      <c r="G49">
        <f>IF(B49="","",BOM!G44)</f>
        <v>0</v>
      </c>
      <c r="H49">
        <f t="shared" si="0"/>
        <v>0</v>
      </c>
      <c r="Q49">
        <f t="shared" si="1"/>
        <v>0</v>
      </c>
      <c r="R49">
        <f t="shared" si="5"/>
        <v>0</v>
      </c>
      <c r="S49" s="86" t="str">
        <f t="shared" si="3"/>
        <v>Yes</v>
      </c>
    </row>
    <row r="50" spans="2:19" x14ac:dyDescent="0.2">
      <c r="B50" t="str">
        <f>IF(BOM!A45="DNP","",BOM!B45&amp; "," &amp;BOM!C45)</f>
        <v>,</v>
      </c>
      <c r="C50">
        <f>IF(B50="","",BOM!C45)</f>
        <v>0</v>
      </c>
      <c r="D50">
        <f>IF(B50="","",BOM!D45)</f>
        <v>0</v>
      </c>
      <c r="E50">
        <f>IF(B50="","",BOM!E45)</f>
        <v>0</v>
      </c>
      <c r="F50">
        <f>IF(B50="","",BOM!F45)</f>
        <v>0</v>
      </c>
      <c r="G50">
        <f>IF(B50="","",BOM!G45)</f>
        <v>0</v>
      </c>
      <c r="H50">
        <f t="shared" si="0"/>
        <v>0</v>
      </c>
      <c r="Q50">
        <f t="shared" si="1"/>
        <v>0</v>
      </c>
      <c r="R50">
        <f t="shared" si="5"/>
        <v>0</v>
      </c>
      <c r="S50" s="86" t="str">
        <f t="shared" si="3"/>
        <v>Yes</v>
      </c>
    </row>
    <row r="51" spans="2:19" x14ac:dyDescent="0.2">
      <c r="B51" t="str">
        <f>IF(BOM!A46="DNP","",BOM!B46&amp; "," &amp;BOM!C46)</f>
        <v>,</v>
      </c>
      <c r="C51">
        <f>IF(B51="","",BOM!C46)</f>
        <v>0</v>
      </c>
      <c r="D51">
        <f>IF(B51="","",BOM!D46)</f>
        <v>0</v>
      </c>
      <c r="E51">
        <f>IF(B51="","",BOM!E46)</f>
        <v>0</v>
      </c>
      <c r="F51">
        <f>IF(B51="","",BOM!F46)</f>
        <v>0</v>
      </c>
      <c r="G51">
        <f>IF(B51="","",BOM!G46)</f>
        <v>0</v>
      </c>
      <c r="H51">
        <f t="shared" si="0"/>
        <v>0</v>
      </c>
      <c r="Q51">
        <f t="shared" si="1"/>
        <v>0</v>
      </c>
      <c r="R51">
        <f t="shared" si="5"/>
        <v>0</v>
      </c>
      <c r="S51" s="86" t="str">
        <f t="shared" si="3"/>
        <v>Yes</v>
      </c>
    </row>
    <row r="52" spans="2:19" x14ac:dyDescent="0.2">
      <c r="B52" t="str">
        <f>IF(BOM!A47="DNP","",BOM!B47&amp; "," &amp;BOM!C47)</f>
        <v>,</v>
      </c>
      <c r="C52">
        <f>IF(B52="","",BOM!C47)</f>
        <v>0</v>
      </c>
      <c r="D52">
        <f>IF(B52="","",BOM!D47)</f>
        <v>0</v>
      </c>
      <c r="E52">
        <f>IF(B52="","",BOM!E47)</f>
        <v>0</v>
      </c>
      <c r="F52">
        <f>IF(B52="","",BOM!F47)</f>
        <v>0</v>
      </c>
      <c r="G52">
        <f>IF(B52="","",BOM!G47)</f>
        <v>0</v>
      </c>
      <c r="H52">
        <f t="shared" si="0"/>
        <v>0</v>
      </c>
      <c r="Q52">
        <f t="shared" si="1"/>
        <v>0</v>
      </c>
      <c r="R52">
        <f t="shared" si="5"/>
        <v>0</v>
      </c>
      <c r="S52" s="86" t="str">
        <f t="shared" si="3"/>
        <v>Yes</v>
      </c>
    </row>
    <row r="53" spans="2:19" x14ac:dyDescent="0.2">
      <c r="B53" t="str">
        <f>IF(BOM!A48="DNP","",BOM!B48&amp; "," &amp;BOM!C48)</f>
        <v>,</v>
      </c>
      <c r="C53">
        <f>IF(B53="","",BOM!C48)</f>
        <v>0</v>
      </c>
      <c r="D53">
        <f>IF(B53="","",BOM!D48)</f>
        <v>0</v>
      </c>
      <c r="E53">
        <f>IF(B53="","",BOM!E48)</f>
        <v>0</v>
      </c>
      <c r="F53">
        <f>IF(B53="","",BOM!F48)</f>
        <v>0</v>
      </c>
      <c r="G53">
        <f>IF(B53="","",BOM!G48)</f>
        <v>0</v>
      </c>
      <c r="H53">
        <f t="shared" si="0"/>
        <v>0</v>
      </c>
      <c r="Q53">
        <f t="shared" si="1"/>
        <v>0</v>
      </c>
      <c r="R53">
        <f t="shared" si="5"/>
        <v>0</v>
      </c>
      <c r="S53" s="86" t="str">
        <f t="shared" si="3"/>
        <v>Yes</v>
      </c>
    </row>
    <row r="54" spans="2:19" x14ac:dyDescent="0.2">
      <c r="B54" t="str">
        <f>IF(BOM!A49="DNP","",BOM!B49&amp; "," &amp;BOM!C49)</f>
        <v>,</v>
      </c>
      <c r="C54">
        <f>IF(B54="","",BOM!C49)</f>
        <v>0</v>
      </c>
      <c r="D54">
        <f>IF(B54="","",BOM!D49)</f>
        <v>0</v>
      </c>
      <c r="E54">
        <f>IF(B54="","",BOM!E49)</f>
        <v>0</v>
      </c>
      <c r="F54">
        <f>IF(B54="","",BOM!F49)</f>
        <v>0</v>
      </c>
      <c r="G54">
        <f>IF(B54="","",BOM!G49)</f>
        <v>0</v>
      </c>
      <c r="H54">
        <f t="shared" si="0"/>
        <v>0</v>
      </c>
      <c r="Q54">
        <f t="shared" si="1"/>
        <v>0</v>
      </c>
      <c r="R54">
        <f t="shared" si="5"/>
        <v>0</v>
      </c>
      <c r="S54" s="86" t="str">
        <f t="shared" si="3"/>
        <v>Yes</v>
      </c>
    </row>
    <row r="55" spans="2:19" x14ac:dyDescent="0.2">
      <c r="B55" t="str">
        <f>IF(BOM!A50="DNP","",BOM!B50&amp; "," &amp;BOM!C50)</f>
        <v>,</v>
      </c>
      <c r="C55">
        <f>IF(B55="","",BOM!C50)</f>
        <v>0</v>
      </c>
      <c r="D55">
        <f>IF(B55="","",BOM!D50)</f>
        <v>0</v>
      </c>
      <c r="E55">
        <f>IF(B55="","",BOM!E50)</f>
        <v>0</v>
      </c>
      <c r="F55">
        <f>IF(B55="","",BOM!F50)</f>
        <v>0</v>
      </c>
      <c r="G55">
        <f>IF(B55="","",BOM!G50)</f>
        <v>0</v>
      </c>
      <c r="H55">
        <f t="shared" si="0"/>
        <v>0</v>
      </c>
      <c r="Q55">
        <f t="shared" si="1"/>
        <v>0</v>
      </c>
      <c r="R55">
        <f t="shared" si="5"/>
        <v>0</v>
      </c>
      <c r="S55" s="86" t="str">
        <f t="shared" si="3"/>
        <v>Yes</v>
      </c>
    </row>
    <row r="56" spans="2:19" x14ac:dyDescent="0.2">
      <c r="B56" t="str">
        <f>IF(BOM!A51="DNP","",BOM!B51&amp; "," &amp;BOM!C51)</f>
        <v>,</v>
      </c>
      <c r="C56">
        <f>IF(B56="","",BOM!C51)</f>
        <v>0</v>
      </c>
      <c r="D56">
        <f>IF(B56="","",BOM!D51)</f>
        <v>0</v>
      </c>
      <c r="E56">
        <f>IF(B56="","",BOM!E51)</f>
        <v>0</v>
      </c>
      <c r="F56">
        <f>IF(B56="","",BOM!F51)</f>
        <v>0</v>
      </c>
      <c r="G56">
        <f>IF(B56="","",BOM!G51)</f>
        <v>0</v>
      </c>
      <c r="H56">
        <f t="shared" si="0"/>
        <v>0</v>
      </c>
      <c r="Q56">
        <f t="shared" si="1"/>
        <v>0</v>
      </c>
      <c r="R56">
        <f t="shared" si="5"/>
        <v>0</v>
      </c>
      <c r="S56" s="86" t="str">
        <f t="shared" si="3"/>
        <v>Yes</v>
      </c>
    </row>
    <row r="57" spans="2:19" x14ac:dyDescent="0.2">
      <c r="B57" t="str">
        <f>IF(BOM!A52="DNP","",BOM!B52&amp; "," &amp;BOM!C52)</f>
        <v>,</v>
      </c>
      <c r="C57">
        <f>IF(B57="","",BOM!C52)</f>
        <v>0</v>
      </c>
      <c r="D57">
        <f>IF(B57="","",BOM!D52)</f>
        <v>0</v>
      </c>
      <c r="E57">
        <f>IF(B57="","",BOM!E52)</f>
        <v>0</v>
      </c>
      <c r="F57">
        <f>IF(B57="","",BOM!F52)</f>
        <v>0</v>
      </c>
      <c r="G57">
        <f>IF(B57="","",BOM!G52)</f>
        <v>0</v>
      </c>
      <c r="H57">
        <f t="shared" si="0"/>
        <v>0</v>
      </c>
      <c r="Q57">
        <f t="shared" si="1"/>
        <v>0</v>
      </c>
      <c r="R57">
        <f t="shared" si="5"/>
        <v>0</v>
      </c>
      <c r="S57" s="86" t="str">
        <f t="shared" si="3"/>
        <v>Yes</v>
      </c>
    </row>
    <row r="58" spans="2:19" x14ac:dyDescent="0.2">
      <c r="B58" t="str">
        <f>IF(BOM!A53="DNP","",BOM!B53&amp; "," &amp;BOM!C53)</f>
        <v>,</v>
      </c>
      <c r="C58">
        <f>IF(B58="","",BOM!C53)</f>
        <v>0</v>
      </c>
      <c r="D58">
        <f>IF(B58="","",BOM!D53)</f>
        <v>0</v>
      </c>
      <c r="E58">
        <f>IF(B58="","",BOM!E53)</f>
        <v>0</v>
      </c>
      <c r="F58">
        <f>IF(B58="","",BOM!F53)</f>
        <v>0</v>
      </c>
      <c r="G58">
        <f>IF(B58="","",BOM!G53)</f>
        <v>0</v>
      </c>
      <c r="H58">
        <f t="shared" si="0"/>
        <v>0</v>
      </c>
      <c r="Q58">
        <f t="shared" si="1"/>
        <v>0</v>
      </c>
      <c r="R58">
        <f t="shared" si="5"/>
        <v>0</v>
      </c>
      <c r="S58" s="86" t="str">
        <f t="shared" si="3"/>
        <v>Yes</v>
      </c>
    </row>
    <row r="59" spans="2:19" x14ac:dyDescent="0.2">
      <c r="B59" t="str">
        <f>IF(BOM!A54="DNP","",BOM!B54&amp; "," &amp;BOM!C54)</f>
        <v>,</v>
      </c>
      <c r="C59">
        <f>IF(B59="","",BOM!C54)</f>
        <v>0</v>
      </c>
      <c r="D59">
        <f>IF(B59="","",BOM!D54)</f>
        <v>0</v>
      </c>
      <c r="E59">
        <f>IF(B59="","",BOM!E54)</f>
        <v>0</v>
      </c>
      <c r="F59">
        <f>IF(B59="","",BOM!F54)</f>
        <v>0</v>
      </c>
      <c r="G59">
        <f>IF(B59="","",BOM!G54)</f>
        <v>0</v>
      </c>
      <c r="H59">
        <f t="shared" si="0"/>
        <v>0</v>
      </c>
      <c r="Q59">
        <f t="shared" si="1"/>
        <v>0</v>
      </c>
      <c r="R59">
        <f t="shared" si="5"/>
        <v>0</v>
      </c>
      <c r="S59" s="86" t="str">
        <f t="shared" si="3"/>
        <v>Yes</v>
      </c>
    </row>
    <row r="60" spans="2:19" x14ac:dyDescent="0.2">
      <c r="B60" t="str">
        <f>IF(BOM!A55="DNP","",BOM!B55&amp; "," &amp;BOM!C55)</f>
        <v>,</v>
      </c>
      <c r="C60">
        <f>IF(B60="","",BOM!C55)</f>
        <v>0</v>
      </c>
      <c r="D60">
        <f>IF(B60="","",BOM!D55)</f>
        <v>0</v>
      </c>
      <c r="E60">
        <f>IF(B60="","",BOM!E55)</f>
        <v>0</v>
      </c>
      <c r="F60">
        <f>IF(B60="","",BOM!F55)</f>
        <v>0</v>
      </c>
      <c r="G60">
        <f>IF(B60="","",BOM!G55)</f>
        <v>0</v>
      </c>
      <c r="H60">
        <f t="shared" si="0"/>
        <v>0</v>
      </c>
      <c r="Q60">
        <f t="shared" si="1"/>
        <v>0</v>
      </c>
      <c r="R60">
        <f t="shared" si="5"/>
        <v>0</v>
      </c>
      <c r="S60" s="86" t="str">
        <f t="shared" si="3"/>
        <v>Yes</v>
      </c>
    </row>
    <row r="61" spans="2:19" x14ac:dyDescent="0.2">
      <c r="B61" t="str">
        <f>IF(BOM!A56="DNP","",BOM!B56&amp; "," &amp;BOM!C56)</f>
        <v>,</v>
      </c>
      <c r="C61">
        <f>IF(B61="","",BOM!C56)</f>
        <v>0</v>
      </c>
      <c r="D61">
        <f>IF(B61="","",BOM!D56)</f>
        <v>0</v>
      </c>
      <c r="E61">
        <f>IF(B61="","",BOM!E56)</f>
        <v>0</v>
      </c>
      <c r="F61">
        <f>IF(B61="","",BOM!F56)</f>
        <v>0</v>
      </c>
      <c r="G61">
        <f>IF(B61="","",BOM!G56)</f>
        <v>0</v>
      </c>
      <c r="H61">
        <f t="shared" si="0"/>
        <v>0</v>
      </c>
      <c r="Q61">
        <f t="shared" si="1"/>
        <v>0</v>
      </c>
      <c r="R61">
        <f t="shared" si="5"/>
        <v>0</v>
      </c>
      <c r="S61" s="86" t="str">
        <f t="shared" si="3"/>
        <v>Yes</v>
      </c>
    </row>
    <row r="62" spans="2:19" x14ac:dyDescent="0.2">
      <c r="B62" t="str">
        <f>IF(BOM!A57="DNP","",BOM!B57&amp; "," &amp;BOM!C57)</f>
        <v>,</v>
      </c>
      <c r="C62">
        <f>IF(B62="","",BOM!C57)</f>
        <v>0</v>
      </c>
      <c r="D62">
        <f>IF(B62="","",BOM!D57)</f>
        <v>0</v>
      </c>
      <c r="E62">
        <f>IF(B62="","",BOM!E57)</f>
        <v>0</v>
      </c>
      <c r="F62">
        <f>IF(B62="","",BOM!F57)</f>
        <v>0</v>
      </c>
      <c r="G62">
        <f>IF(B62="","",BOM!G57)</f>
        <v>0</v>
      </c>
      <c r="H62">
        <f t="shared" si="0"/>
        <v>0</v>
      </c>
      <c r="Q62">
        <f t="shared" si="1"/>
        <v>0</v>
      </c>
      <c r="R62">
        <f t="shared" si="5"/>
        <v>0</v>
      </c>
      <c r="S62" s="86" t="str">
        <f t="shared" si="3"/>
        <v>Yes</v>
      </c>
    </row>
    <row r="63" spans="2:19" x14ac:dyDescent="0.2">
      <c r="B63" t="str">
        <f>IF(BOM!A58="DNP","",BOM!B58&amp; "," &amp;BOM!C58)</f>
        <v>,</v>
      </c>
      <c r="C63">
        <f>IF(B63="","",BOM!C58)</f>
        <v>0</v>
      </c>
      <c r="D63">
        <f>IF(B63="","",BOM!D58)</f>
        <v>0</v>
      </c>
      <c r="E63">
        <f>IF(B63="","",BOM!E58)</f>
        <v>0</v>
      </c>
      <c r="F63">
        <f>IF(B63="","",BOM!F58)</f>
        <v>0</v>
      </c>
      <c r="G63">
        <f>IF(B63="","",BOM!G58)</f>
        <v>0</v>
      </c>
      <c r="H63">
        <f t="shared" si="0"/>
        <v>0</v>
      </c>
      <c r="Q63">
        <f t="shared" si="1"/>
        <v>0</v>
      </c>
      <c r="R63">
        <f t="shared" si="5"/>
        <v>0</v>
      </c>
      <c r="S63" s="86" t="str">
        <f t="shared" si="3"/>
        <v>Yes</v>
      </c>
    </row>
    <row r="64" spans="2:19" x14ac:dyDescent="0.2">
      <c r="B64" t="str">
        <f>IF(BOM!A59="DNP","",BOM!B59&amp; "," &amp;BOM!C59)</f>
        <v>,</v>
      </c>
      <c r="C64">
        <f>IF(B64="","",BOM!C59)</f>
        <v>0</v>
      </c>
      <c r="D64">
        <f>IF(B64="","",BOM!D59)</f>
        <v>0</v>
      </c>
      <c r="E64">
        <f>IF(B64="","",BOM!E59)</f>
        <v>0</v>
      </c>
      <c r="F64">
        <f>IF(B64="","",BOM!F59)</f>
        <v>0</v>
      </c>
      <c r="G64">
        <f>IF(B64="","",BOM!G59)</f>
        <v>0</v>
      </c>
      <c r="H64">
        <f t="shared" si="0"/>
        <v>0</v>
      </c>
      <c r="Q64">
        <f t="shared" si="1"/>
        <v>0</v>
      </c>
      <c r="R64">
        <f t="shared" si="5"/>
        <v>0</v>
      </c>
      <c r="S64" s="86" t="str">
        <f t="shared" si="3"/>
        <v>Yes</v>
      </c>
    </row>
    <row r="65" spans="2:19" x14ac:dyDescent="0.2">
      <c r="B65" t="str">
        <f>IF(BOM!A60="DNP","",BOM!B60&amp; "," &amp;BOM!C60)</f>
        <v>,</v>
      </c>
      <c r="C65">
        <f>IF(B65="","",BOM!C60)</f>
        <v>0</v>
      </c>
      <c r="D65">
        <f>IF(B65="","",BOM!D60)</f>
        <v>0</v>
      </c>
      <c r="E65">
        <f>IF(B65="","",BOM!E60)</f>
        <v>0</v>
      </c>
      <c r="F65">
        <f>IF(B65="","",BOM!F60)</f>
        <v>0</v>
      </c>
      <c r="G65">
        <f>IF(B65="","",BOM!G60)</f>
        <v>0</v>
      </c>
      <c r="H65">
        <f t="shared" si="0"/>
        <v>0</v>
      </c>
      <c r="Q65">
        <f t="shared" si="1"/>
        <v>0</v>
      </c>
      <c r="R65">
        <f t="shared" si="5"/>
        <v>0</v>
      </c>
      <c r="S65" s="86" t="str">
        <f t="shared" si="3"/>
        <v>Yes</v>
      </c>
    </row>
    <row r="66" spans="2:19" x14ac:dyDescent="0.2">
      <c r="B66" t="str">
        <f>IF(BOM!A61="DNP","",BOM!B61&amp; "," &amp;BOM!C61)</f>
        <v>,</v>
      </c>
      <c r="C66">
        <f>IF(B66="","",BOM!C61)</f>
        <v>0</v>
      </c>
      <c r="D66">
        <f>IF(B66="","",BOM!D61)</f>
        <v>0</v>
      </c>
      <c r="E66">
        <f>IF(B66="","",BOM!E61)</f>
        <v>0</v>
      </c>
      <c r="F66">
        <f>IF(B66="","",BOM!F61)</f>
        <v>0</v>
      </c>
      <c r="G66">
        <f>IF(B66="","",BOM!G61)</f>
        <v>0</v>
      </c>
      <c r="H66">
        <f t="shared" si="0"/>
        <v>0</v>
      </c>
      <c r="Q66">
        <f t="shared" si="1"/>
        <v>0</v>
      </c>
      <c r="R66">
        <f t="shared" si="5"/>
        <v>0</v>
      </c>
      <c r="S66" s="86" t="str">
        <f t="shared" si="3"/>
        <v>Yes</v>
      </c>
    </row>
    <row r="67" spans="2:19" x14ac:dyDescent="0.2">
      <c r="B67" t="str">
        <f>IF(BOM!A62="DNP","",BOM!B62&amp; "," &amp;BOM!C62)</f>
        <v>,</v>
      </c>
      <c r="C67">
        <f>IF(B67="","",BOM!C62)</f>
        <v>0</v>
      </c>
      <c r="D67">
        <f>IF(B67="","",BOM!D62)</f>
        <v>0</v>
      </c>
      <c r="E67">
        <f>IF(B67="","",BOM!E62)</f>
        <v>0</v>
      </c>
      <c r="F67">
        <f>IF(B67="","",BOM!F62)</f>
        <v>0</v>
      </c>
      <c r="G67">
        <f>IF(B67="","",BOM!G62)</f>
        <v>0</v>
      </c>
      <c r="H67">
        <f t="shared" si="0"/>
        <v>0</v>
      </c>
      <c r="Q67">
        <f t="shared" si="1"/>
        <v>0</v>
      </c>
      <c r="R67">
        <f t="shared" si="5"/>
        <v>0</v>
      </c>
      <c r="S67" s="86" t="str">
        <f t="shared" si="3"/>
        <v>Yes</v>
      </c>
    </row>
    <row r="68" spans="2:19" x14ac:dyDescent="0.2">
      <c r="B68" t="str">
        <f>IF(BOM!A63="DNP","",BOM!B63&amp; "," &amp;BOM!C63)</f>
        <v>,</v>
      </c>
      <c r="C68">
        <f>IF(B68="","",BOM!C63)</f>
        <v>0</v>
      </c>
      <c r="D68">
        <f>IF(B68="","",BOM!D63)</f>
        <v>0</v>
      </c>
      <c r="E68">
        <f>IF(B68="","",BOM!E63)</f>
        <v>0</v>
      </c>
      <c r="F68">
        <f>IF(B68="","",BOM!F63)</f>
        <v>0</v>
      </c>
      <c r="G68">
        <f>IF(B68="","",BOM!G63)</f>
        <v>0</v>
      </c>
      <c r="H68">
        <f t="shared" si="0"/>
        <v>0</v>
      </c>
      <c r="Q68">
        <f t="shared" si="1"/>
        <v>0</v>
      </c>
      <c r="R68">
        <f t="shared" si="5"/>
        <v>0</v>
      </c>
      <c r="S68" s="86" t="str">
        <f t="shared" si="3"/>
        <v>Yes</v>
      </c>
    </row>
    <row r="69" spans="2:19" x14ac:dyDescent="0.2">
      <c r="B69" t="str">
        <f>IF(BOM!A64="DNP","",BOM!B64&amp; "," &amp;BOM!C64)</f>
        <v>,</v>
      </c>
      <c r="C69">
        <f>IF(B69="","",BOM!C64)</f>
        <v>0</v>
      </c>
      <c r="D69">
        <f>IF(B69="","",BOM!D64)</f>
        <v>0</v>
      </c>
      <c r="E69">
        <f>IF(B69="","",BOM!E64)</f>
        <v>0</v>
      </c>
      <c r="F69">
        <f>IF(B69="","",BOM!F64)</f>
        <v>0</v>
      </c>
      <c r="G69">
        <f>IF(B69="","",BOM!G64)</f>
        <v>0</v>
      </c>
      <c r="H69">
        <f t="shared" si="0"/>
        <v>0</v>
      </c>
      <c r="Q69">
        <f t="shared" si="1"/>
        <v>0</v>
      </c>
      <c r="R69">
        <f t="shared" si="5"/>
        <v>0</v>
      </c>
      <c r="S69" s="86" t="str">
        <f t="shared" si="3"/>
        <v>Yes</v>
      </c>
    </row>
    <row r="70" spans="2:19" x14ac:dyDescent="0.2">
      <c r="B70" t="str">
        <f>IF(BOM!A65="DNP","",BOM!B65&amp; "," &amp;BOM!C65)</f>
        <v>,</v>
      </c>
      <c r="C70">
        <f>IF(B70="","",BOM!C65)</f>
        <v>0</v>
      </c>
      <c r="D70">
        <f>IF(B70="","",BOM!D65)</f>
        <v>0</v>
      </c>
      <c r="E70">
        <f>IF(B70="","",BOM!E65)</f>
        <v>0</v>
      </c>
      <c r="F70">
        <f>IF(B70="","",BOM!F65)</f>
        <v>0</v>
      </c>
      <c r="G70">
        <f>IF(B70="","",BOM!G65)</f>
        <v>0</v>
      </c>
      <c r="H70">
        <f t="shared" si="0"/>
        <v>0</v>
      </c>
      <c r="Q70">
        <f t="shared" si="1"/>
        <v>0</v>
      </c>
      <c r="R70">
        <f t="shared" si="5"/>
        <v>0</v>
      </c>
      <c r="S70" s="86" t="str">
        <f t="shared" si="3"/>
        <v>Yes</v>
      </c>
    </row>
    <row r="71" spans="2:19" x14ac:dyDescent="0.2">
      <c r="B71" t="str">
        <f>IF(BOM!A66="DNP","",BOM!B66&amp; "," &amp;BOM!C66)</f>
        <v>,</v>
      </c>
      <c r="C71">
        <f>IF(B71="","",BOM!C66)</f>
        <v>0</v>
      </c>
      <c r="D71">
        <f>IF(B71="","",BOM!D66)</f>
        <v>0</v>
      </c>
      <c r="E71">
        <f>IF(B71="","",BOM!E66)</f>
        <v>0</v>
      </c>
      <c r="F71">
        <f>IF(B71="","",BOM!F66)</f>
        <v>0</v>
      </c>
      <c r="G71">
        <f>IF(B71="","",BOM!G66)</f>
        <v>0</v>
      </c>
      <c r="H71">
        <f t="shared" si="0"/>
        <v>0</v>
      </c>
      <c r="Q71">
        <f t="shared" si="1"/>
        <v>0</v>
      </c>
      <c r="R71">
        <f t="shared" si="5"/>
        <v>0</v>
      </c>
      <c r="S71" s="86" t="str">
        <f t="shared" si="3"/>
        <v>Yes</v>
      </c>
    </row>
    <row r="72" spans="2:19" x14ac:dyDescent="0.2">
      <c r="B72" t="str">
        <f>IF(BOM!A67="DNP","",BOM!B67&amp; "," &amp;BOM!C67)</f>
        <v>,</v>
      </c>
      <c r="C72">
        <f>IF(B72="","",BOM!C67)</f>
        <v>0</v>
      </c>
      <c r="D72">
        <f>IF(B72="","",BOM!D67)</f>
        <v>0</v>
      </c>
      <c r="E72">
        <f>IF(B72="","",BOM!E67)</f>
        <v>0</v>
      </c>
      <c r="F72">
        <f>IF(B72="","",BOM!F67)</f>
        <v>0</v>
      </c>
      <c r="G72">
        <f>IF(B72="","",BOM!G67)</f>
        <v>0</v>
      </c>
      <c r="H72">
        <f t="shared" ref="H72:H106" si="6">IF(B72="",0,G72*$F$2)</f>
        <v>0</v>
      </c>
      <c r="Q72">
        <f t="shared" ref="Q72:Q107" si="7">H72+K72</f>
        <v>0</v>
      </c>
      <c r="R72">
        <f t="shared" ref="R72:R107" si="8">P72*H72</f>
        <v>0</v>
      </c>
      <c r="S72" s="86" t="str">
        <f t="shared" ref="S72:S106" si="9">IF(G72="","No","Yes")</f>
        <v>Yes</v>
      </c>
    </row>
    <row r="73" spans="2:19" x14ac:dyDescent="0.2">
      <c r="B73" t="str">
        <f>IF(BOM!A68="DNP","",BOM!B68&amp; "," &amp;BOM!C68)</f>
        <v>,</v>
      </c>
      <c r="C73">
        <f>IF(B73="","",BOM!C68)</f>
        <v>0</v>
      </c>
      <c r="D73">
        <f>IF(B73="","",BOM!D68)</f>
        <v>0</v>
      </c>
      <c r="E73">
        <f>IF(B73="","",BOM!E68)</f>
        <v>0</v>
      </c>
      <c r="F73">
        <f>IF(B73="","",BOM!F68)</f>
        <v>0</v>
      </c>
      <c r="G73">
        <f>IF(B73="","",BOM!G68)</f>
        <v>0</v>
      </c>
      <c r="H73">
        <f t="shared" si="6"/>
        <v>0</v>
      </c>
      <c r="Q73">
        <f t="shared" si="7"/>
        <v>0</v>
      </c>
      <c r="R73">
        <f t="shared" si="8"/>
        <v>0</v>
      </c>
      <c r="S73" s="86" t="str">
        <f t="shared" si="9"/>
        <v>Yes</v>
      </c>
    </row>
    <row r="74" spans="2:19" x14ac:dyDescent="0.2">
      <c r="B74" t="str">
        <f>IF(BOM!A69="DNP","",BOM!B69&amp; "," &amp;BOM!C69)</f>
        <v>,</v>
      </c>
      <c r="C74">
        <f>IF(B74="","",BOM!C69)</f>
        <v>0</v>
      </c>
      <c r="D74">
        <f>IF(B74="","",BOM!D69)</f>
        <v>0</v>
      </c>
      <c r="E74">
        <f>IF(B74="","",BOM!E69)</f>
        <v>0</v>
      </c>
      <c r="F74">
        <f>IF(B74="","",BOM!F69)</f>
        <v>0</v>
      </c>
      <c r="G74">
        <f>IF(B74="","",BOM!G69)</f>
        <v>0</v>
      </c>
      <c r="H74">
        <f t="shared" si="6"/>
        <v>0</v>
      </c>
      <c r="Q74">
        <f t="shared" si="7"/>
        <v>0</v>
      </c>
      <c r="R74">
        <f t="shared" si="8"/>
        <v>0</v>
      </c>
      <c r="S74" s="86" t="str">
        <f t="shared" si="9"/>
        <v>Yes</v>
      </c>
    </row>
    <row r="75" spans="2:19" x14ac:dyDescent="0.2">
      <c r="B75" t="str">
        <f>IF(BOM!A70="DNP","",BOM!B70&amp; "," &amp;BOM!C70)</f>
        <v>,</v>
      </c>
      <c r="C75">
        <f>IF(B75="","",BOM!C70)</f>
        <v>0</v>
      </c>
      <c r="D75">
        <f>IF(B75="","",BOM!D70)</f>
        <v>0</v>
      </c>
      <c r="E75">
        <f>IF(B75="","",BOM!E70)</f>
        <v>0</v>
      </c>
      <c r="F75">
        <f>IF(B75="","",BOM!F70)</f>
        <v>0</v>
      </c>
      <c r="G75">
        <f>IF(B75="","",BOM!G70)</f>
        <v>0</v>
      </c>
      <c r="H75">
        <f t="shared" si="6"/>
        <v>0</v>
      </c>
      <c r="Q75">
        <f t="shared" si="7"/>
        <v>0</v>
      </c>
      <c r="R75">
        <f t="shared" si="8"/>
        <v>0</v>
      </c>
      <c r="S75" s="86" t="str">
        <f t="shared" si="9"/>
        <v>Yes</v>
      </c>
    </row>
    <row r="76" spans="2:19" x14ac:dyDescent="0.2">
      <c r="B76" t="str">
        <f>IF(BOM!A71="DNP","",BOM!B71&amp; "," &amp;BOM!C71)</f>
        <v>,</v>
      </c>
      <c r="C76">
        <f>IF(B76="","",BOM!C71)</f>
        <v>0</v>
      </c>
      <c r="D76">
        <f>IF(B76="","",BOM!D71)</f>
        <v>0</v>
      </c>
      <c r="E76">
        <f>IF(B76="","",BOM!E71)</f>
        <v>0</v>
      </c>
      <c r="F76">
        <f>IF(B76="","",BOM!F71)</f>
        <v>0</v>
      </c>
      <c r="G76">
        <f>IF(B76="","",BOM!G71)</f>
        <v>0</v>
      </c>
      <c r="H76">
        <f t="shared" si="6"/>
        <v>0</v>
      </c>
      <c r="Q76">
        <f t="shared" si="7"/>
        <v>0</v>
      </c>
      <c r="R76">
        <f t="shared" si="8"/>
        <v>0</v>
      </c>
      <c r="S76" s="86" t="str">
        <f t="shared" si="9"/>
        <v>Yes</v>
      </c>
    </row>
    <row r="77" spans="2:19" x14ac:dyDescent="0.2">
      <c r="B77" t="str">
        <f>IF(BOM!A72="DNP","",BOM!B72&amp; "," &amp;BOM!C72)</f>
        <v>,</v>
      </c>
      <c r="C77">
        <f>IF(B77="","",BOM!C72)</f>
        <v>0</v>
      </c>
      <c r="D77">
        <f>IF(B77="","",BOM!D72)</f>
        <v>0</v>
      </c>
      <c r="E77">
        <f>IF(B77="","",BOM!E72)</f>
        <v>0</v>
      </c>
      <c r="F77">
        <f>IF(B77="","",BOM!F72)</f>
        <v>0</v>
      </c>
      <c r="G77">
        <f>IF(B77="","",BOM!G72)</f>
        <v>0</v>
      </c>
      <c r="H77">
        <f t="shared" si="6"/>
        <v>0</v>
      </c>
      <c r="Q77">
        <f t="shared" si="7"/>
        <v>0</v>
      </c>
      <c r="R77">
        <f t="shared" si="8"/>
        <v>0</v>
      </c>
      <c r="S77" s="86" t="str">
        <f t="shared" si="9"/>
        <v>Yes</v>
      </c>
    </row>
    <row r="78" spans="2:19" x14ac:dyDescent="0.2">
      <c r="B78" t="str">
        <f>IF(BOM!A73="DNP","",BOM!B73&amp; "," &amp;BOM!C73)</f>
        <v>,</v>
      </c>
      <c r="C78">
        <f>IF(B78="","",BOM!C73)</f>
        <v>0</v>
      </c>
      <c r="D78">
        <f>IF(B78="","",BOM!D73)</f>
        <v>0</v>
      </c>
      <c r="E78">
        <f>IF(B78="","",BOM!E73)</f>
        <v>0</v>
      </c>
      <c r="F78">
        <f>IF(B78="","",BOM!F73)</f>
        <v>0</v>
      </c>
      <c r="G78">
        <f>IF(B78="","",BOM!G73)</f>
        <v>0</v>
      </c>
      <c r="H78">
        <f t="shared" si="6"/>
        <v>0</v>
      </c>
      <c r="Q78">
        <f t="shared" si="7"/>
        <v>0</v>
      </c>
      <c r="R78">
        <f t="shared" si="8"/>
        <v>0</v>
      </c>
      <c r="S78" s="86" t="str">
        <f t="shared" si="9"/>
        <v>Yes</v>
      </c>
    </row>
    <row r="79" spans="2:19" x14ac:dyDescent="0.2">
      <c r="B79" t="str">
        <f>IF(BOM!A74="DNP","",BOM!B74&amp; "," &amp;BOM!C74)</f>
        <v>,</v>
      </c>
      <c r="C79">
        <f>IF(B79="","",BOM!C74)</f>
        <v>0</v>
      </c>
      <c r="D79">
        <f>IF(B79="","",BOM!D74)</f>
        <v>0</v>
      </c>
      <c r="E79">
        <f>IF(B79="","",BOM!E74)</f>
        <v>0</v>
      </c>
      <c r="F79">
        <f>IF(B79="","",BOM!F74)</f>
        <v>0</v>
      </c>
      <c r="G79">
        <f>IF(B79="","",BOM!G74)</f>
        <v>0</v>
      </c>
      <c r="H79">
        <f t="shared" si="6"/>
        <v>0</v>
      </c>
      <c r="Q79">
        <f t="shared" si="7"/>
        <v>0</v>
      </c>
      <c r="R79">
        <f t="shared" si="8"/>
        <v>0</v>
      </c>
      <c r="S79" s="86" t="str">
        <f t="shared" si="9"/>
        <v>Yes</v>
      </c>
    </row>
    <row r="80" spans="2:19" x14ac:dyDescent="0.2">
      <c r="B80" t="str">
        <f>IF(BOM!A75="DNP","",BOM!B75&amp; "," &amp;BOM!C75)</f>
        <v>,</v>
      </c>
      <c r="C80">
        <f>IF(B80="","",BOM!C75)</f>
        <v>0</v>
      </c>
      <c r="D80">
        <f>IF(B80="","",BOM!D75)</f>
        <v>0</v>
      </c>
      <c r="E80">
        <f>IF(B80="","",BOM!E75)</f>
        <v>0</v>
      </c>
      <c r="F80">
        <f>IF(B80="","",BOM!F75)</f>
        <v>0</v>
      </c>
      <c r="G80">
        <f>IF(B80="","",BOM!G75)</f>
        <v>0</v>
      </c>
      <c r="H80">
        <f t="shared" si="6"/>
        <v>0</v>
      </c>
      <c r="Q80">
        <f t="shared" si="7"/>
        <v>0</v>
      </c>
      <c r="R80">
        <f t="shared" si="8"/>
        <v>0</v>
      </c>
      <c r="S80" s="86" t="str">
        <f t="shared" si="9"/>
        <v>Yes</v>
      </c>
    </row>
    <row r="81" spans="2:19" x14ac:dyDescent="0.2">
      <c r="B81" t="str">
        <f>IF(BOM!A76="DNP","",BOM!B76&amp; "," &amp;BOM!C76)</f>
        <v>,</v>
      </c>
      <c r="C81">
        <f>IF(B81="","",BOM!C76)</f>
        <v>0</v>
      </c>
      <c r="D81">
        <f>IF(B81="","",BOM!D76)</f>
        <v>0</v>
      </c>
      <c r="E81">
        <f>IF(B81="","",BOM!E76)</f>
        <v>0</v>
      </c>
      <c r="F81">
        <f>IF(B81="","",BOM!F76)</f>
        <v>0</v>
      </c>
      <c r="G81">
        <f>IF(B81="","",BOM!G76)</f>
        <v>0</v>
      </c>
      <c r="H81">
        <f t="shared" si="6"/>
        <v>0</v>
      </c>
      <c r="Q81">
        <f t="shared" si="7"/>
        <v>0</v>
      </c>
      <c r="R81">
        <f t="shared" si="8"/>
        <v>0</v>
      </c>
      <c r="S81" s="86" t="str">
        <f t="shared" si="9"/>
        <v>Yes</v>
      </c>
    </row>
    <row r="82" spans="2:19" x14ac:dyDescent="0.2">
      <c r="B82" t="str">
        <f>IF(BOM!A77="DNP","",BOM!B77&amp; "," &amp;BOM!C77)</f>
        <v>,</v>
      </c>
      <c r="C82">
        <f>IF(B82="","",BOM!C77)</f>
        <v>0</v>
      </c>
      <c r="D82">
        <f>IF(B82="","",BOM!D77)</f>
        <v>0</v>
      </c>
      <c r="E82">
        <f>IF(B82="","",BOM!E77)</f>
        <v>0</v>
      </c>
      <c r="F82">
        <f>IF(B82="","",BOM!F77)</f>
        <v>0</v>
      </c>
      <c r="G82">
        <f>IF(B82="","",BOM!G77)</f>
        <v>0</v>
      </c>
      <c r="H82">
        <f t="shared" si="6"/>
        <v>0</v>
      </c>
      <c r="Q82">
        <f t="shared" si="7"/>
        <v>0</v>
      </c>
      <c r="R82">
        <f t="shared" si="8"/>
        <v>0</v>
      </c>
      <c r="S82" s="86" t="str">
        <f t="shared" si="9"/>
        <v>Yes</v>
      </c>
    </row>
    <row r="83" spans="2:19" x14ac:dyDescent="0.2">
      <c r="B83" t="str">
        <f>IF(BOM!A78="DNP","",BOM!B78&amp; "," &amp;BOM!C78)</f>
        <v>,</v>
      </c>
      <c r="C83">
        <f>IF(B83="","",BOM!C78)</f>
        <v>0</v>
      </c>
      <c r="D83">
        <f>IF(B83="","",BOM!D78)</f>
        <v>0</v>
      </c>
      <c r="E83">
        <f>IF(B83="","",BOM!E78)</f>
        <v>0</v>
      </c>
      <c r="F83">
        <f>IF(B83="","",BOM!F78)</f>
        <v>0</v>
      </c>
      <c r="G83">
        <f>IF(B83="","",BOM!G78)</f>
        <v>0</v>
      </c>
      <c r="H83">
        <f t="shared" si="6"/>
        <v>0</v>
      </c>
      <c r="Q83">
        <f t="shared" si="7"/>
        <v>0</v>
      </c>
      <c r="R83">
        <f t="shared" si="8"/>
        <v>0</v>
      </c>
      <c r="S83" s="86" t="str">
        <f t="shared" si="9"/>
        <v>Yes</v>
      </c>
    </row>
    <row r="84" spans="2:19" x14ac:dyDescent="0.2">
      <c r="B84" t="str">
        <f>IF(BOM!A79="DNP","",BOM!B79&amp; "," &amp;BOM!C79)</f>
        <v>,</v>
      </c>
      <c r="C84">
        <f>IF(B84="","",BOM!C79)</f>
        <v>0</v>
      </c>
      <c r="D84">
        <f>IF(B84="","",BOM!D79)</f>
        <v>0</v>
      </c>
      <c r="E84">
        <f>IF(B84="","",BOM!E79)</f>
        <v>0</v>
      </c>
      <c r="F84">
        <f>IF(B84="","",BOM!F79)</f>
        <v>0</v>
      </c>
      <c r="G84">
        <f>IF(B84="","",BOM!G79)</f>
        <v>0</v>
      </c>
      <c r="H84">
        <f t="shared" si="6"/>
        <v>0</v>
      </c>
      <c r="Q84">
        <f t="shared" si="7"/>
        <v>0</v>
      </c>
      <c r="R84">
        <f t="shared" si="8"/>
        <v>0</v>
      </c>
      <c r="S84" s="86" t="str">
        <f t="shared" si="9"/>
        <v>Yes</v>
      </c>
    </row>
    <row r="85" spans="2:19" x14ac:dyDescent="0.2">
      <c r="B85" t="str">
        <f>IF(BOM!A80="DNP","",BOM!B80&amp; "," &amp;BOM!C80)</f>
        <v>,</v>
      </c>
      <c r="C85">
        <f>IF(B85="","",BOM!C80)</f>
        <v>0</v>
      </c>
      <c r="D85">
        <f>IF(B85="","",BOM!D80)</f>
        <v>0</v>
      </c>
      <c r="E85">
        <f>IF(B85="","",BOM!E80)</f>
        <v>0</v>
      </c>
      <c r="F85">
        <f>IF(B85="","",BOM!F80)</f>
        <v>0</v>
      </c>
      <c r="G85">
        <f>IF(B85="","",BOM!G80)</f>
        <v>0</v>
      </c>
      <c r="H85">
        <f t="shared" si="6"/>
        <v>0</v>
      </c>
      <c r="Q85">
        <f t="shared" si="7"/>
        <v>0</v>
      </c>
      <c r="R85">
        <f t="shared" si="8"/>
        <v>0</v>
      </c>
      <c r="S85" s="86" t="str">
        <f t="shared" si="9"/>
        <v>Yes</v>
      </c>
    </row>
    <row r="86" spans="2:19" x14ac:dyDescent="0.2">
      <c r="B86" t="str">
        <f>IF(BOM!A81="DNP","",BOM!B81&amp; "," &amp;BOM!C81)</f>
        <v>,</v>
      </c>
      <c r="C86">
        <f>IF(B86="","",BOM!C81)</f>
        <v>0</v>
      </c>
      <c r="D86">
        <f>IF(B86="","",BOM!D81)</f>
        <v>0</v>
      </c>
      <c r="E86">
        <f>IF(B86="","",BOM!E81)</f>
        <v>0</v>
      </c>
      <c r="F86">
        <f>IF(B86="","",BOM!F81)</f>
        <v>0</v>
      </c>
      <c r="G86">
        <f>IF(B86="","",BOM!G81)</f>
        <v>0</v>
      </c>
      <c r="H86">
        <f t="shared" si="6"/>
        <v>0</v>
      </c>
      <c r="Q86">
        <f t="shared" si="7"/>
        <v>0</v>
      </c>
      <c r="R86">
        <f t="shared" si="8"/>
        <v>0</v>
      </c>
      <c r="S86" s="86" t="str">
        <f t="shared" si="9"/>
        <v>Yes</v>
      </c>
    </row>
    <row r="87" spans="2:19" x14ac:dyDescent="0.2">
      <c r="B87" t="str">
        <f>IF(BOM!A82="DNP","",BOM!B82&amp; "," &amp;BOM!C82)</f>
        <v>,</v>
      </c>
      <c r="C87">
        <f>IF(B87="","",BOM!C82)</f>
        <v>0</v>
      </c>
      <c r="D87">
        <f>IF(B87="","",BOM!D82)</f>
        <v>0</v>
      </c>
      <c r="E87">
        <f>IF(B87="","",BOM!E82)</f>
        <v>0</v>
      </c>
      <c r="F87">
        <f>IF(B87="","",BOM!F82)</f>
        <v>0</v>
      </c>
      <c r="G87">
        <f>IF(B87="","",BOM!G82)</f>
        <v>0</v>
      </c>
      <c r="H87">
        <f t="shared" si="6"/>
        <v>0</v>
      </c>
      <c r="Q87">
        <f t="shared" si="7"/>
        <v>0</v>
      </c>
      <c r="R87">
        <f t="shared" si="8"/>
        <v>0</v>
      </c>
      <c r="S87" s="86" t="str">
        <f t="shared" si="9"/>
        <v>Yes</v>
      </c>
    </row>
    <row r="88" spans="2:19" x14ac:dyDescent="0.2">
      <c r="B88" t="str">
        <f>IF(BOM!A83="DNP","",BOM!B83&amp; "," &amp;BOM!C83)</f>
        <v>,</v>
      </c>
      <c r="C88">
        <f>IF(B88="","",BOM!C83)</f>
        <v>0</v>
      </c>
      <c r="D88">
        <f>IF(B88="","",BOM!D83)</f>
        <v>0</v>
      </c>
      <c r="E88">
        <f>IF(B88="","",BOM!E83)</f>
        <v>0</v>
      </c>
      <c r="F88">
        <f>IF(B88="","",BOM!F83)</f>
        <v>0</v>
      </c>
      <c r="G88">
        <f>IF(B88="","",BOM!G83)</f>
        <v>0</v>
      </c>
      <c r="H88">
        <f t="shared" si="6"/>
        <v>0</v>
      </c>
      <c r="Q88">
        <f t="shared" si="7"/>
        <v>0</v>
      </c>
      <c r="R88">
        <f t="shared" si="8"/>
        <v>0</v>
      </c>
      <c r="S88" s="86" t="str">
        <f t="shared" si="9"/>
        <v>Yes</v>
      </c>
    </row>
    <row r="89" spans="2:19" x14ac:dyDescent="0.2">
      <c r="B89" t="str">
        <f>IF(BOM!A84="DNP","",BOM!B84&amp; "," &amp;BOM!C84)</f>
        <v>,</v>
      </c>
      <c r="C89">
        <f>IF(B89="","",BOM!C84)</f>
        <v>0</v>
      </c>
      <c r="D89">
        <f>IF(B89="","",BOM!D84)</f>
        <v>0</v>
      </c>
      <c r="E89">
        <f>IF(B89="","",BOM!E84)</f>
        <v>0</v>
      </c>
      <c r="F89">
        <f>IF(B89="","",BOM!F84)</f>
        <v>0</v>
      </c>
      <c r="G89">
        <f>IF(B89="","",BOM!G84)</f>
        <v>0</v>
      </c>
      <c r="H89">
        <f t="shared" si="6"/>
        <v>0</v>
      </c>
      <c r="Q89">
        <f t="shared" si="7"/>
        <v>0</v>
      </c>
      <c r="R89">
        <f t="shared" si="8"/>
        <v>0</v>
      </c>
      <c r="S89" s="86" t="str">
        <f t="shared" si="9"/>
        <v>Yes</v>
      </c>
    </row>
    <row r="90" spans="2:19" x14ac:dyDescent="0.2">
      <c r="B90" t="str">
        <f>IF(BOM!A85="DNP","",BOM!B85&amp; "," &amp;BOM!C85)</f>
        <v>,</v>
      </c>
      <c r="C90">
        <f>IF(B90="","",BOM!C85)</f>
        <v>0</v>
      </c>
      <c r="D90">
        <f>IF(B90="","",BOM!D85)</f>
        <v>0</v>
      </c>
      <c r="E90">
        <f>IF(B90="","",BOM!E85)</f>
        <v>0</v>
      </c>
      <c r="F90">
        <f>IF(B90="","",BOM!F85)</f>
        <v>0</v>
      </c>
      <c r="G90">
        <f>IF(B90="","",BOM!G85)</f>
        <v>0</v>
      </c>
      <c r="H90">
        <f t="shared" si="6"/>
        <v>0</v>
      </c>
      <c r="Q90">
        <f t="shared" si="7"/>
        <v>0</v>
      </c>
      <c r="R90">
        <f t="shared" si="8"/>
        <v>0</v>
      </c>
      <c r="S90" s="86" t="str">
        <f t="shared" si="9"/>
        <v>Yes</v>
      </c>
    </row>
    <row r="91" spans="2:19" x14ac:dyDescent="0.2">
      <c r="B91" t="str">
        <f>IF(BOM!A86="DNP","",BOM!B86&amp; "," &amp;BOM!C86)</f>
        <v>,</v>
      </c>
      <c r="C91">
        <f>IF(B91="","",BOM!C86)</f>
        <v>0</v>
      </c>
      <c r="D91">
        <f>IF(B91="","",BOM!D86)</f>
        <v>0</v>
      </c>
      <c r="E91">
        <f>IF(B91="","",BOM!E86)</f>
        <v>0</v>
      </c>
      <c r="F91">
        <f>IF(B91="","",BOM!F86)</f>
        <v>0</v>
      </c>
      <c r="G91">
        <f>IF(B91="","",BOM!G86)</f>
        <v>0</v>
      </c>
      <c r="H91">
        <f t="shared" si="6"/>
        <v>0</v>
      </c>
      <c r="Q91">
        <f t="shared" si="7"/>
        <v>0</v>
      </c>
      <c r="R91">
        <f t="shared" si="8"/>
        <v>0</v>
      </c>
      <c r="S91" s="86" t="str">
        <f t="shared" si="9"/>
        <v>Yes</v>
      </c>
    </row>
    <row r="92" spans="2:19" x14ac:dyDescent="0.2">
      <c r="B92" t="str">
        <f>IF(BOM!A87="DNP","",BOM!B87&amp; "," &amp;BOM!C87)</f>
        <v>,</v>
      </c>
      <c r="C92">
        <f>IF(B92="","",BOM!C87)</f>
        <v>0</v>
      </c>
      <c r="D92">
        <f>IF(B92="","",BOM!D87)</f>
        <v>0</v>
      </c>
      <c r="E92">
        <f>IF(B92="","",BOM!E87)</f>
        <v>0</v>
      </c>
      <c r="F92">
        <f>IF(B92="","",BOM!F87)</f>
        <v>0</v>
      </c>
      <c r="G92">
        <f>IF(B92="","",BOM!G87)</f>
        <v>0</v>
      </c>
      <c r="H92">
        <f t="shared" si="6"/>
        <v>0</v>
      </c>
      <c r="Q92">
        <f t="shared" si="7"/>
        <v>0</v>
      </c>
      <c r="R92">
        <f t="shared" si="8"/>
        <v>0</v>
      </c>
      <c r="S92" s="86" t="str">
        <f t="shared" si="9"/>
        <v>Yes</v>
      </c>
    </row>
    <row r="93" spans="2:19" x14ac:dyDescent="0.2">
      <c r="B93" t="str">
        <f>IF(BOM!A88="DNP","",BOM!B88&amp; "," &amp;BOM!C88)</f>
        <v>,</v>
      </c>
      <c r="C93">
        <f>IF(B93="","",BOM!C88)</f>
        <v>0</v>
      </c>
      <c r="D93">
        <f>IF(B93="","",BOM!D88)</f>
        <v>0</v>
      </c>
      <c r="E93">
        <f>IF(B93="","",BOM!E88)</f>
        <v>0</v>
      </c>
      <c r="F93">
        <f>IF(B93="","",BOM!F88)</f>
        <v>0</v>
      </c>
      <c r="G93">
        <f>IF(B93="","",BOM!G88)</f>
        <v>0</v>
      </c>
      <c r="H93">
        <f t="shared" si="6"/>
        <v>0</v>
      </c>
      <c r="Q93">
        <f t="shared" si="7"/>
        <v>0</v>
      </c>
      <c r="R93">
        <f t="shared" si="8"/>
        <v>0</v>
      </c>
      <c r="S93" s="86" t="str">
        <f t="shared" si="9"/>
        <v>Yes</v>
      </c>
    </row>
    <row r="94" spans="2:19" x14ac:dyDescent="0.2">
      <c r="B94" t="str">
        <f>IF(BOM!A89="DNP","",BOM!B89&amp; "," &amp;BOM!C89)</f>
        <v>,</v>
      </c>
      <c r="C94">
        <f>IF(B94="","",BOM!C89)</f>
        <v>0</v>
      </c>
      <c r="D94">
        <f>IF(B94="","",BOM!D89)</f>
        <v>0</v>
      </c>
      <c r="E94">
        <f>IF(B94="","",BOM!E89)</f>
        <v>0</v>
      </c>
      <c r="F94">
        <f>IF(B94="","",BOM!F89)</f>
        <v>0</v>
      </c>
      <c r="G94">
        <f>IF(B94="","",BOM!G89)</f>
        <v>0</v>
      </c>
      <c r="H94">
        <f t="shared" si="6"/>
        <v>0</v>
      </c>
      <c r="Q94">
        <f t="shared" si="7"/>
        <v>0</v>
      </c>
      <c r="R94">
        <f t="shared" si="8"/>
        <v>0</v>
      </c>
      <c r="S94" s="86" t="str">
        <f t="shared" si="9"/>
        <v>Yes</v>
      </c>
    </row>
    <row r="95" spans="2:19" x14ac:dyDescent="0.2">
      <c r="B95" t="str">
        <f>IF(BOM!A90="DNP","",BOM!B90&amp; "," &amp;BOM!C90)</f>
        <v>,</v>
      </c>
      <c r="C95">
        <f>IF(B95="","",BOM!C90)</f>
        <v>0</v>
      </c>
      <c r="D95">
        <f>IF(B95="","",BOM!D90)</f>
        <v>0</v>
      </c>
      <c r="E95">
        <f>IF(B95="","",BOM!E90)</f>
        <v>0</v>
      </c>
      <c r="F95">
        <f>IF(B95="","",BOM!F90)</f>
        <v>0</v>
      </c>
      <c r="G95">
        <f>IF(B95="","",BOM!G90)</f>
        <v>0</v>
      </c>
      <c r="H95">
        <f t="shared" si="6"/>
        <v>0</v>
      </c>
      <c r="Q95">
        <f t="shared" si="7"/>
        <v>0</v>
      </c>
      <c r="R95">
        <f t="shared" si="8"/>
        <v>0</v>
      </c>
      <c r="S95" s="86" t="str">
        <f t="shared" si="9"/>
        <v>Yes</v>
      </c>
    </row>
    <row r="96" spans="2:19" x14ac:dyDescent="0.2">
      <c r="B96" t="str">
        <f>IF(BOM!A91="DNP","",BOM!B91&amp; "," &amp;BOM!C91)</f>
        <v>,</v>
      </c>
      <c r="C96">
        <f>IF(B96="","",BOM!C91)</f>
        <v>0</v>
      </c>
      <c r="D96">
        <f>IF(B96="","",BOM!D91)</f>
        <v>0</v>
      </c>
      <c r="E96">
        <f>IF(B96="","",BOM!E91)</f>
        <v>0</v>
      </c>
      <c r="F96">
        <f>IF(B96="","",BOM!F91)</f>
        <v>0</v>
      </c>
      <c r="G96">
        <f>IF(B96="","",BOM!G91)</f>
        <v>0</v>
      </c>
      <c r="H96">
        <f t="shared" si="6"/>
        <v>0</v>
      </c>
      <c r="Q96">
        <f t="shared" si="7"/>
        <v>0</v>
      </c>
      <c r="R96">
        <f t="shared" si="8"/>
        <v>0</v>
      </c>
      <c r="S96" s="86" t="str">
        <f t="shared" si="9"/>
        <v>Yes</v>
      </c>
    </row>
    <row r="97" spans="2:19" x14ac:dyDescent="0.2">
      <c r="B97" t="str">
        <f>IF(BOM!A92="DNP","",BOM!B92&amp; "," &amp;BOM!C92)</f>
        <v>,</v>
      </c>
      <c r="C97">
        <f>IF(B97="","",BOM!C92)</f>
        <v>0</v>
      </c>
      <c r="D97">
        <f>IF(B97="","",BOM!D92)</f>
        <v>0</v>
      </c>
      <c r="E97">
        <f>IF(B97="","",BOM!E92)</f>
        <v>0</v>
      </c>
      <c r="F97">
        <f>IF(B97="","",BOM!F92)</f>
        <v>0</v>
      </c>
      <c r="G97">
        <f>IF(B97="","",BOM!G92)</f>
        <v>0</v>
      </c>
      <c r="H97">
        <f t="shared" si="6"/>
        <v>0</v>
      </c>
      <c r="Q97">
        <f t="shared" si="7"/>
        <v>0</v>
      </c>
      <c r="R97">
        <f t="shared" si="8"/>
        <v>0</v>
      </c>
      <c r="S97" s="86" t="str">
        <f t="shared" si="9"/>
        <v>Yes</v>
      </c>
    </row>
    <row r="98" spans="2:19" x14ac:dyDescent="0.2">
      <c r="B98" t="str">
        <f>IF(BOM!A93="DNP","",BOM!B93&amp; "," &amp;BOM!C93)</f>
        <v>,</v>
      </c>
      <c r="C98">
        <f>IF(B98="","",BOM!C93)</f>
        <v>0</v>
      </c>
      <c r="D98">
        <f>IF(B98="","",BOM!D93)</f>
        <v>0</v>
      </c>
      <c r="E98">
        <f>IF(B98="","",BOM!E93)</f>
        <v>0</v>
      </c>
      <c r="F98">
        <f>IF(B98="","",BOM!F93)</f>
        <v>0</v>
      </c>
      <c r="G98">
        <f>IF(B98="","",BOM!G93)</f>
        <v>0</v>
      </c>
      <c r="H98">
        <f t="shared" si="6"/>
        <v>0</v>
      </c>
      <c r="Q98">
        <f t="shared" si="7"/>
        <v>0</v>
      </c>
      <c r="R98">
        <f t="shared" si="8"/>
        <v>0</v>
      </c>
      <c r="S98" s="86" t="str">
        <f t="shared" si="9"/>
        <v>Yes</v>
      </c>
    </row>
    <row r="99" spans="2:19" x14ac:dyDescent="0.2">
      <c r="B99" t="str">
        <f>IF(BOM!A94="DNP","",BOM!B94&amp; "," &amp;BOM!C94)</f>
        <v>,</v>
      </c>
      <c r="C99">
        <f>IF(B99="","",BOM!C94)</f>
        <v>0</v>
      </c>
      <c r="D99">
        <f>IF(B99="","",BOM!D94)</f>
        <v>0</v>
      </c>
      <c r="E99">
        <f>IF(B99="","",BOM!E94)</f>
        <v>0</v>
      </c>
      <c r="F99">
        <f>IF(B99="","",BOM!F94)</f>
        <v>0</v>
      </c>
      <c r="G99">
        <f>IF(B99="","",BOM!G94)</f>
        <v>0</v>
      </c>
      <c r="H99">
        <f t="shared" si="6"/>
        <v>0</v>
      </c>
      <c r="Q99">
        <f t="shared" si="7"/>
        <v>0</v>
      </c>
      <c r="R99">
        <f t="shared" si="8"/>
        <v>0</v>
      </c>
      <c r="S99" s="86" t="str">
        <f t="shared" si="9"/>
        <v>Yes</v>
      </c>
    </row>
    <row r="100" spans="2:19" x14ac:dyDescent="0.2">
      <c r="B100" t="str">
        <f>IF(BOM!A95="DNP","",BOM!B95&amp; "," &amp;BOM!C95)</f>
        <v>,</v>
      </c>
      <c r="C100">
        <f>IF(B100="","",BOM!C95)</f>
        <v>0</v>
      </c>
      <c r="D100">
        <f>IF(B100="","",BOM!D95)</f>
        <v>0</v>
      </c>
      <c r="E100">
        <f>IF(B100="","",BOM!E95)</f>
        <v>0</v>
      </c>
      <c r="F100">
        <f>IF(B100="","",BOM!F95)</f>
        <v>0</v>
      </c>
      <c r="G100">
        <f>IF(B100="","",BOM!G95)</f>
        <v>0</v>
      </c>
      <c r="H100">
        <f t="shared" si="6"/>
        <v>0</v>
      </c>
      <c r="Q100">
        <f t="shared" si="7"/>
        <v>0</v>
      </c>
      <c r="R100">
        <f t="shared" si="8"/>
        <v>0</v>
      </c>
      <c r="S100" s="86" t="str">
        <f t="shared" si="9"/>
        <v>Yes</v>
      </c>
    </row>
    <row r="101" spans="2:19" x14ac:dyDescent="0.2">
      <c r="B101" t="str">
        <f>IF(BOM!A96="DNP","",BOM!B96&amp; "," &amp;BOM!C96)</f>
        <v>,</v>
      </c>
      <c r="C101">
        <f>IF(B101="","",BOM!C96)</f>
        <v>0</v>
      </c>
      <c r="D101">
        <f>IF(B101="","",BOM!D96)</f>
        <v>0</v>
      </c>
      <c r="E101">
        <f>IF(B101="","",BOM!E96)</f>
        <v>0</v>
      </c>
      <c r="F101">
        <f>IF(B101="","",BOM!F96)</f>
        <v>0</v>
      </c>
      <c r="G101">
        <f>IF(B101="","",BOM!G96)</f>
        <v>0</v>
      </c>
      <c r="H101">
        <f t="shared" si="6"/>
        <v>0</v>
      </c>
      <c r="Q101">
        <f t="shared" si="7"/>
        <v>0</v>
      </c>
      <c r="R101">
        <f t="shared" si="8"/>
        <v>0</v>
      </c>
      <c r="S101" s="86" t="str">
        <f t="shared" si="9"/>
        <v>Yes</v>
      </c>
    </row>
    <row r="102" spans="2:19" x14ac:dyDescent="0.2">
      <c r="B102" t="str">
        <f>IF(BOM!A97="DNP","",BOM!B97&amp; "," &amp;BOM!C97)</f>
        <v>,</v>
      </c>
      <c r="C102">
        <f>IF(B102="","",BOM!C97)</f>
        <v>0</v>
      </c>
      <c r="D102">
        <f>IF(B102="","",BOM!D97)</f>
        <v>0</v>
      </c>
      <c r="E102">
        <f>IF(B102="","",BOM!E97)</f>
        <v>0</v>
      </c>
      <c r="F102">
        <f>IF(B102="","",BOM!F97)</f>
        <v>0</v>
      </c>
      <c r="G102">
        <f>IF(B102="","",BOM!G97)</f>
        <v>0</v>
      </c>
      <c r="H102">
        <f t="shared" si="6"/>
        <v>0</v>
      </c>
      <c r="Q102">
        <f t="shared" si="7"/>
        <v>0</v>
      </c>
      <c r="R102">
        <f t="shared" si="8"/>
        <v>0</v>
      </c>
      <c r="S102" s="86" t="str">
        <f t="shared" si="9"/>
        <v>Yes</v>
      </c>
    </row>
    <row r="103" spans="2:19" x14ac:dyDescent="0.2">
      <c r="B103" t="str">
        <f>IF(BOM!A98="DNP","",BOM!B98&amp; "," &amp;BOM!C98)</f>
        <v>,</v>
      </c>
      <c r="C103">
        <f>IF(B103="","",BOM!C98)</f>
        <v>0</v>
      </c>
      <c r="D103">
        <f>IF(B103="","",BOM!D98)</f>
        <v>0</v>
      </c>
      <c r="E103">
        <f>IF(B103="","",BOM!E98)</f>
        <v>0</v>
      </c>
      <c r="F103">
        <f>IF(B103="","",BOM!F98)</f>
        <v>0</v>
      </c>
      <c r="G103">
        <f>IF(B103="","",BOM!G98)</f>
        <v>0</v>
      </c>
      <c r="H103">
        <f t="shared" si="6"/>
        <v>0</v>
      </c>
      <c r="Q103">
        <f t="shared" si="7"/>
        <v>0</v>
      </c>
      <c r="R103">
        <f t="shared" si="8"/>
        <v>0</v>
      </c>
      <c r="S103" s="86" t="str">
        <f t="shared" si="9"/>
        <v>Yes</v>
      </c>
    </row>
    <row r="104" spans="2:19" x14ac:dyDescent="0.2">
      <c r="B104" t="str">
        <f>IF(BOM!A99="DNP","",BOM!B99&amp; "," &amp;BOM!C99)</f>
        <v>,</v>
      </c>
      <c r="C104">
        <f>IF(B104="","",BOM!C99)</f>
        <v>0</v>
      </c>
      <c r="D104">
        <f>IF(B104="","",BOM!D99)</f>
        <v>0</v>
      </c>
      <c r="E104">
        <f>IF(B104="","",BOM!E99)</f>
        <v>0</v>
      </c>
      <c r="F104">
        <f>IF(B104="","",BOM!F99)</f>
        <v>0</v>
      </c>
      <c r="G104">
        <f>IF(B104="","",BOM!G99)</f>
        <v>0</v>
      </c>
      <c r="H104">
        <f t="shared" si="6"/>
        <v>0</v>
      </c>
      <c r="Q104">
        <f t="shared" si="7"/>
        <v>0</v>
      </c>
      <c r="R104">
        <f t="shared" si="8"/>
        <v>0</v>
      </c>
      <c r="S104" s="86" t="str">
        <f t="shared" si="9"/>
        <v>Yes</v>
      </c>
    </row>
    <row r="105" spans="2:19" x14ac:dyDescent="0.2">
      <c r="B105" t="str">
        <f>IF(BOM!A100="DNP","",BOM!B100&amp; "," &amp;BOM!C100)</f>
        <v>,</v>
      </c>
      <c r="C105">
        <f>IF(B105="","",BOM!C100)</f>
        <v>0</v>
      </c>
      <c r="D105">
        <f>IF(B105="","",BOM!D100)</f>
        <v>0</v>
      </c>
      <c r="E105">
        <f>IF(B105="","",BOM!E100)</f>
        <v>0</v>
      </c>
      <c r="F105">
        <f>IF(B105="","",BOM!F100)</f>
        <v>0</v>
      </c>
      <c r="G105">
        <f>IF(B105="","",BOM!G100)</f>
        <v>0</v>
      </c>
      <c r="H105">
        <f t="shared" si="6"/>
        <v>0</v>
      </c>
      <c r="Q105">
        <f t="shared" si="7"/>
        <v>0</v>
      </c>
      <c r="R105">
        <f t="shared" si="8"/>
        <v>0</v>
      </c>
      <c r="S105" s="86" t="str">
        <f t="shared" si="9"/>
        <v>Yes</v>
      </c>
    </row>
    <row r="106" spans="2:19" x14ac:dyDescent="0.2">
      <c r="B106" t="str">
        <f>IF(BOM!A101="DNP","",BOM!B101&amp; "," &amp;BOM!C101)</f>
        <v>,</v>
      </c>
      <c r="C106">
        <f>IF(B106="","",BOM!C101)</f>
        <v>0</v>
      </c>
      <c r="D106">
        <f>IF(B106="","",BOM!D101)</f>
        <v>0</v>
      </c>
      <c r="E106">
        <f>IF(B106="","",BOM!E101)</f>
        <v>0</v>
      </c>
      <c r="F106">
        <f>IF(B106="","",BOM!F101)</f>
        <v>0</v>
      </c>
      <c r="G106">
        <f>IF(B106="","",BOM!G101)</f>
        <v>0</v>
      </c>
      <c r="H106">
        <f t="shared" si="6"/>
        <v>0</v>
      </c>
      <c r="Q106">
        <f t="shared" si="7"/>
        <v>0</v>
      </c>
      <c r="R106">
        <f t="shared" si="8"/>
        <v>0</v>
      </c>
      <c r="S106" s="86" t="str">
        <f t="shared" si="9"/>
        <v>Yes</v>
      </c>
    </row>
    <row r="107" spans="2:19" x14ac:dyDescent="0.2">
      <c r="Q107">
        <f t="shared" si="7"/>
        <v>0</v>
      </c>
      <c r="R107">
        <f t="shared" si="8"/>
        <v>0</v>
      </c>
    </row>
  </sheetData>
  <mergeCells count="1">
    <mergeCell ref="B5:S5"/>
  </mergeCells>
  <conditionalFormatting sqref="S7:S10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BOM Report</vt:lpstr>
      <vt:lpstr>Project Information</vt:lpstr>
      <vt:lpstr>BOM</vt:lpstr>
      <vt:lpstr>BOM Cost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Utilizador</dc:creator>
  <cp:lastModifiedBy>Utilizador</cp:lastModifiedBy>
  <cp:lastPrinted>2002-11-05T13:50:54Z</cp:lastPrinted>
  <dcterms:created xsi:type="dcterms:W3CDTF">2000-10-27T00:30:29Z</dcterms:created>
  <dcterms:modified xsi:type="dcterms:W3CDTF">2021-09-24T15:30:44Z</dcterms:modified>
</cp:coreProperties>
</file>