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mleyM\Documents\go\src\traveller\campaignData\"/>
    </mc:Choice>
  </mc:AlternateContent>
  <bookViews>
    <workbookView xWindow="0" yWindow="0" windowWidth="25200" windowHeight="11250"/>
  </bookViews>
  <sheets>
    <sheet name="3027 Foreven - The Dancek Syste" sheetId="1" r:id="rId1"/>
  </sheets>
  <calcPr calcId="0"/>
</workbook>
</file>

<file path=xl/calcChain.xml><?xml version="1.0" encoding="utf-8"?>
<calcChain xmlns="http://schemas.openxmlformats.org/spreadsheetml/2006/main">
  <c r="G43" i="1" l="1"/>
  <c r="F43" i="1"/>
  <c r="E8" i="1"/>
  <c r="E6" i="1"/>
  <c r="D19" i="1"/>
  <c r="D18" i="1"/>
  <c r="D17" i="1"/>
  <c r="D15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<sst xmlns="http://schemas.openxmlformats.org/spreadsheetml/2006/main" count="394" uniqueCount="211">
  <si>
    <t>Orbit</t>
  </si>
  <si>
    <t>Decimal Orbit</t>
  </si>
  <si>
    <t>Orbital Distance</t>
  </si>
  <si>
    <t>Name</t>
  </si>
  <si>
    <t>Content Type</t>
  </si>
  <si>
    <t>UWP</t>
  </si>
  <si>
    <t>TCs and Remarks</t>
  </si>
  <si>
    <t>Diameter</t>
  </si>
  <si>
    <t>Jump Point distance</t>
  </si>
  <si>
    <t>Time to Jump Point at ...</t>
  </si>
  <si>
    <t>Density Type</t>
  </si>
  <si>
    <t>Density</t>
  </si>
  <si>
    <t>Mass</t>
  </si>
  <si>
    <t>Surface Gravity (G)</t>
  </si>
  <si>
    <t>Rotation Period</t>
  </si>
  <si>
    <t>Orbital Period</t>
  </si>
  <si>
    <t>Axial Tilt</t>
  </si>
  <si>
    <t>Surface Atmospheric Pressure</t>
  </si>
  <si>
    <t>Atmosphere Composition</t>
  </si>
  <si>
    <t>Albedo</t>
  </si>
  <si>
    <t>Greenhouse</t>
  </si>
  <si>
    <t>Base Surface Temperature</t>
  </si>
  <si>
    <t>Base Daytime temperature</t>
  </si>
  <si>
    <t>Base Nighttime temperature</t>
  </si>
  <si>
    <t>Summer temperature increase</t>
  </si>
  <si>
    <t>Winter temperature decrease</t>
  </si>
  <si>
    <t>Upper Temperature Limit</t>
  </si>
  <si>
    <t>Lower Temperature Limit</t>
  </si>
  <si>
    <t>Hydrographic Percentage</t>
  </si>
  <si>
    <t>Surface Liquid Composition</t>
  </si>
  <si>
    <t>Native Life</t>
  </si>
  <si>
    <t>Native Intelligent Life</t>
  </si>
  <si>
    <t>Seismic Stress</t>
  </si>
  <si>
    <t>Primary</t>
  </si>
  <si>
    <t>Star</t>
  </si>
  <si>
    <t>G4 V</t>
  </si>
  <si>
    <t>0.3 AU</t>
  </si>
  <si>
    <t>Inferno</t>
  </si>
  <si>
    <t>Y8B0000-0</t>
  </si>
  <si>
    <t>He Ba Tz</t>
  </si>
  <si>
    <t xml:space="preserve">1G: 5h 7m 27s; 2G: 3h 37m 24s; 3G: 2h 57m 30s; 4G: 2h 33m 43s; 5G: 2h 17m 29s; 6G: 2h 5m 31s; </t>
  </si>
  <si>
    <t>Heavy Core</t>
  </si>
  <si>
    <t xml:space="preserve">Corrosive gas mix at temperature 507&amp;deg;C and at Standard pressure. The atmosphere is composed of Carbon Dioxide(99.9609925%) and Sulfur Dioxide(0.0390075%). </t>
  </si>
  <si>
    <t>Sulfuric Acid</t>
  </si>
  <si>
    <t>No</t>
  </si>
  <si>
    <t>Extinct Exotic Natives</t>
  </si>
  <si>
    <t>0.4 AU</t>
  </si>
  <si>
    <t>Big world</t>
  </si>
  <si>
    <t>YC9A256-5</t>
  </si>
  <si>
    <t>Oc Lo Tz</t>
  </si>
  <si>
    <t xml:space="preserve">1G: 4h 39m 7s; 2G: 3h 17m 22s; 3G: 2h 41m 9s; 4G: 2h 19m 33s; 5G: 2h 4m 49s; 6G: 1h 53m 57s; </t>
  </si>
  <si>
    <t>Molten Core</t>
  </si>
  <si>
    <t>Standard Oxygen / Nitrogen Mix with a taint caused by Low Oxygen</t>
  </si>
  <si>
    <t>Water</t>
  </si>
  <si>
    <t>Transients</t>
  </si>
  <si>
    <t>0.76 AU</t>
  </si>
  <si>
    <t>Large Gas Giant</t>
  </si>
  <si>
    <t>Size: S</t>
  </si>
  <si>
    <t>bee</t>
  </si>
  <si>
    <t>248227 km</t>
  </si>
  <si>
    <t>Ring System</t>
  </si>
  <si>
    <t>dee</t>
  </si>
  <si>
    <t>496453 km</t>
  </si>
  <si>
    <t>YBB0000-0</t>
  </si>
  <si>
    <t>He Ba Ho Sa Lk</t>
  </si>
  <si>
    <t xml:space="preserve">1G: 2h 14m 25s; 2G: 1h 35m 3s; 3G: 77m 36s; 4G: 67m 12s; 5G: 60m 6s; 6G: 54m 52s; </t>
  </si>
  <si>
    <t>Corrosive gas mix at temperature 114&amp;deg;C and at Very Dense pressure. The atmosphere is composed of Fluorine(0.0018%)</t>
  </si>
  <si>
    <t xml:space="preserve"> Sulfur Dichloride(0.0559%)</t>
  </si>
  <si>
    <t xml:space="preserve"> Sulfur Dioxide(0.034007499999999996%) and Hydrogen Sulfide(0.0622%). </t>
  </si>
  <si>
    <t>gee</t>
  </si>
  <si>
    <t>992906 km</t>
  </si>
  <si>
    <t>YDFA254-A</t>
  </si>
  <si>
    <t>Oc Lo Ho Sa Lk</t>
  </si>
  <si>
    <t>Standard Oxygen / Nitrogen Mix</t>
  </si>
  <si>
    <t>eye</t>
  </si>
  <si>
    <t>2482266 km</t>
  </si>
  <si>
    <t>Hospitable</t>
  </si>
  <si>
    <t>H540364-6</t>
  </si>
  <si>
    <t>De He Lo Po Ho Re Sa Lk</t>
  </si>
  <si>
    <t>Standard Oxygen / Nitrogen Mix with a taint caused by Sulfur Compounds</t>
  </si>
  <si>
    <t>arr</t>
  </si>
  <si>
    <t>24822658 km</t>
  </si>
  <si>
    <t>YGB9367-6</t>
  </si>
  <si>
    <t>Fl Lo Ho Sa</t>
  </si>
  <si>
    <t xml:space="preserve">Corrosive gas mix at temperature 114&amp;deg;C and at Very Thin pressure. The atmosphere is composed of Chlorine(0.0685%) and Sulfur Dichloride(0.0962%). </t>
  </si>
  <si>
    <t>Hydrochloric Acid</t>
  </si>
  <si>
    <t>1.12 AU</t>
  </si>
  <si>
    <t>Dancek</t>
  </si>
  <si>
    <t>E453475-7</t>
  </si>
  <si>
    <t>Ni Po</t>
  </si>
  <si>
    <t xml:space="preserve">1G: 25m 23s; 2G: 17m 57s; 3G: 14m 39s; 4G: 12m 41s; 5G: 11m 21s; 6G: 10m 22s; </t>
  </si>
  <si>
    <t>Yes</t>
  </si>
  <si>
    <t>Settlers</t>
  </si>
  <si>
    <t>1.6 AU</t>
  </si>
  <si>
    <t>Y9B0000-0</t>
  </si>
  <si>
    <t>He Ba Co</t>
  </si>
  <si>
    <t xml:space="preserve">1G: 40m 24s; 2G: 28m 34s; 3G: 23m 19s; 4G: 20m 12s; 5G: 18m 4s; 6G: 16m 29s; </t>
  </si>
  <si>
    <t xml:space="preserve">Corrosive gas mix at temperature 65&amp;deg;C and at Standard pressure. The atmosphere is composed of Chlorine(0.0424%) and Carbon Dioxide(99.9576%). </t>
  </si>
  <si>
    <t>2.44 AU</t>
  </si>
  <si>
    <t>Size: U</t>
  </si>
  <si>
    <t>pee</t>
  </si>
  <si>
    <t>20253800 km</t>
  </si>
  <si>
    <t>Rad world</t>
  </si>
  <si>
    <t>Y658000-0</t>
  </si>
  <si>
    <t>Ba Fr Sa</t>
  </si>
  <si>
    <t xml:space="preserve">1G: 32m 38s; 2G: 23m 5s; 3G: 18m 51s; 4G: 16m 19s; 5G: 14m 36s; 6G: 13m 19s; </t>
  </si>
  <si>
    <t>Extinct Natives</t>
  </si>
  <si>
    <t>4.6 AU</t>
  </si>
  <si>
    <t>Ice world</t>
  </si>
  <si>
    <t>Y796000-5</t>
  </si>
  <si>
    <t>Di Fr</t>
  </si>
  <si>
    <t xml:space="preserve">1G: 35m 18s; 2G: 24m 57s; 3G: 20m 22s; 4G: 17m 39s; 5G: 15m 47s; 6G: 14m 24s; </t>
  </si>
  <si>
    <t>Icy Body</t>
  </si>
  <si>
    <t>Standard Oxygen / Nitrogen Mix with a taint caused by Disease</t>
  </si>
  <si>
    <t>Catastrophic Extinct Natives</t>
  </si>
  <si>
    <t>22430 km</t>
  </si>
  <si>
    <t>Y344210-6</t>
  </si>
  <si>
    <t>Lo Fr Sa Lk</t>
  </si>
  <si>
    <t xml:space="preserve">1G: 34m 56s; 2G: 24m 42s; 3G: 20m 10s; 4G: 17m 28s; 5G: 15m 37s; 6G: 14m 15s; </t>
  </si>
  <si>
    <t>yu</t>
  </si>
  <si>
    <t>4486000 km</t>
  </si>
  <si>
    <t>Y476000-0</t>
  </si>
  <si>
    <t xml:space="preserve">1G: 25m 48s; 2G: 18m 15s; 3G: 14m 54s; 4G: 12m 54s; 5G: 11m 32s; 6G: 10m 32s; </t>
  </si>
  <si>
    <t>Rocky Body</t>
  </si>
  <si>
    <t>Standard Oxygen / Nitrogen Mix with a taint caused by High Oxygen</t>
  </si>
  <si>
    <t>vee</t>
  </si>
  <si>
    <t>5607500 km</t>
  </si>
  <si>
    <t>Y445045-3</t>
  </si>
  <si>
    <t>Fr Sa</t>
  </si>
  <si>
    <t xml:space="preserve">1G: 26m 26s; 2G: 18m 42s; 3G: 15m 16s; 4G: 13m 13s; 5G: 11m 49s; 6G: 10m 47s; </t>
  </si>
  <si>
    <t>Standard Oxygen / Nitrogen Mix with a taint caused by Pollutants</t>
  </si>
  <si>
    <t>9.1 AU</t>
  </si>
  <si>
    <t>Worldlet</t>
  </si>
  <si>
    <t>Y240303-9</t>
  </si>
  <si>
    <t>De Lo Po</t>
  </si>
  <si>
    <t xml:space="preserve">1G: 19m 30s; 2G: 13m 47s; 3G: 11m 15s; 4G: 9m 45s; 5G: 8m 43s; 6G: 7m 57s; </t>
  </si>
  <si>
    <t>Standard Oxygen / Nitrogen Mix with a taint caused by Gas Mix</t>
  </si>
  <si>
    <t>26 AU</t>
  </si>
  <si>
    <t>Y796000-0</t>
  </si>
  <si>
    <t>Ba Fr</t>
  </si>
  <si>
    <t xml:space="preserve">1G: 35m 24s; 2G: 25m 2s; 3G: 20m 26s; 4G: 17m 42s; 5G: 15m 50s; 6G: 14m 27s; </t>
  </si>
  <si>
    <t>ee</t>
  </si>
  <si>
    <t>56430 km</t>
  </si>
  <si>
    <t>Y458000-4</t>
  </si>
  <si>
    <t>Di Fr Sa Lk</t>
  </si>
  <si>
    <t xml:space="preserve">1G: 34m 30s; 2G: 24m 24s; 3G: 19m 55s; 4G: 17m 15s; 5G: 15m 26s; 6G: 14m 5s; </t>
  </si>
  <si>
    <t>ell</t>
  </si>
  <si>
    <t>564300 km</t>
  </si>
  <si>
    <t>Y410000-5</t>
  </si>
  <si>
    <t>Di Sa Lk</t>
  </si>
  <si>
    <t xml:space="preserve">1G: 26m 54s; 2G: 19m 1s; 3G: 15m 32s; 4G: 13m 27s; 5G: 12m 1s; 6G: 10m 59s; </t>
  </si>
  <si>
    <t>Trace gases</t>
  </si>
  <si>
    <t>Vanished Transplants</t>
  </si>
  <si>
    <t>43.5 AU</t>
  </si>
  <si>
    <t>Y636004-3</t>
  </si>
  <si>
    <t>Fr</t>
  </si>
  <si>
    <t xml:space="preserve">1G: 33m 17s; 2G: 23m 32s; 3G: 19m 13s; 4G: 16m 38s; 5G: 14m 53s; 6G: 13m 35s; </t>
  </si>
  <si>
    <t>ay</t>
  </si>
  <si>
    <t>9972 km</t>
  </si>
  <si>
    <t>19944 km</t>
  </si>
  <si>
    <t>79776 km</t>
  </si>
  <si>
    <t>Y333113-8</t>
  </si>
  <si>
    <t>Lo Po Fr Sa Lk</t>
  </si>
  <si>
    <t xml:space="preserve">1G: 31m 55s; 2G: 22m 34s; 3G: 18m 25s; 4G: 15m 57s; 5G: 14m 16s; 6G: 13m 2s; </t>
  </si>
  <si>
    <t>que</t>
  </si>
  <si>
    <t>1495800 km</t>
  </si>
  <si>
    <t>Y535042-6</t>
  </si>
  <si>
    <t xml:space="preserve">1G: 30m 55s; 2G: 21m 52s; 3G: 17m 51s; 4G: 15m 27s; 5G: 13m 49s; 6G: 12m 37s; </t>
  </si>
  <si>
    <t>84.5 AU</t>
  </si>
  <si>
    <t>Y9A2000-0</t>
  </si>
  <si>
    <t>Fl He Ba Fr</t>
  </si>
  <si>
    <t xml:space="preserve">1G: 39m 54s; 2G: 28m 13s; 3G: 23m 2s; 4G: 19m 57s; 5G: 17m 50s; 6G: 16m 17s; </t>
  </si>
  <si>
    <t xml:space="preserve">Exotic gas mix at Dense pressure. The atmosphere is composed o and Carbon Dioxide(100%). </t>
  </si>
  <si>
    <t>139 AU</t>
  </si>
  <si>
    <t>YB9A000-0</t>
  </si>
  <si>
    <t>Oc Ba</t>
  </si>
  <si>
    <t xml:space="preserve">1G: 44m 46s; 2G: 31m 39s; 3G: 25m 51s; 4G: 22m 23s; 5G: 20m 1s; 6G: 18m 16s; </t>
  </si>
  <si>
    <t>cee</t>
  </si>
  <si>
    <t>54129 km</t>
  </si>
  <si>
    <t>Y538000-0</t>
  </si>
  <si>
    <t>Ba Fr Sa Lk</t>
  </si>
  <si>
    <t xml:space="preserve">1G: 44m 5s; 2G: 31m 10s; 3G: 25m 27s; 4G: 22m 2s; 5G: 19m 43s; 6G: 18m 0s; </t>
  </si>
  <si>
    <t>90215 km</t>
  </si>
  <si>
    <t>Y67A143-4</t>
  </si>
  <si>
    <t>Wa Lo Fr Sa Lk</t>
  </si>
  <si>
    <t xml:space="preserve">1G: 43m 38s; 2G: 30m 51s; 3G: 25m 11s; 4G: 21m 49s; 5G: 19m 31s; 6G: 17m 48s; </t>
  </si>
  <si>
    <t>3608600 km</t>
  </si>
  <si>
    <t>Y565000-6</t>
  </si>
  <si>
    <t>Di Fr Sa</t>
  </si>
  <si>
    <t xml:space="preserve">1G: 30m 50s; 2G: 21m 48s; 3G: 17m 48s; 4G: 15m 25s; 5G: 13m 47s; 6G: 12m 35s; </t>
  </si>
  <si>
    <t>308 AU</t>
  </si>
  <si>
    <t>Y000300-6</t>
  </si>
  <si>
    <t>As Lo</t>
  </si>
  <si>
    <t xml:space="preserve">1G: 7m 55s; 2G: 5m 36s; 3G: 4m 34s; 4G: 3m 57s; 5G: 3m 32s; 6G: 3m 14s; </t>
  </si>
  <si>
    <t>None</t>
  </si>
  <si>
    <t>615 AU</t>
  </si>
  <si>
    <t>Y356000-6</t>
  </si>
  <si>
    <t xml:space="preserve">1G: 21m 28s; 2G: 15m 11s; 3G: 12m 23s; 4G: 10m 44s; 5G: 9m 36s; 6G: 8m 46s; </t>
  </si>
  <si>
    <t>12453 km</t>
  </si>
  <si>
    <t>Y000000-0</t>
  </si>
  <si>
    <t>As Ba Sa Lk</t>
  </si>
  <si>
    <t xml:space="preserve">1G: 21m 9s; 2G: 14m 57s; 3G: 12m 12s; 4G: 10m 34s; 5G: 9m 27s; 6G: 8m 38s; </t>
  </si>
  <si>
    <t>No sign of intelligent life</t>
  </si>
  <si>
    <t>16604 km</t>
  </si>
  <si>
    <t>Y000321-8</t>
  </si>
  <si>
    <t>As Lo Sa Lk</t>
  </si>
  <si>
    <t xml:space="preserve">1G: 21m 2s; 2G: 14m 52s; 3G: 12m 8s; 4G: 10m 31s; 5G: 9m 24s; 6G: 8m 35s; </t>
  </si>
  <si>
    <t>aitch</t>
  </si>
  <si>
    <t>41510 km</t>
  </si>
  <si>
    <t>H000388-7</t>
  </si>
  <si>
    <t xml:space="preserve">1G: 20m 22s; 2G: 14m 24s; 3G: 11m 45s; 4G: 10m 11s; 5G: 9m 6s; 6G: 8m 19s;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</si>
</sst>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tabSelected="1" topLeftCell="A17" workbookViewId="0">
      <selection activeCell="F43" sqref="F43"/>
    </sheetView>
  </sheetViews>
  <sheetFormatPr defaultRowHeight="15" x14ac:dyDescent="0.25"/>
  <cols>
    <col min="3" max="3" width="15.28515625" bestFit="1" customWidth="1"/>
    <col min="4" max="5" width="15.28515625" customWidth="1"/>
    <col min="7" max="7" width="14.5703125" bestFit="1" customWidth="1"/>
    <col min="8" max="8" width="10.5703125" bestFit="1" customWidth="1"/>
    <col min="9" max="9" width="22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0</v>
      </c>
      <c r="K1" t="s">
        <v>2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</row>
    <row r="2" spans="1:39" x14ac:dyDescent="0.25">
      <c r="A2" t="s">
        <v>33</v>
      </c>
      <c r="G2" t="s">
        <v>34</v>
      </c>
      <c r="H2" t="s">
        <v>35</v>
      </c>
    </row>
    <row r="3" spans="1:39" x14ac:dyDescent="0.25">
      <c r="A3">
        <v>0</v>
      </c>
      <c r="B3">
        <v>0.5</v>
      </c>
      <c r="C3" t="s">
        <v>36</v>
      </c>
      <c r="G3" t="s">
        <v>37</v>
      </c>
      <c r="H3" t="s">
        <v>38</v>
      </c>
      <c r="I3" t="s">
        <v>39</v>
      </c>
      <c r="J3">
        <v>0.5</v>
      </c>
      <c r="K3">
        <v>0.3</v>
      </c>
      <c r="L3">
        <v>12252</v>
      </c>
      <c r="M3">
        <v>85077399</v>
      </c>
      <c r="N3" t="s">
        <v>40</v>
      </c>
      <c r="O3" t="s">
        <v>41</v>
      </c>
      <c r="P3">
        <v>1.5</v>
      </c>
      <c r="Q3">
        <v>1.5</v>
      </c>
      <c r="R3">
        <v>1.5</v>
      </c>
      <c r="S3">
        <v>1471.68</v>
      </c>
      <c r="T3">
        <v>0.16800000000000001</v>
      </c>
      <c r="U3">
        <v>0</v>
      </c>
      <c r="V3">
        <v>1</v>
      </c>
      <c r="W3" t="s">
        <v>42</v>
      </c>
      <c r="X3">
        <v>0.36</v>
      </c>
      <c r="Y3">
        <v>1.9</v>
      </c>
      <c r="Z3">
        <v>507</v>
      </c>
      <c r="AA3">
        <v>2457</v>
      </c>
      <c r="AB3">
        <v>390</v>
      </c>
      <c r="AC3">
        <v>0</v>
      </c>
      <c r="AD3">
        <v>0</v>
      </c>
      <c r="AE3">
        <v>2457</v>
      </c>
      <c r="AF3">
        <v>390</v>
      </c>
      <c r="AG3">
        <v>2</v>
      </c>
      <c r="AH3" t="s">
        <v>43</v>
      </c>
      <c r="AI3" t="s">
        <v>44</v>
      </c>
      <c r="AJ3" t="s">
        <v>45</v>
      </c>
      <c r="AK3">
        <v>3</v>
      </c>
    </row>
    <row r="4" spans="1:39" x14ac:dyDescent="0.25">
      <c r="A4">
        <v>1</v>
      </c>
      <c r="B4">
        <v>1</v>
      </c>
      <c r="C4" t="s">
        <v>46</v>
      </c>
      <c r="G4" t="s">
        <v>47</v>
      </c>
      <c r="H4" t="s">
        <v>48</v>
      </c>
      <c r="I4" t="s">
        <v>49</v>
      </c>
      <c r="J4">
        <v>1</v>
      </c>
      <c r="K4">
        <v>0.4</v>
      </c>
      <c r="L4">
        <v>19355</v>
      </c>
      <c r="M4">
        <v>70117612</v>
      </c>
      <c r="N4" t="s">
        <v>50</v>
      </c>
      <c r="O4" t="s">
        <v>51</v>
      </c>
      <c r="P4">
        <v>1.02</v>
      </c>
      <c r="Q4">
        <v>3.4430000000000001</v>
      </c>
      <c r="R4">
        <v>1.53</v>
      </c>
      <c r="S4">
        <v>2260.08</v>
      </c>
      <c r="T4">
        <v>0.25800000000000001</v>
      </c>
      <c r="U4">
        <v>0</v>
      </c>
      <c r="V4">
        <v>1.7</v>
      </c>
      <c r="W4" t="s">
        <v>52</v>
      </c>
      <c r="X4">
        <v>0.56999999999999995</v>
      </c>
      <c r="Y4">
        <v>1.1499999999999999</v>
      </c>
      <c r="Z4">
        <v>2</v>
      </c>
      <c r="AA4">
        <v>1102</v>
      </c>
      <c r="AB4">
        <v>-25</v>
      </c>
      <c r="AC4">
        <v>0</v>
      </c>
      <c r="AD4">
        <v>0</v>
      </c>
      <c r="AE4">
        <v>1102</v>
      </c>
      <c r="AF4">
        <v>-25</v>
      </c>
      <c r="AG4">
        <v>99</v>
      </c>
      <c r="AH4" t="s">
        <v>53</v>
      </c>
      <c r="AI4" t="s">
        <v>44</v>
      </c>
      <c r="AJ4" t="s">
        <v>54</v>
      </c>
      <c r="AK4">
        <v>4</v>
      </c>
    </row>
    <row r="5" spans="1:39" x14ac:dyDescent="0.25">
      <c r="A5">
        <v>2</v>
      </c>
      <c r="B5">
        <v>2.2000000000000002</v>
      </c>
      <c r="C5" t="s">
        <v>55</v>
      </c>
      <c r="G5" t="s">
        <v>56</v>
      </c>
      <c r="H5" t="s">
        <v>57</v>
      </c>
      <c r="I5" t="s">
        <v>57</v>
      </c>
    </row>
    <row r="6" spans="1:39" x14ac:dyDescent="0.25">
      <c r="B6" t="s">
        <v>58</v>
      </c>
      <c r="C6" t="s">
        <v>59</v>
      </c>
      <c r="D6">
        <f>VALUE(LEFT(C6,LEN(C6)-3))/2</f>
        <v>124113.5</v>
      </c>
      <c r="E6">
        <f>2*80000</f>
        <v>160000</v>
      </c>
      <c r="G6" t="s">
        <v>60</v>
      </c>
    </row>
    <row r="8" spans="1:39" x14ac:dyDescent="0.25">
      <c r="B8" t="s">
        <v>61</v>
      </c>
      <c r="C8" t="s">
        <v>62</v>
      </c>
      <c r="D8">
        <f>VALUE(LEFT(C8,LEN(C8)-3))/4</f>
        <v>124113.25</v>
      </c>
      <c r="E8">
        <f>4*80000</f>
        <v>320000</v>
      </c>
      <c r="G8" t="s">
        <v>37</v>
      </c>
      <c r="H8" t="s">
        <v>63</v>
      </c>
      <c r="I8" t="s">
        <v>64</v>
      </c>
      <c r="J8" t="s">
        <v>61</v>
      </c>
      <c r="K8">
        <v>496453</v>
      </c>
      <c r="L8">
        <v>17093</v>
      </c>
      <c r="M8">
        <v>16262378</v>
      </c>
      <c r="N8" t="s">
        <v>65</v>
      </c>
      <c r="O8" t="s">
        <v>41</v>
      </c>
      <c r="P8">
        <v>1.55</v>
      </c>
      <c r="Q8">
        <v>4.0289999999999999</v>
      </c>
      <c r="R8">
        <v>2.13</v>
      </c>
      <c r="S8">
        <v>29.56</v>
      </c>
      <c r="T8">
        <v>4.3999999999999997E-2</v>
      </c>
      <c r="U8">
        <v>46</v>
      </c>
      <c r="V8">
        <v>100</v>
      </c>
      <c r="W8" t="s">
        <v>66</v>
      </c>
      <c r="X8" t="s">
        <v>67</v>
      </c>
      <c r="Y8" t="s">
        <v>68</v>
      </c>
      <c r="Z8">
        <v>0.4</v>
      </c>
      <c r="AA8">
        <v>1.6</v>
      </c>
      <c r="AB8">
        <v>114</v>
      </c>
      <c r="AC8">
        <v>117</v>
      </c>
      <c r="AD8">
        <v>111</v>
      </c>
      <c r="AE8">
        <v>28</v>
      </c>
      <c r="AF8">
        <v>46</v>
      </c>
      <c r="AG8">
        <v>2049</v>
      </c>
      <c r="AH8">
        <v>95</v>
      </c>
      <c r="AI8">
        <v>2</v>
      </c>
      <c r="AJ8" t="s">
        <v>43</v>
      </c>
      <c r="AK8" t="s">
        <v>44</v>
      </c>
      <c r="AL8" t="s">
        <v>45</v>
      </c>
      <c r="AM8">
        <v>488</v>
      </c>
    </row>
    <row r="9" spans="1:39" x14ac:dyDescent="0.25">
      <c r="B9" t="s">
        <v>69</v>
      </c>
      <c r="C9" t="s">
        <v>70</v>
      </c>
      <c r="D9">
        <f>VALUE(LEFT(C9,LEN(C9)-3))/8</f>
        <v>124113.25</v>
      </c>
      <c r="G9" t="s">
        <v>47</v>
      </c>
      <c r="H9" t="s">
        <v>71</v>
      </c>
      <c r="I9" t="s">
        <v>72</v>
      </c>
      <c r="J9" t="s">
        <v>69</v>
      </c>
      <c r="K9">
        <v>992906</v>
      </c>
      <c r="L9">
        <v>21576</v>
      </c>
      <c r="M9">
        <v>16262378</v>
      </c>
      <c r="N9" t="s">
        <v>65</v>
      </c>
      <c r="O9" t="s">
        <v>51</v>
      </c>
      <c r="P9">
        <v>1</v>
      </c>
      <c r="Q9">
        <v>4.2910000000000004</v>
      </c>
      <c r="R9">
        <v>1.62</v>
      </c>
      <c r="S9">
        <v>82.65</v>
      </c>
      <c r="T9">
        <v>0.123</v>
      </c>
      <c r="U9">
        <v>9</v>
      </c>
      <c r="V9">
        <v>0.06</v>
      </c>
      <c r="W9" t="s">
        <v>73</v>
      </c>
      <c r="X9">
        <v>0.6</v>
      </c>
      <c r="Y9">
        <v>1</v>
      </c>
      <c r="Z9">
        <v>-112</v>
      </c>
      <c r="AA9">
        <v>-75</v>
      </c>
      <c r="AB9">
        <v>-225</v>
      </c>
      <c r="AC9">
        <v>5</v>
      </c>
      <c r="AD9">
        <v>9</v>
      </c>
      <c r="AE9">
        <v>-64</v>
      </c>
      <c r="AF9">
        <v>-225</v>
      </c>
      <c r="AG9">
        <v>98</v>
      </c>
      <c r="AH9" t="s">
        <v>53</v>
      </c>
      <c r="AI9" t="s">
        <v>44</v>
      </c>
      <c r="AJ9" t="s">
        <v>54</v>
      </c>
      <c r="AK9">
        <v>243</v>
      </c>
    </row>
    <row r="10" spans="1:39" x14ac:dyDescent="0.25">
      <c r="B10" t="s">
        <v>74</v>
      </c>
      <c r="C10" t="s">
        <v>75</v>
      </c>
      <c r="D10">
        <f>VALUE(LEFT(C10,LEN(C10)-3))/20</f>
        <v>124113.3</v>
      </c>
      <c r="G10" t="s">
        <v>76</v>
      </c>
      <c r="H10" t="s">
        <v>77</v>
      </c>
      <c r="I10" t="s">
        <v>78</v>
      </c>
      <c r="J10" t="s">
        <v>74</v>
      </c>
      <c r="K10">
        <v>2482266</v>
      </c>
      <c r="L10">
        <v>7581</v>
      </c>
      <c r="M10">
        <v>16262378</v>
      </c>
      <c r="N10" t="s">
        <v>65</v>
      </c>
      <c r="O10" t="s">
        <v>51</v>
      </c>
      <c r="P10">
        <v>0.98</v>
      </c>
      <c r="Q10">
        <v>0.23899999999999999</v>
      </c>
      <c r="R10">
        <v>0.61</v>
      </c>
      <c r="S10">
        <v>327.26</v>
      </c>
      <c r="T10">
        <v>0.48699999999999999</v>
      </c>
      <c r="U10">
        <v>32</v>
      </c>
      <c r="V10">
        <v>0.48</v>
      </c>
      <c r="W10" t="s">
        <v>79</v>
      </c>
      <c r="X10">
        <v>0.19</v>
      </c>
      <c r="Y10">
        <v>1.05</v>
      </c>
      <c r="Z10">
        <v>70</v>
      </c>
      <c r="AA10">
        <v>168</v>
      </c>
      <c r="AB10">
        <v>-33</v>
      </c>
      <c r="AC10">
        <v>19</v>
      </c>
      <c r="AD10">
        <v>32</v>
      </c>
      <c r="AE10">
        <v>585</v>
      </c>
      <c r="AF10">
        <v>-33</v>
      </c>
      <c r="AG10">
        <v>2</v>
      </c>
      <c r="AH10" t="s">
        <v>53</v>
      </c>
      <c r="AI10" t="s">
        <v>44</v>
      </c>
      <c r="AJ10" t="s">
        <v>54</v>
      </c>
      <c r="AK10">
        <v>95</v>
      </c>
    </row>
    <row r="11" spans="1:39" x14ac:dyDescent="0.25">
      <c r="B11" t="s">
        <v>80</v>
      </c>
      <c r="C11" t="s">
        <v>81</v>
      </c>
      <c r="D11">
        <f>VALUE(LEFT(C11,LEN(C11)-3))/200</f>
        <v>124113.29</v>
      </c>
      <c r="G11" t="s">
        <v>47</v>
      </c>
      <c r="H11" t="s">
        <v>82</v>
      </c>
      <c r="I11" t="s">
        <v>83</v>
      </c>
      <c r="J11" t="s">
        <v>80</v>
      </c>
      <c r="K11">
        <v>24822658</v>
      </c>
      <c r="L11">
        <v>25588</v>
      </c>
      <c r="M11">
        <v>16262378</v>
      </c>
      <c r="N11" t="s">
        <v>65</v>
      </c>
      <c r="O11" t="s">
        <v>51</v>
      </c>
      <c r="P11">
        <v>0.86</v>
      </c>
      <c r="Q11">
        <v>6.88</v>
      </c>
      <c r="R11">
        <v>1.72</v>
      </c>
      <c r="S11">
        <v>53.19</v>
      </c>
      <c r="T11">
        <v>15.393000000000001</v>
      </c>
      <c r="U11">
        <v>13</v>
      </c>
      <c r="V11">
        <v>0.35</v>
      </c>
      <c r="W11" t="s">
        <v>84</v>
      </c>
      <c r="X11">
        <v>0.4</v>
      </c>
      <c r="Y11">
        <v>1.6</v>
      </c>
      <c r="Z11">
        <v>114</v>
      </c>
      <c r="AA11">
        <v>135</v>
      </c>
      <c r="AB11">
        <v>-79</v>
      </c>
      <c r="AC11">
        <v>8</v>
      </c>
      <c r="AD11">
        <v>13</v>
      </c>
      <c r="AE11">
        <v>424</v>
      </c>
      <c r="AF11">
        <v>-79</v>
      </c>
      <c r="AG11">
        <v>90</v>
      </c>
      <c r="AH11" t="s">
        <v>85</v>
      </c>
      <c r="AI11" t="s">
        <v>44</v>
      </c>
      <c r="AJ11" t="s">
        <v>54</v>
      </c>
      <c r="AK11">
        <v>10</v>
      </c>
    </row>
    <row r="12" spans="1:39" x14ac:dyDescent="0.25">
      <c r="A12">
        <v>3</v>
      </c>
      <c r="B12">
        <v>3.2</v>
      </c>
      <c r="C12" t="s">
        <v>86</v>
      </c>
      <c r="F12" t="s">
        <v>87</v>
      </c>
      <c r="G12" t="s">
        <v>76</v>
      </c>
      <c r="H12" t="s">
        <v>88</v>
      </c>
      <c r="I12" t="s">
        <v>89</v>
      </c>
      <c r="J12">
        <v>3.2</v>
      </c>
      <c r="K12">
        <v>1.1200000000000001</v>
      </c>
      <c r="L12">
        <v>5806</v>
      </c>
      <c r="M12">
        <v>580600</v>
      </c>
      <c r="N12" t="s">
        <v>90</v>
      </c>
      <c r="O12" t="s">
        <v>51</v>
      </c>
      <c r="P12">
        <v>0.98</v>
      </c>
      <c r="Q12">
        <v>0.123</v>
      </c>
      <c r="R12">
        <v>0.49</v>
      </c>
      <c r="S12">
        <v>25.85</v>
      </c>
      <c r="T12">
        <v>1.21</v>
      </c>
      <c r="U12">
        <v>44</v>
      </c>
      <c r="V12">
        <v>0.5</v>
      </c>
      <c r="W12" t="s">
        <v>73</v>
      </c>
      <c r="X12">
        <v>0.16</v>
      </c>
      <c r="Y12">
        <v>1.05</v>
      </c>
      <c r="Z12">
        <v>20</v>
      </c>
      <c r="AA12">
        <v>28</v>
      </c>
      <c r="AB12">
        <v>-19</v>
      </c>
      <c r="AC12">
        <v>26</v>
      </c>
      <c r="AD12">
        <v>44</v>
      </c>
      <c r="AE12">
        <v>460</v>
      </c>
      <c r="AF12">
        <v>-68</v>
      </c>
      <c r="AG12">
        <v>28</v>
      </c>
      <c r="AH12" t="s">
        <v>53</v>
      </c>
      <c r="AI12" t="s">
        <v>91</v>
      </c>
      <c r="AJ12" t="s">
        <v>92</v>
      </c>
      <c r="AK12">
        <v>4</v>
      </c>
    </row>
    <row r="13" spans="1:39" x14ac:dyDescent="0.25">
      <c r="A13">
        <v>4</v>
      </c>
      <c r="B13">
        <v>4</v>
      </c>
      <c r="C13" t="s">
        <v>93</v>
      </c>
      <c r="G13" t="s">
        <v>37</v>
      </c>
      <c r="H13" t="s">
        <v>94</v>
      </c>
      <c r="I13" t="s">
        <v>95</v>
      </c>
      <c r="J13">
        <v>4</v>
      </c>
      <c r="K13">
        <v>1.6</v>
      </c>
      <c r="L13">
        <v>14694</v>
      </c>
      <c r="M13">
        <v>1469400</v>
      </c>
      <c r="N13" t="s">
        <v>96</v>
      </c>
      <c r="O13" t="s">
        <v>41</v>
      </c>
      <c r="P13">
        <v>1.8</v>
      </c>
      <c r="Q13">
        <v>2.5630000000000002</v>
      </c>
      <c r="R13">
        <v>2.0299999999999998</v>
      </c>
      <c r="S13">
        <v>25.6</v>
      </c>
      <c r="T13">
        <v>2.0659999999999998</v>
      </c>
      <c r="U13">
        <v>16</v>
      </c>
      <c r="V13">
        <v>0.95</v>
      </c>
      <c r="W13" t="s">
        <v>97</v>
      </c>
      <c r="X13">
        <v>0.36</v>
      </c>
      <c r="Y13">
        <v>1.9</v>
      </c>
      <c r="Z13">
        <v>65</v>
      </c>
      <c r="AA13">
        <v>71</v>
      </c>
      <c r="AB13">
        <v>52</v>
      </c>
      <c r="AC13">
        <v>10</v>
      </c>
      <c r="AD13">
        <v>16</v>
      </c>
      <c r="AE13">
        <v>910</v>
      </c>
      <c r="AF13">
        <v>14</v>
      </c>
      <c r="AG13">
        <v>4</v>
      </c>
      <c r="AH13" t="s">
        <v>85</v>
      </c>
      <c r="AI13" t="s">
        <v>44</v>
      </c>
      <c r="AJ13" t="s">
        <v>45</v>
      </c>
      <c r="AK13">
        <v>4</v>
      </c>
    </row>
    <row r="14" spans="1:39" x14ac:dyDescent="0.25">
      <c r="A14">
        <v>5</v>
      </c>
      <c r="B14">
        <v>4.7</v>
      </c>
      <c r="C14" t="s">
        <v>98</v>
      </c>
      <c r="G14" t="s">
        <v>56</v>
      </c>
      <c r="H14" t="s">
        <v>99</v>
      </c>
      <c r="I14" t="s">
        <v>99</v>
      </c>
    </row>
    <row r="15" spans="1:39" x14ac:dyDescent="0.25">
      <c r="B15" t="s">
        <v>100</v>
      </c>
      <c r="C15" t="s">
        <v>101</v>
      </c>
      <c r="D15">
        <f>VALUE(LEFT(C15,LEN(C15)-3))/100</f>
        <v>202538</v>
      </c>
      <c r="G15" t="s">
        <v>102</v>
      </c>
      <c r="H15" t="s">
        <v>103</v>
      </c>
      <c r="I15" t="s">
        <v>104</v>
      </c>
      <c r="J15" t="s">
        <v>100</v>
      </c>
      <c r="K15">
        <v>20253800</v>
      </c>
      <c r="L15">
        <v>9594</v>
      </c>
      <c r="M15">
        <v>959400</v>
      </c>
      <c r="N15" t="s">
        <v>105</v>
      </c>
      <c r="O15" t="s">
        <v>51</v>
      </c>
      <c r="P15">
        <v>1.02</v>
      </c>
      <c r="Q15">
        <v>0.43</v>
      </c>
      <c r="R15">
        <v>0.76</v>
      </c>
      <c r="S15">
        <v>91.49</v>
      </c>
      <c r="T15">
        <v>7.1680000000000001</v>
      </c>
      <c r="U15">
        <v>12</v>
      </c>
      <c r="V15">
        <v>0.6</v>
      </c>
      <c r="W15" t="s">
        <v>73</v>
      </c>
      <c r="X15">
        <v>0.45</v>
      </c>
      <c r="Y15">
        <v>1.05</v>
      </c>
      <c r="Z15">
        <v>-143</v>
      </c>
      <c r="AA15">
        <v>-116</v>
      </c>
      <c r="AB15">
        <v>-182</v>
      </c>
      <c r="AC15">
        <v>7</v>
      </c>
      <c r="AD15">
        <v>12</v>
      </c>
      <c r="AE15">
        <v>52</v>
      </c>
      <c r="AF15">
        <v>-182</v>
      </c>
      <c r="AG15">
        <v>85</v>
      </c>
      <c r="AH15" t="s">
        <v>53</v>
      </c>
      <c r="AI15" t="s">
        <v>44</v>
      </c>
      <c r="AJ15" t="s">
        <v>106</v>
      </c>
      <c r="AK15">
        <v>33</v>
      </c>
    </row>
    <row r="16" spans="1:39" x14ac:dyDescent="0.25">
      <c r="A16">
        <v>6</v>
      </c>
      <c r="B16">
        <v>5.8</v>
      </c>
      <c r="C16" t="s">
        <v>107</v>
      </c>
      <c r="G16" t="s">
        <v>108</v>
      </c>
      <c r="H16" t="s">
        <v>109</v>
      </c>
      <c r="I16" t="s">
        <v>110</v>
      </c>
      <c r="J16">
        <v>5.8</v>
      </c>
      <c r="K16">
        <v>4.5999999999999996</v>
      </c>
      <c r="L16">
        <v>11215</v>
      </c>
      <c r="M16">
        <v>1121500</v>
      </c>
      <c r="N16" t="s">
        <v>111</v>
      </c>
      <c r="O16" t="s">
        <v>112</v>
      </c>
      <c r="P16">
        <v>0.46</v>
      </c>
      <c r="Q16">
        <v>0.308</v>
      </c>
      <c r="R16">
        <v>0.4</v>
      </c>
      <c r="S16">
        <v>21.2</v>
      </c>
      <c r="T16">
        <v>10.069000000000001</v>
      </c>
      <c r="U16">
        <v>14</v>
      </c>
      <c r="V16">
        <v>1.6</v>
      </c>
      <c r="W16" t="s">
        <v>113</v>
      </c>
      <c r="X16">
        <v>0.33</v>
      </c>
      <c r="Y16">
        <v>1.1499999999999999</v>
      </c>
      <c r="Z16">
        <v>-147</v>
      </c>
      <c r="AA16">
        <v>-143</v>
      </c>
      <c r="AB16">
        <v>-152</v>
      </c>
      <c r="AC16">
        <v>8</v>
      </c>
      <c r="AD16">
        <v>14</v>
      </c>
      <c r="AE16">
        <v>357</v>
      </c>
      <c r="AF16">
        <v>-160</v>
      </c>
      <c r="AG16">
        <v>58</v>
      </c>
      <c r="AH16" t="s">
        <v>53</v>
      </c>
      <c r="AI16" t="s">
        <v>91</v>
      </c>
      <c r="AJ16" t="s">
        <v>114</v>
      </c>
      <c r="AK16">
        <v>32</v>
      </c>
    </row>
    <row r="17" spans="1:37" x14ac:dyDescent="0.25">
      <c r="B17" t="s">
        <v>58</v>
      </c>
      <c r="C17" t="s">
        <v>115</v>
      </c>
      <c r="D17">
        <f>VALUE(LEFT(C17,LEN(C17)-3))/2</f>
        <v>11215</v>
      </c>
      <c r="G17" t="s">
        <v>108</v>
      </c>
      <c r="H17" t="s">
        <v>116</v>
      </c>
      <c r="I17" t="s">
        <v>117</v>
      </c>
      <c r="J17" t="s">
        <v>58</v>
      </c>
      <c r="K17">
        <v>22430</v>
      </c>
      <c r="L17">
        <v>4073</v>
      </c>
      <c r="M17">
        <v>1099070</v>
      </c>
      <c r="N17" t="s">
        <v>118</v>
      </c>
      <c r="O17" t="s">
        <v>112</v>
      </c>
      <c r="P17">
        <v>0.26</v>
      </c>
      <c r="Q17">
        <v>1.371E-2</v>
      </c>
      <c r="R17">
        <v>9.7500000000000003E-2</v>
      </c>
      <c r="S17">
        <v>13.44</v>
      </c>
      <c r="T17">
        <v>0.02</v>
      </c>
      <c r="U17">
        <v>26</v>
      </c>
      <c r="V17">
        <v>0.7</v>
      </c>
      <c r="W17" t="s">
        <v>79</v>
      </c>
      <c r="X17">
        <v>0.24</v>
      </c>
      <c r="Y17">
        <v>1.05</v>
      </c>
      <c r="Z17">
        <v>-142</v>
      </c>
      <c r="AA17">
        <v>-138</v>
      </c>
      <c r="AB17">
        <v>-162</v>
      </c>
      <c r="AC17">
        <v>16</v>
      </c>
      <c r="AD17">
        <v>26</v>
      </c>
      <c r="AE17">
        <v>55</v>
      </c>
      <c r="AF17">
        <v>-181</v>
      </c>
      <c r="AG17">
        <v>44</v>
      </c>
      <c r="AH17" t="s">
        <v>53</v>
      </c>
      <c r="AI17" t="s">
        <v>91</v>
      </c>
      <c r="AJ17" t="s">
        <v>54</v>
      </c>
      <c r="AK17">
        <v>88</v>
      </c>
    </row>
    <row r="18" spans="1:37" x14ac:dyDescent="0.25">
      <c r="B18" t="s">
        <v>119</v>
      </c>
      <c r="C18" t="s">
        <v>120</v>
      </c>
      <c r="D18">
        <f>VALUE(LEFT(C18,LEN(C18)-3))/400</f>
        <v>11215</v>
      </c>
      <c r="G18" t="s">
        <v>102</v>
      </c>
      <c r="H18" t="s">
        <v>121</v>
      </c>
      <c r="I18" t="s">
        <v>104</v>
      </c>
      <c r="J18" t="s">
        <v>119</v>
      </c>
      <c r="K18">
        <v>4486000</v>
      </c>
      <c r="L18">
        <v>5996</v>
      </c>
      <c r="M18">
        <v>599600</v>
      </c>
      <c r="N18" t="s">
        <v>122</v>
      </c>
      <c r="O18" t="s">
        <v>123</v>
      </c>
      <c r="P18">
        <v>0.68</v>
      </c>
      <c r="Q18">
        <v>8.5000000000000006E-2</v>
      </c>
      <c r="R18">
        <v>0.34</v>
      </c>
      <c r="S18">
        <v>21.02</v>
      </c>
      <c r="T18">
        <v>56.689</v>
      </c>
      <c r="U18">
        <v>2</v>
      </c>
      <c r="V18">
        <v>0.95</v>
      </c>
      <c r="W18" t="s">
        <v>124</v>
      </c>
      <c r="X18">
        <v>0.39</v>
      </c>
      <c r="Y18">
        <v>1.1000000000000001</v>
      </c>
      <c r="Z18">
        <v>-163</v>
      </c>
      <c r="AA18">
        <v>-158</v>
      </c>
      <c r="AB18">
        <v>-174</v>
      </c>
      <c r="AC18">
        <v>1</v>
      </c>
      <c r="AD18">
        <v>2</v>
      </c>
      <c r="AE18">
        <v>112</v>
      </c>
      <c r="AF18">
        <v>-179</v>
      </c>
      <c r="AG18">
        <v>59</v>
      </c>
      <c r="AH18" t="s">
        <v>53</v>
      </c>
      <c r="AI18" t="s">
        <v>91</v>
      </c>
      <c r="AJ18" t="s">
        <v>106</v>
      </c>
      <c r="AK18">
        <v>2</v>
      </c>
    </row>
    <row r="19" spans="1:37" x14ac:dyDescent="0.25">
      <c r="B19" t="s">
        <v>125</v>
      </c>
      <c r="C19" t="s">
        <v>126</v>
      </c>
      <c r="D19">
        <f>VALUE(LEFT(C19,LEN(C19)-3))/500</f>
        <v>11215</v>
      </c>
      <c r="G19" t="s">
        <v>108</v>
      </c>
      <c r="H19" t="s">
        <v>127</v>
      </c>
      <c r="I19" t="s">
        <v>128</v>
      </c>
      <c r="J19" t="s">
        <v>125</v>
      </c>
      <c r="K19">
        <v>5607500</v>
      </c>
      <c r="L19">
        <v>6295</v>
      </c>
      <c r="M19">
        <v>629500</v>
      </c>
      <c r="N19" t="s">
        <v>129</v>
      </c>
      <c r="O19" t="s">
        <v>112</v>
      </c>
      <c r="P19">
        <v>0.3</v>
      </c>
      <c r="Q19">
        <v>3.7499999999999999E-2</v>
      </c>
      <c r="R19">
        <v>0.15</v>
      </c>
      <c r="S19">
        <v>33.020000000000003</v>
      </c>
      <c r="T19">
        <v>79.224999999999994</v>
      </c>
      <c r="U19">
        <v>28</v>
      </c>
      <c r="V19">
        <v>0.7</v>
      </c>
      <c r="W19" t="s">
        <v>130</v>
      </c>
      <c r="X19">
        <v>0.28000000000000003</v>
      </c>
      <c r="Y19">
        <v>1.05</v>
      </c>
      <c r="Z19">
        <v>-149</v>
      </c>
      <c r="AA19">
        <v>-139</v>
      </c>
      <c r="AB19">
        <v>-186</v>
      </c>
      <c r="AC19">
        <v>17</v>
      </c>
      <c r="AD19">
        <v>28</v>
      </c>
      <c r="AE19">
        <v>37</v>
      </c>
      <c r="AF19">
        <v>-186</v>
      </c>
      <c r="AG19">
        <v>52</v>
      </c>
      <c r="AH19" t="s">
        <v>53</v>
      </c>
      <c r="AI19" t="s">
        <v>91</v>
      </c>
      <c r="AJ19" t="s">
        <v>114</v>
      </c>
      <c r="AK19">
        <v>0</v>
      </c>
    </row>
    <row r="20" spans="1:37" x14ac:dyDescent="0.25">
      <c r="A20">
        <v>7</v>
      </c>
      <c r="B20">
        <v>6.8</v>
      </c>
      <c r="C20" t="s">
        <v>131</v>
      </c>
      <c r="G20" t="s">
        <v>132</v>
      </c>
      <c r="H20" t="s">
        <v>133</v>
      </c>
      <c r="I20" t="s">
        <v>134</v>
      </c>
      <c r="J20">
        <v>6.8</v>
      </c>
      <c r="K20">
        <v>9.1</v>
      </c>
      <c r="L20">
        <v>3426</v>
      </c>
      <c r="M20">
        <v>342600</v>
      </c>
      <c r="N20" t="s">
        <v>135</v>
      </c>
      <c r="O20" t="s">
        <v>112</v>
      </c>
      <c r="P20">
        <v>0.3</v>
      </c>
      <c r="Q20">
        <v>4.6899999999999997E-3</v>
      </c>
      <c r="R20">
        <v>7.4999999999999997E-2</v>
      </c>
      <c r="S20">
        <v>37.1</v>
      </c>
      <c r="T20">
        <v>28.016999999999999</v>
      </c>
      <c r="U20">
        <v>27</v>
      </c>
      <c r="V20">
        <v>0.6</v>
      </c>
      <c r="W20" t="s">
        <v>136</v>
      </c>
      <c r="X20">
        <v>0.19</v>
      </c>
      <c r="Y20">
        <v>1.05</v>
      </c>
      <c r="Z20">
        <v>-174</v>
      </c>
      <c r="AA20">
        <v>-163</v>
      </c>
      <c r="AB20">
        <v>-204</v>
      </c>
      <c r="AC20">
        <v>16</v>
      </c>
      <c r="AD20">
        <v>27</v>
      </c>
      <c r="AE20">
        <v>-25</v>
      </c>
      <c r="AF20">
        <v>-204</v>
      </c>
      <c r="AG20">
        <v>3</v>
      </c>
      <c r="AH20" t="s">
        <v>53</v>
      </c>
      <c r="AI20" t="s">
        <v>44</v>
      </c>
      <c r="AJ20" t="s">
        <v>54</v>
      </c>
      <c r="AK20">
        <v>1</v>
      </c>
    </row>
    <row r="21" spans="1:37" x14ac:dyDescent="0.25">
      <c r="A21">
        <v>8</v>
      </c>
      <c r="B21">
        <v>8.3000000000000007</v>
      </c>
      <c r="C21" t="s">
        <v>137</v>
      </c>
      <c r="G21" t="s">
        <v>102</v>
      </c>
      <c r="H21" t="s">
        <v>138</v>
      </c>
      <c r="I21" t="s">
        <v>139</v>
      </c>
      <c r="J21">
        <v>8.3000000000000007</v>
      </c>
      <c r="K21">
        <v>26</v>
      </c>
      <c r="L21">
        <v>11286</v>
      </c>
      <c r="M21">
        <v>1128600</v>
      </c>
      <c r="N21" t="s">
        <v>140</v>
      </c>
      <c r="O21" t="s">
        <v>51</v>
      </c>
      <c r="P21">
        <v>1.02</v>
      </c>
      <c r="Q21">
        <v>0.68300000000000005</v>
      </c>
      <c r="R21">
        <v>0.89</v>
      </c>
      <c r="S21">
        <v>25.03</v>
      </c>
      <c r="T21">
        <v>135.30799999999999</v>
      </c>
      <c r="U21">
        <v>27</v>
      </c>
      <c r="V21">
        <v>1.6</v>
      </c>
      <c r="W21" t="s">
        <v>52</v>
      </c>
      <c r="X21">
        <v>0.28999999999999998</v>
      </c>
      <c r="Y21">
        <v>1.1499999999999999</v>
      </c>
      <c r="Z21">
        <v>-217</v>
      </c>
      <c r="AA21">
        <v>-212</v>
      </c>
      <c r="AB21">
        <v>-223</v>
      </c>
      <c r="AC21">
        <v>16</v>
      </c>
      <c r="AD21">
        <v>27</v>
      </c>
      <c r="AE21">
        <v>7</v>
      </c>
      <c r="AF21">
        <v>-223</v>
      </c>
      <c r="AG21">
        <v>59</v>
      </c>
      <c r="AH21" t="s">
        <v>53</v>
      </c>
      <c r="AI21" t="s">
        <v>44</v>
      </c>
      <c r="AJ21" t="s">
        <v>106</v>
      </c>
      <c r="AK21">
        <v>25</v>
      </c>
    </row>
    <row r="22" spans="1:37" x14ac:dyDescent="0.25">
      <c r="B22" t="s">
        <v>141</v>
      </c>
      <c r="C22" t="s">
        <v>142</v>
      </c>
      <c r="G22" t="s">
        <v>108</v>
      </c>
      <c r="H22" t="s">
        <v>143</v>
      </c>
      <c r="I22" t="s">
        <v>144</v>
      </c>
      <c r="J22" t="s">
        <v>141</v>
      </c>
      <c r="K22">
        <v>56430</v>
      </c>
      <c r="L22">
        <v>5810</v>
      </c>
      <c r="M22">
        <v>1072170</v>
      </c>
      <c r="N22" t="s">
        <v>145</v>
      </c>
      <c r="O22" t="s">
        <v>112</v>
      </c>
      <c r="P22">
        <v>0.3</v>
      </c>
      <c r="Q22">
        <v>3.7499999999999999E-2</v>
      </c>
      <c r="R22">
        <v>0.15</v>
      </c>
      <c r="S22">
        <v>40.99</v>
      </c>
      <c r="T22">
        <v>6.0999999999999999E-2</v>
      </c>
      <c r="U22">
        <v>17</v>
      </c>
      <c r="V22">
        <v>0.55000000000000004</v>
      </c>
      <c r="W22" t="s">
        <v>73</v>
      </c>
      <c r="X22">
        <v>0.48</v>
      </c>
      <c r="Y22">
        <v>1.05</v>
      </c>
      <c r="Z22">
        <v>-235</v>
      </c>
      <c r="AA22">
        <v>-223</v>
      </c>
      <c r="AB22">
        <v>-246</v>
      </c>
      <c r="AC22">
        <v>10</v>
      </c>
      <c r="AD22">
        <v>17</v>
      </c>
      <c r="AE22">
        <v>-178</v>
      </c>
      <c r="AF22">
        <v>-246</v>
      </c>
      <c r="AG22">
        <v>76</v>
      </c>
      <c r="AH22" t="s">
        <v>53</v>
      </c>
      <c r="AI22" t="s">
        <v>91</v>
      </c>
      <c r="AJ22" t="s">
        <v>114</v>
      </c>
      <c r="AK22">
        <v>38</v>
      </c>
    </row>
    <row r="23" spans="1:37" x14ac:dyDescent="0.25">
      <c r="B23" t="s">
        <v>146</v>
      </c>
      <c r="C23" t="s">
        <v>147</v>
      </c>
      <c r="G23" t="s">
        <v>108</v>
      </c>
      <c r="H23" t="s">
        <v>148</v>
      </c>
      <c r="I23" t="s">
        <v>149</v>
      </c>
      <c r="J23" t="s">
        <v>146</v>
      </c>
      <c r="K23">
        <v>564300</v>
      </c>
      <c r="L23">
        <v>6516</v>
      </c>
      <c r="M23">
        <v>651600</v>
      </c>
      <c r="N23" t="s">
        <v>150</v>
      </c>
      <c r="O23" t="s">
        <v>112</v>
      </c>
      <c r="P23">
        <v>0.42</v>
      </c>
      <c r="Q23">
        <v>5.2499999999999998E-2</v>
      </c>
      <c r="R23">
        <v>0.21</v>
      </c>
      <c r="S23">
        <v>1288.22</v>
      </c>
      <c r="T23">
        <v>1.917</v>
      </c>
      <c r="U23">
        <v>6</v>
      </c>
      <c r="V23">
        <v>7.0000000000000007E-2</v>
      </c>
      <c r="W23" t="s">
        <v>151</v>
      </c>
      <c r="X23">
        <v>0.28999999999999998</v>
      </c>
      <c r="Y23">
        <v>1</v>
      </c>
      <c r="Z23">
        <v>-224</v>
      </c>
      <c r="AA23">
        <v>-209</v>
      </c>
      <c r="AB23">
        <v>-258</v>
      </c>
      <c r="AC23">
        <v>4</v>
      </c>
      <c r="AD23">
        <v>6</v>
      </c>
      <c r="AE23">
        <v>-209</v>
      </c>
      <c r="AF23">
        <v>-258</v>
      </c>
      <c r="AG23">
        <v>3</v>
      </c>
      <c r="AH23" t="s">
        <v>53</v>
      </c>
      <c r="AI23" t="s">
        <v>44</v>
      </c>
      <c r="AJ23" t="s">
        <v>152</v>
      </c>
      <c r="AK23">
        <v>3</v>
      </c>
    </row>
    <row r="24" spans="1:37" x14ac:dyDescent="0.25">
      <c r="A24">
        <v>9</v>
      </c>
      <c r="B24">
        <v>9.1</v>
      </c>
      <c r="C24" t="s">
        <v>153</v>
      </c>
      <c r="G24" t="s">
        <v>108</v>
      </c>
      <c r="H24" t="s">
        <v>154</v>
      </c>
      <c r="I24" t="s">
        <v>155</v>
      </c>
      <c r="J24">
        <v>9.1</v>
      </c>
      <c r="K24">
        <v>43.5</v>
      </c>
      <c r="L24">
        <v>9972</v>
      </c>
      <c r="M24">
        <v>997200</v>
      </c>
      <c r="N24" t="s">
        <v>156</v>
      </c>
      <c r="O24" t="s">
        <v>112</v>
      </c>
      <c r="P24">
        <v>0.4</v>
      </c>
      <c r="Q24">
        <v>0.16900000000000001</v>
      </c>
      <c r="R24">
        <v>0.3</v>
      </c>
      <c r="S24">
        <v>17.02</v>
      </c>
      <c r="T24">
        <v>292.81799999999998</v>
      </c>
      <c r="U24">
        <v>26</v>
      </c>
      <c r="V24">
        <v>0.12</v>
      </c>
      <c r="W24" t="s">
        <v>130</v>
      </c>
      <c r="X24">
        <v>0.25</v>
      </c>
      <c r="Y24">
        <v>1</v>
      </c>
      <c r="Z24">
        <v>-233</v>
      </c>
      <c r="AA24">
        <v>-226</v>
      </c>
      <c r="AB24">
        <v>-253</v>
      </c>
      <c r="AC24">
        <v>16</v>
      </c>
      <c r="AD24">
        <v>26</v>
      </c>
      <c r="AE24">
        <v>-201</v>
      </c>
      <c r="AF24">
        <v>-253</v>
      </c>
      <c r="AG24">
        <v>62</v>
      </c>
      <c r="AH24" t="s">
        <v>53</v>
      </c>
      <c r="AI24" t="s">
        <v>44</v>
      </c>
      <c r="AJ24" t="s">
        <v>114</v>
      </c>
      <c r="AK24">
        <v>8</v>
      </c>
    </row>
    <row r="25" spans="1:37" x14ac:dyDescent="0.25">
      <c r="B25" t="s">
        <v>157</v>
      </c>
      <c r="C25" t="s">
        <v>158</v>
      </c>
      <c r="G25" t="s">
        <v>60</v>
      </c>
    </row>
    <row r="27" spans="1:37" x14ac:dyDescent="0.25">
      <c r="B27" t="s">
        <v>58</v>
      </c>
      <c r="C27" t="s">
        <v>159</v>
      </c>
      <c r="G27" t="s">
        <v>60</v>
      </c>
    </row>
    <row r="29" spans="1:37" x14ac:dyDescent="0.25">
      <c r="B29" t="s">
        <v>69</v>
      </c>
      <c r="C29" t="s">
        <v>160</v>
      </c>
      <c r="G29" t="s">
        <v>108</v>
      </c>
      <c r="H29" t="s">
        <v>161</v>
      </c>
      <c r="I29" t="s">
        <v>162</v>
      </c>
      <c r="J29" t="s">
        <v>69</v>
      </c>
      <c r="K29">
        <v>79776</v>
      </c>
      <c r="L29">
        <v>4011</v>
      </c>
      <c r="M29">
        <v>917424</v>
      </c>
      <c r="N29" t="s">
        <v>163</v>
      </c>
      <c r="O29" t="s">
        <v>112</v>
      </c>
      <c r="P29">
        <v>0.4</v>
      </c>
      <c r="Q29">
        <v>2.1090000000000001E-2</v>
      </c>
      <c r="R29">
        <v>0.15</v>
      </c>
      <c r="S29">
        <v>114.91</v>
      </c>
      <c r="T29">
        <v>0.17100000000000001</v>
      </c>
      <c r="U29">
        <v>25</v>
      </c>
      <c r="V29">
        <v>0.25</v>
      </c>
      <c r="W29" t="s">
        <v>130</v>
      </c>
      <c r="X29">
        <v>0.19</v>
      </c>
      <c r="Y29">
        <v>1</v>
      </c>
      <c r="Z29">
        <v>-230</v>
      </c>
      <c r="AA29">
        <v>-196</v>
      </c>
      <c r="AB29">
        <v>-251</v>
      </c>
      <c r="AC29">
        <v>15</v>
      </c>
      <c r="AD29">
        <v>25</v>
      </c>
      <c r="AE29">
        <v>-196</v>
      </c>
      <c r="AF29">
        <v>-251</v>
      </c>
      <c r="AG29">
        <v>27</v>
      </c>
      <c r="AH29" t="s">
        <v>53</v>
      </c>
      <c r="AI29" t="s">
        <v>44</v>
      </c>
      <c r="AJ29" t="s">
        <v>54</v>
      </c>
      <c r="AK29">
        <v>17</v>
      </c>
    </row>
    <row r="30" spans="1:37" x14ac:dyDescent="0.25">
      <c r="B30" t="s">
        <v>164</v>
      </c>
      <c r="C30" t="s">
        <v>165</v>
      </c>
      <c r="G30" t="s">
        <v>108</v>
      </c>
      <c r="H30" t="s">
        <v>166</v>
      </c>
      <c r="I30" t="s">
        <v>128</v>
      </c>
      <c r="J30" t="s">
        <v>164</v>
      </c>
      <c r="K30">
        <v>1495800</v>
      </c>
      <c r="L30">
        <v>8609</v>
      </c>
      <c r="M30">
        <v>860900</v>
      </c>
      <c r="N30" t="s">
        <v>167</v>
      </c>
      <c r="O30" t="s">
        <v>112</v>
      </c>
      <c r="P30">
        <v>0.34</v>
      </c>
      <c r="Q30">
        <v>8.301E-2</v>
      </c>
      <c r="R30">
        <v>0.21</v>
      </c>
      <c r="S30">
        <v>29.04</v>
      </c>
      <c r="T30">
        <v>13.92</v>
      </c>
      <c r="U30">
        <v>6</v>
      </c>
      <c r="V30">
        <v>0.18</v>
      </c>
      <c r="W30" t="s">
        <v>79</v>
      </c>
      <c r="X30">
        <v>0.19</v>
      </c>
      <c r="Y30">
        <v>1</v>
      </c>
      <c r="Z30">
        <v>-230</v>
      </c>
      <c r="AA30">
        <v>-218</v>
      </c>
      <c r="AB30">
        <v>-251</v>
      </c>
      <c r="AC30">
        <v>4</v>
      </c>
      <c r="AD30">
        <v>6</v>
      </c>
      <c r="AE30">
        <v>-196</v>
      </c>
      <c r="AF30">
        <v>-251</v>
      </c>
      <c r="AG30">
        <v>47</v>
      </c>
      <c r="AH30" t="s">
        <v>53</v>
      </c>
      <c r="AI30" t="s">
        <v>44</v>
      </c>
      <c r="AJ30" t="s">
        <v>114</v>
      </c>
      <c r="AK30">
        <v>3</v>
      </c>
    </row>
    <row r="31" spans="1:37" x14ac:dyDescent="0.25">
      <c r="A31">
        <v>10</v>
      </c>
      <c r="B31">
        <v>10.1</v>
      </c>
      <c r="C31" t="s">
        <v>168</v>
      </c>
      <c r="G31" t="s">
        <v>102</v>
      </c>
      <c r="H31" t="s">
        <v>169</v>
      </c>
      <c r="I31" t="s">
        <v>170</v>
      </c>
      <c r="J31">
        <v>10.1</v>
      </c>
      <c r="K31">
        <v>84.5</v>
      </c>
      <c r="L31">
        <v>14334</v>
      </c>
      <c r="M31">
        <v>1433400</v>
      </c>
      <c r="N31" t="s">
        <v>171</v>
      </c>
      <c r="O31" t="s">
        <v>51</v>
      </c>
      <c r="P31">
        <v>1.02</v>
      </c>
      <c r="Q31">
        <v>1.452</v>
      </c>
      <c r="R31">
        <v>1.1499999999999999</v>
      </c>
      <c r="S31">
        <v>29.01</v>
      </c>
      <c r="T31">
        <v>792.774</v>
      </c>
      <c r="U31">
        <v>21</v>
      </c>
      <c r="V31">
        <v>1.9</v>
      </c>
      <c r="W31" t="s">
        <v>172</v>
      </c>
      <c r="X31">
        <v>0.32</v>
      </c>
      <c r="Y31">
        <v>1.4</v>
      </c>
      <c r="Z31">
        <v>-237</v>
      </c>
      <c r="AA31">
        <v>-231</v>
      </c>
      <c r="AB31">
        <v>-241</v>
      </c>
      <c r="AC31">
        <v>13</v>
      </c>
      <c r="AD31">
        <v>21</v>
      </c>
      <c r="AE31">
        <v>-93</v>
      </c>
      <c r="AF31">
        <v>-241</v>
      </c>
      <c r="AG31">
        <v>23</v>
      </c>
      <c r="AH31" t="s">
        <v>53</v>
      </c>
      <c r="AI31" t="s">
        <v>44</v>
      </c>
      <c r="AJ31" t="s">
        <v>45</v>
      </c>
      <c r="AK31">
        <v>0</v>
      </c>
    </row>
    <row r="32" spans="1:37" x14ac:dyDescent="0.25">
      <c r="A32">
        <v>11</v>
      </c>
      <c r="B32">
        <v>10.8</v>
      </c>
      <c r="C32" t="s">
        <v>173</v>
      </c>
      <c r="G32" t="s">
        <v>102</v>
      </c>
      <c r="H32" t="s">
        <v>174</v>
      </c>
      <c r="I32" t="s">
        <v>175</v>
      </c>
      <c r="J32">
        <v>10.8</v>
      </c>
      <c r="K32">
        <v>139</v>
      </c>
      <c r="L32">
        <v>18043</v>
      </c>
      <c r="M32">
        <v>1804300</v>
      </c>
      <c r="N32" t="s">
        <v>176</v>
      </c>
      <c r="O32" t="s">
        <v>51</v>
      </c>
      <c r="P32">
        <v>1.02</v>
      </c>
      <c r="Q32">
        <v>2.6520000000000001</v>
      </c>
      <c r="R32">
        <v>1.4</v>
      </c>
      <c r="S32">
        <v>13</v>
      </c>
      <c r="T32">
        <v>1672.579</v>
      </c>
      <c r="U32">
        <v>36</v>
      </c>
      <c r="V32">
        <v>1.9</v>
      </c>
      <c r="W32" t="s">
        <v>113</v>
      </c>
      <c r="X32">
        <v>0.5</v>
      </c>
      <c r="Y32">
        <v>1.1499999999999999</v>
      </c>
      <c r="Z32">
        <v>-256</v>
      </c>
      <c r="AA32">
        <v>-253</v>
      </c>
      <c r="AB32">
        <v>-258</v>
      </c>
      <c r="AC32">
        <v>22</v>
      </c>
      <c r="AD32">
        <v>36</v>
      </c>
      <c r="AE32">
        <v>-188</v>
      </c>
      <c r="AF32">
        <v>-258</v>
      </c>
      <c r="AG32">
        <v>100</v>
      </c>
      <c r="AH32" t="s">
        <v>53</v>
      </c>
      <c r="AI32" t="s">
        <v>91</v>
      </c>
      <c r="AJ32" t="s">
        <v>106</v>
      </c>
      <c r="AK32">
        <v>76</v>
      </c>
    </row>
    <row r="33" spans="1:37" x14ac:dyDescent="0.25">
      <c r="B33" t="s">
        <v>177</v>
      </c>
      <c r="C33" t="s">
        <v>178</v>
      </c>
      <c r="G33" t="s">
        <v>102</v>
      </c>
      <c r="H33" t="s">
        <v>179</v>
      </c>
      <c r="I33" t="s">
        <v>180</v>
      </c>
      <c r="J33" t="s">
        <v>177</v>
      </c>
      <c r="K33">
        <v>54129</v>
      </c>
      <c r="L33">
        <v>8131</v>
      </c>
      <c r="M33">
        <v>1750171</v>
      </c>
      <c r="N33" t="s">
        <v>181</v>
      </c>
      <c r="O33" t="s">
        <v>51</v>
      </c>
      <c r="P33">
        <v>1.08</v>
      </c>
      <c r="Q33">
        <v>0.26400000000000001</v>
      </c>
      <c r="R33">
        <v>0.68</v>
      </c>
      <c r="S33">
        <v>18.809999999999999</v>
      </c>
      <c r="T33">
        <v>2.8000000000000001E-2</v>
      </c>
      <c r="U33">
        <v>14</v>
      </c>
      <c r="V33">
        <v>0.23</v>
      </c>
      <c r="W33" t="s">
        <v>79</v>
      </c>
      <c r="X33">
        <v>0.4</v>
      </c>
      <c r="Y33">
        <v>1</v>
      </c>
      <c r="Z33">
        <v>-255</v>
      </c>
      <c r="AA33">
        <v>-247</v>
      </c>
      <c r="AB33">
        <v>-264</v>
      </c>
      <c r="AC33">
        <v>8</v>
      </c>
      <c r="AD33">
        <v>14</v>
      </c>
      <c r="AE33">
        <v>-241</v>
      </c>
      <c r="AF33">
        <v>-264</v>
      </c>
      <c r="AG33">
        <v>78</v>
      </c>
      <c r="AH33" t="s">
        <v>53</v>
      </c>
      <c r="AI33" t="s">
        <v>44</v>
      </c>
      <c r="AJ33" t="s">
        <v>106</v>
      </c>
      <c r="AK33">
        <v>92</v>
      </c>
    </row>
    <row r="34" spans="1:37" x14ac:dyDescent="0.25">
      <c r="B34" t="s">
        <v>141</v>
      </c>
      <c r="C34" t="s">
        <v>182</v>
      </c>
      <c r="G34" t="s">
        <v>108</v>
      </c>
      <c r="H34" t="s">
        <v>183</v>
      </c>
      <c r="I34" t="s">
        <v>184</v>
      </c>
      <c r="J34" t="s">
        <v>141</v>
      </c>
      <c r="K34">
        <v>90215</v>
      </c>
      <c r="L34">
        <v>9815</v>
      </c>
      <c r="M34">
        <v>1714085</v>
      </c>
      <c r="N34" t="s">
        <v>185</v>
      </c>
      <c r="O34" t="s">
        <v>112</v>
      </c>
      <c r="P34">
        <v>0.32</v>
      </c>
      <c r="Q34">
        <v>0.13500000000000001</v>
      </c>
      <c r="R34">
        <v>0.24</v>
      </c>
      <c r="S34">
        <v>40.99</v>
      </c>
      <c r="T34">
        <v>6.0999999999999999E-2</v>
      </c>
      <c r="U34">
        <v>37</v>
      </c>
      <c r="V34">
        <v>0.95</v>
      </c>
      <c r="W34" t="s">
        <v>130</v>
      </c>
      <c r="X34">
        <v>0.45</v>
      </c>
      <c r="Y34">
        <v>1.1000000000000001</v>
      </c>
      <c r="Z34">
        <v>-255</v>
      </c>
      <c r="AA34">
        <v>-245</v>
      </c>
      <c r="AB34">
        <v>-258</v>
      </c>
      <c r="AC34">
        <v>22</v>
      </c>
      <c r="AD34">
        <v>37</v>
      </c>
      <c r="AE34">
        <v>-210</v>
      </c>
      <c r="AF34">
        <v>-258</v>
      </c>
      <c r="AG34">
        <v>100</v>
      </c>
      <c r="AH34" t="s">
        <v>53</v>
      </c>
      <c r="AI34" t="s">
        <v>91</v>
      </c>
      <c r="AJ34" t="s">
        <v>54</v>
      </c>
      <c r="AK34">
        <v>59</v>
      </c>
    </row>
    <row r="35" spans="1:37" x14ac:dyDescent="0.25">
      <c r="B35" t="s">
        <v>80</v>
      </c>
      <c r="C35" t="s">
        <v>186</v>
      </c>
      <c r="G35" t="s">
        <v>108</v>
      </c>
      <c r="H35" t="s">
        <v>187</v>
      </c>
      <c r="I35" t="s">
        <v>188</v>
      </c>
      <c r="J35" t="s">
        <v>80</v>
      </c>
      <c r="K35">
        <v>3608600</v>
      </c>
      <c r="L35">
        <v>8562</v>
      </c>
      <c r="M35">
        <v>856200</v>
      </c>
      <c r="N35" t="s">
        <v>189</v>
      </c>
      <c r="O35" t="s">
        <v>112</v>
      </c>
      <c r="P35">
        <v>0.36</v>
      </c>
      <c r="Q35">
        <v>8.7889999999999996E-2</v>
      </c>
      <c r="R35">
        <v>0.22</v>
      </c>
      <c r="S35">
        <v>37.29</v>
      </c>
      <c r="T35">
        <v>15.385999999999999</v>
      </c>
      <c r="U35">
        <v>8</v>
      </c>
      <c r="V35">
        <v>1</v>
      </c>
      <c r="W35" t="s">
        <v>73</v>
      </c>
      <c r="X35">
        <v>0.27</v>
      </c>
      <c r="Y35">
        <v>1.1000000000000001</v>
      </c>
      <c r="Z35">
        <v>-249</v>
      </c>
      <c r="AA35">
        <v>-240</v>
      </c>
      <c r="AB35">
        <v>-253</v>
      </c>
      <c r="AC35">
        <v>5</v>
      </c>
      <c r="AD35">
        <v>8</v>
      </c>
      <c r="AE35">
        <v>-189</v>
      </c>
      <c r="AF35">
        <v>-253</v>
      </c>
      <c r="AG35">
        <v>52</v>
      </c>
      <c r="AH35" t="s">
        <v>53</v>
      </c>
      <c r="AI35" t="s">
        <v>91</v>
      </c>
      <c r="AJ35" t="s">
        <v>114</v>
      </c>
      <c r="AK35">
        <v>0</v>
      </c>
    </row>
    <row r="36" spans="1:37" x14ac:dyDescent="0.25">
      <c r="A36">
        <v>12</v>
      </c>
      <c r="B36">
        <v>12</v>
      </c>
      <c r="C36" t="s">
        <v>190</v>
      </c>
      <c r="G36" t="s">
        <v>132</v>
      </c>
      <c r="H36" t="s">
        <v>191</v>
      </c>
      <c r="I36" t="s">
        <v>192</v>
      </c>
      <c r="J36">
        <v>12</v>
      </c>
      <c r="K36">
        <v>308</v>
      </c>
      <c r="L36">
        <v>566</v>
      </c>
      <c r="M36">
        <v>56600</v>
      </c>
      <c r="N36" t="s">
        <v>193</v>
      </c>
      <c r="O36" t="s">
        <v>123</v>
      </c>
      <c r="P36">
        <v>0.68</v>
      </c>
      <c r="Q36">
        <v>6.0000000000000002E-5</v>
      </c>
      <c r="R36">
        <v>3.04E-2</v>
      </c>
      <c r="S36">
        <v>21</v>
      </c>
      <c r="T36">
        <v>5516.8410000000003</v>
      </c>
      <c r="U36">
        <v>37</v>
      </c>
      <c r="V36">
        <v>0</v>
      </c>
      <c r="W36" t="s">
        <v>194</v>
      </c>
      <c r="X36">
        <v>0.24</v>
      </c>
      <c r="Y36">
        <v>1</v>
      </c>
      <c r="Z36">
        <v>-258</v>
      </c>
      <c r="AA36">
        <v>-256</v>
      </c>
      <c r="AB36">
        <v>-270</v>
      </c>
      <c r="AC36">
        <v>22</v>
      </c>
      <c r="AD36">
        <v>37</v>
      </c>
      <c r="AE36">
        <v>-256</v>
      </c>
      <c r="AF36">
        <v>-270</v>
      </c>
      <c r="AG36">
        <v>3</v>
      </c>
      <c r="AH36" t="s">
        <v>53</v>
      </c>
      <c r="AI36" t="s">
        <v>44</v>
      </c>
      <c r="AJ36" t="s">
        <v>54</v>
      </c>
      <c r="AK36">
        <v>0</v>
      </c>
    </row>
    <row r="37" spans="1:37" x14ac:dyDescent="0.25">
      <c r="A37">
        <v>13</v>
      </c>
      <c r="B37">
        <v>13</v>
      </c>
      <c r="C37" t="s">
        <v>195</v>
      </c>
      <c r="G37" t="s">
        <v>108</v>
      </c>
      <c r="H37" t="s">
        <v>196</v>
      </c>
      <c r="I37" t="s">
        <v>110</v>
      </c>
      <c r="J37">
        <v>13</v>
      </c>
      <c r="K37">
        <v>615</v>
      </c>
      <c r="L37">
        <v>4151</v>
      </c>
      <c r="M37">
        <v>415100</v>
      </c>
      <c r="N37" t="s">
        <v>197</v>
      </c>
      <c r="O37" t="s">
        <v>112</v>
      </c>
      <c r="P37">
        <v>0.22</v>
      </c>
      <c r="Q37">
        <v>1.1599999999999999E-2</v>
      </c>
      <c r="R37">
        <v>8.2500000000000004E-2</v>
      </c>
      <c r="S37">
        <v>17</v>
      </c>
      <c r="T37">
        <v>15566.001</v>
      </c>
      <c r="U37">
        <v>34</v>
      </c>
      <c r="V37">
        <v>0.5</v>
      </c>
      <c r="W37" t="s">
        <v>73</v>
      </c>
      <c r="X37">
        <v>0.34</v>
      </c>
      <c r="Y37">
        <v>1.05</v>
      </c>
      <c r="Z37">
        <v>-263</v>
      </c>
      <c r="AA37">
        <v>-258</v>
      </c>
      <c r="AB37">
        <v>-266</v>
      </c>
      <c r="AC37">
        <v>20</v>
      </c>
      <c r="AD37">
        <v>34</v>
      </c>
      <c r="AE37">
        <v>-248</v>
      </c>
      <c r="AF37">
        <v>-266</v>
      </c>
      <c r="AG37">
        <v>56</v>
      </c>
      <c r="AH37" t="s">
        <v>53</v>
      </c>
      <c r="AI37" t="s">
        <v>91</v>
      </c>
      <c r="AJ37" t="s">
        <v>114</v>
      </c>
      <c r="AK37">
        <v>8</v>
      </c>
    </row>
    <row r="38" spans="1:37" x14ac:dyDescent="0.25">
      <c r="B38" t="s">
        <v>177</v>
      </c>
      <c r="C38" t="s">
        <v>198</v>
      </c>
      <c r="G38" t="s">
        <v>102</v>
      </c>
      <c r="H38" t="s">
        <v>199</v>
      </c>
      <c r="I38" t="s">
        <v>200</v>
      </c>
      <c r="J38" t="s">
        <v>177</v>
      </c>
      <c r="K38">
        <v>12453</v>
      </c>
      <c r="L38">
        <v>479</v>
      </c>
      <c r="M38">
        <v>402647</v>
      </c>
      <c r="N38" t="s">
        <v>201</v>
      </c>
      <c r="O38" t="s">
        <v>112</v>
      </c>
      <c r="P38">
        <v>0.26</v>
      </c>
      <c r="Q38">
        <v>1.0000000000000001E-5</v>
      </c>
      <c r="R38">
        <v>7.1000000000000004E-3</v>
      </c>
      <c r="S38">
        <v>34.270000000000003</v>
      </c>
      <c r="T38">
        <v>5.0999999999999997E-2</v>
      </c>
      <c r="U38">
        <v>22</v>
      </c>
      <c r="V38">
        <v>0</v>
      </c>
      <c r="W38" t="s">
        <v>194</v>
      </c>
      <c r="X38">
        <v>0.32</v>
      </c>
      <c r="Y38">
        <v>1</v>
      </c>
      <c r="Z38">
        <v>-263</v>
      </c>
      <c r="AA38">
        <v>-262</v>
      </c>
      <c r="AB38">
        <v>-271</v>
      </c>
      <c r="AC38">
        <v>13</v>
      </c>
      <c r="AD38">
        <v>22</v>
      </c>
      <c r="AE38">
        <v>-262</v>
      </c>
      <c r="AF38">
        <v>-271</v>
      </c>
      <c r="AG38">
        <v>1</v>
      </c>
      <c r="AH38" t="s">
        <v>53</v>
      </c>
      <c r="AI38" t="s">
        <v>44</v>
      </c>
      <c r="AJ38" t="s">
        <v>202</v>
      </c>
      <c r="AK38">
        <v>24</v>
      </c>
    </row>
    <row r="39" spans="1:37" x14ac:dyDescent="0.25">
      <c r="B39" t="s">
        <v>61</v>
      </c>
      <c r="C39" t="s">
        <v>203</v>
      </c>
      <c r="G39" t="s">
        <v>47</v>
      </c>
      <c r="H39" t="s">
        <v>204</v>
      </c>
      <c r="I39" t="s">
        <v>205</v>
      </c>
      <c r="J39" t="s">
        <v>61</v>
      </c>
      <c r="K39">
        <v>16604</v>
      </c>
      <c r="L39">
        <v>645</v>
      </c>
      <c r="M39">
        <v>398496</v>
      </c>
      <c r="N39" t="s">
        <v>206</v>
      </c>
      <c r="O39" t="s">
        <v>112</v>
      </c>
      <c r="P39">
        <v>0.32</v>
      </c>
      <c r="Q39">
        <v>4.0000000000000003E-5</v>
      </c>
      <c r="R39">
        <v>1.5599999999999999E-2</v>
      </c>
      <c r="S39">
        <v>53.08</v>
      </c>
      <c r="T39">
        <v>7.9000000000000001E-2</v>
      </c>
      <c r="U39">
        <v>32</v>
      </c>
      <c r="V39">
        <v>0</v>
      </c>
      <c r="W39" t="s">
        <v>194</v>
      </c>
      <c r="X39">
        <v>0.32</v>
      </c>
      <c r="Y39">
        <v>1</v>
      </c>
      <c r="Z39">
        <v>-263</v>
      </c>
      <c r="AA39">
        <v>-262</v>
      </c>
      <c r="AB39">
        <v>-271</v>
      </c>
      <c r="AC39">
        <v>19</v>
      </c>
      <c r="AD39">
        <v>32</v>
      </c>
      <c r="AE39">
        <v>-262</v>
      </c>
      <c r="AF39">
        <v>-271</v>
      </c>
      <c r="AG39">
        <v>1</v>
      </c>
      <c r="AH39" t="s">
        <v>53</v>
      </c>
      <c r="AI39" t="s">
        <v>44</v>
      </c>
      <c r="AJ39" t="s">
        <v>54</v>
      </c>
      <c r="AK39">
        <v>17</v>
      </c>
    </row>
    <row r="40" spans="1:37" x14ac:dyDescent="0.25">
      <c r="B40" t="s">
        <v>207</v>
      </c>
      <c r="C40" t="s">
        <v>208</v>
      </c>
      <c r="G40" t="s">
        <v>47</v>
      </c>
      <c r="H40" t="s">
        <v>209</v>
      </c>
      <c r="I40" t="s">
        <v>205</v>
      </c>
      <c r="J40" t="s">
        <v>207</v>
      </c>
      <c r="K40">
        <v>41510</v>
      </c>
      <c r="L40">
        <v>479</v>
      </c>
      <c r="M40">
        <v>373590</v>
      </c>
      <c r="N40" t="s">
        <v>210</v>
      </c>
      <c r="O40" t="s">
        <v>112</v>
      </c>
      <c r="P40">
        <v>0.36</v>
      </c>
      <c r="Q40">
        <v>2.0000000000000002E-5</v>
      </c>
      <c r="R40">
        <v>1.4200000000000001E-2</v>
      </c>
      <c r="S40">
        <v>208.99</v>
      </c>
      <c r="T40">
        <v>0.311</v>
      </c>
      <c r="U40">
        <v>34</v>
      </c>
      <c r="V40">
        <v>0</v>
      </c>
      <c r="W40" t="s">
        <v>194</v>
      </c>
      <c r="X40">
        <v>0.3</v>
      </c>
      <c r="Y40">
        <v>1</v>
      </c>
      <c r="Z40">
        <v>-263</v>
      </c>
      <c r="AA40">
        <v>-262</v>
      </c>
      <c r="AB40">
        <v>-271</v>
      </c>
      <c r="AC40">
        <v>20</v>
      </c>
      <c r="AD40">
        <v>34</v>
      </c>
      <c r="AE40">
        <v>-262</v>
      </c>
      <c r="AF40">
        <v>-271</v>
      </c>
      <c r="AG40">
        <v>0</v>
      </c>
      <c r="AH40" t="s">
        <v>53</v>
      </c>
      <c r="AI40" t="s">
        <v>44</v>
      </c>
      <c r="AJ40" t="s">
        <v>54</v>
      </c>
      <c r="AK40">
        <v>4</v>
      </c>
    </row>
    <row r="43" spans="1:37" x14ac:dyDescent="0.25">
      <c r="F43">
        <f>5*11286/2</f>
        <v>28215</v>
      </c>
      <c r="G43">
        <f>7000*5*1.6</f>
        <v>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3027 Foreven - The Dancek Syste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Lumley, Michael</dc:creator>
  <cp:lastModifiedBy>Lumley, Michael</cp:lastModifiedBy>
  <dcterms:created xsi:type="dcterms:W3CDTF">2019-09-10T19:10:57Z</dcterms:created>
  <dcterms:modified xsi:type="dcterms:W3CDTF">2019-09-10T20:36:40Z</dcterms:modified>
</cp:coreProperties>
</file>