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mleyM\Documents\go\src\traveller\campaignData\"/>
    </mc:Choice>
  </mc:AlternateContent>
  <bookViews>
    <workbookView xWindow="0" yWindow="0" windowWidth="19830" windowHeight="10260"/>
  </bookViews>
  <sheets>
    <sheet name="The Ganiba System" sheetId="1" r:id="rId1"/>
  </sheets>
  <calcPr calcId="162913"/>
</workbook>
</file>

<file path=xl/calcChain.xml><?xml version="1.0" encoding="utf-8"?>
<calcChain xmlns="http://schemas.openxmlformats.org/spreadsheetml/2006/main">
  <c r="I42" i="1" l="1"/>
  <c r="H42" i="1"/>
  <c r="F42" i="1"/>
  <c r="H40" i="1"/>
  <c r="F40" i="1"/>
  <c r="K38" i="1"/>
  <c r="J38" i="1"/>
  <c r="I38" i="1"/>
  <c r="H38" i="1"/>
  <c r="F38" i="1"/>
  <c r="F37" i="1"/>
  <c r="L35" i="1"/>
  <c r="K35" i="1"/>
  <c r="J35" i="1"/>
  <c r="I35" i="1"/>
  <c r="H35" i="1"/>
  <c r="F35" i="1"/>
  <c r="C38" i="1"/>
  <c r="C36" i="1"/>
  <c r="C37" i="1" s="1"/>
</calcChain>
</file>

<file path=xl/sharedStrings.xml><?xml version="1.0" encoding="utf-8"?>
<sst xmlns="http://schemas.openxmlformats.org/spreadsheetml/2006/main" count="401" uniqueCount="203">
  <si>
    <t>Orbit</t>
  </si>
  <si>
    <t>Decimal Orbit</t>
  </si>
  <si>
    <t>Orbital Distance</t>
  </si>
  <si>
    <t>Name</t>
  </si>
  <si>
    <t>Content Type</t>
  </si>
  <si>
    <t>UWP</t>
  </si>
  <si>
    <t>TCs and Remarks</t>
  </si>
  <si>
    <t>Diameter</t>
  </si>
  <si>
    <t>Jump Point distance</t>
  </si>
  <si>
    <t>Time to Jump Point at ...</t>
  </si>
  <si>
    <t>Density Type</t>
  </si>
  <si>
    <t>Density</t>
  </si>
  <si>
    <t>Mass</t>
  </si>
  <si>
    <t>Surface Gravity (G)</t>
  </si>
  <si>
    <t>Rotation Period</t>
  </si>
  <si>
    <t>Orbital Period</t>
  </si>
  <si>
    <t>Axial Tilt</t>
  </si>
  <si>
    <t>Surface Atmospheric Pressure</t>
  </si>
  <si>
    <t>Atmosphere Composition</t>
  </si>
  <si>
    <t>Albedo</t>
  </si>
  <si>
    <t>Greenhouse</t>
  </si>
  <si>
    <t>Base Surface Temperature</t>
  </si>
  <si>
    <t>Base Daytime temperature</t>
  </si>
  <si>
    <t>Base Nighttime temperature</t>
  </si>
  <si>
    <t>Summer temperature increase</t>
  </si>
  <si>
    <t>Winter temperature decrease</t>
  </si>
  <si>
    <t>Upper Temperature Limit</t>
  </si>
  <si>
    <t>Lower Temperature Limit</t>
  </si>
  <si>
    <t>Hydrographic Percentage</t>
  </si>
  <si>
    <t>Surface Liquid Composition</t>
  </si>
  <si>
    <t>Native Life</t>
  </si>
  <si>
    <t>Native Intelligent Life</t>
  </si>
  <si>
    <t>Seismic Stress</t>
  </si>
  <si>
    <t>Primary</t>
  </si>
  <si>
    <t>Star</t>
  </si>
  <si>
    <t>K4 V</t>
  </si>
  <si>
    <t>0.22 AU</t>
  </si>
  <si>
    <t>Inner world</t>
  </si>
  <si>
    <t>Y100144-9</t>
  </si>
  <si>
    <t>Va Lo Tz</t>
  </si>
  <si>
    <t xml:space="preserve">1G: 4h 7m 45s; 2G: 2h 55m 11s; 3G: 2h 23m 2s; 4G: 2h 3m 52s; 5G: 1h 50m 48s; 6G: 1h 41m 8s; </t>
  </si>
  <si>
    <t>Molten Core</t>
  </si>
  <si>
    <t>None</t>
  </si>
  <si>
    <t>Water</t>
  </si>
  <si>
    <t>No</t>
  </si>
  <si>
    <t>Transients</t>
  </si>
  <si>
    <t>0.38 AU</t>
  </si>
  <si>
    <t>Small Gas Giant</t>
  </si>
  <si>
    <t>Size: N</t>
  </si>
  <si>
    <t>bee</t>
  </si>
  <si>
    <t>128472 km</t>
  </si>
  <si>
    <t>Hospitable</t>
  </si>
  <si>
    <t>HA79300-6</t>
  </si>
  <si>
    <t>Lo Ho Sa Lk</t>
  </si>
  <si>
    <t xml:space="preserve">1G: 3h 6m 31s; 2G: 2h 11m 53s; 3G: 1h 47m 41s; 4G: 1h 33m 15s; 5G: 83m 24s; 6G: 76m 8s; </t>
  </si>
  <si>
    <t>Standard Oxygen / Nitrogen Mix with a taint caused by Pollutants</t>
  </si>
  <si>
    <t>eff</t>
  </si>
  <si>
    <t>385415 km</t>
  </si>
  <si>
    <t>H889202-5</t>
  </si>
  <si>
    <t>Standard Oxygen / Nitrogen Mix</t>
  </si>
  <si>
    <t>Yes</t>
  </si>
  <si>
    <t>aitch</t>
  </si>
  <si>
    <t>642358 km</t>
  </si>
  <si>
    <t>Rad world</t>
  </si>
  <si>
    <t>Y485000-0</t>
  </si>
  <si>
    <t>Ba Ho Sa Lk</t>
  </si>
  <si>
    <t>Extinct Natives</t>
  </si>
  <si>
    <t>eye</t>
  </si>
  <si>
    <t>1284716 km</t>
  </si>
  <si>
    <t>YAB2000-0</t>
  </si>
  <si>
    <t>Fl He Ba Ho Sa Lk</t>
  </si>
  <si>
    <t xml:space="preserve">Corrosive gas mix at temperature 304&amp;deg;C and at Very Dense pressure. The atmosphere is composed of Chlorine(0.0171%) and Nitrogen(99.9829%). </t>
  </si>
  <si>
    <t>Hydrochloric Acid</t>
  </si>
  <si>
    <t>Extinct Exotic Natives</t>
  </si>
  <si>
    <t>tee</t>
  </si>
  <si>
    <t>19270734 km</t>
  </si>
  <si>
    <t>Big world</t>
  </si>
  <si>
    <t>FCA5695-6</t>
  </si>
  <si>
    <t>Fl Ni Ho Sa</t>
  </si>
  <si>
    <t>Heavy Core</t>
  </si>
  <si>
    <t xml:space="preserve">Exotic gas mix at Very Thin pressure. The atmosphere is composed of Fluorine(0.0009%) and Nitrogen(99.9991%). </t>
  </si>
  <si>
    <t>Hydrofluoric Acid</t>
  </si>
  <si>
    <t>Settlers</t>
  </si>
  <si>
    <t>0.76 AU</t>
  </si>
  <si>
    <t>Large Gas Giant</t>
  </si>
  <si>
    <t>Size: V</t>
  </si>
  <si>
    <t>ee</t>
  </si>
  <si>
    <t>1416784 km</t>
  </si>
  <si>
    <t>Inferno</t>
  </si>
  <si>
    <t>Y9B0000-0</t>
  </si>
  <si>
    <t>He Ba Sa Lk</t>
  </si>
  <si>
    <t xml:space="preserve">1G: 2h 52m 56s; 2G: 2h 2m 17s; 3G: 1h 39m 50s; 4G: 86m 28s; 5G: 77m 20s; 6G: 70m 36s; </t>
  </si>
  <si>
    <t xml:space="preserve">Corrosive gas mix at temperature -64&amp;deg;C and at Very Thin pressure. The atmosphere is composed of Fluorine(0.0083%), Sulfur Dichloride(0.0891%), Sulfur Dioxide(0.0696075%) and Hydrogen Sulfide(0.0407%). </t>
  </si>
  <si>
    <t>1700141 km</t>
  </si>
  <si>
    <t>Y331535-8</t>
  </si>
  <si>
    <t>Ni Po Sa Lk</t>
  </si>
  <si>
    <t xml:space="preserve">1G: 2h 52m 1s; 2G: 2h 1m 38s; 3G: 1h 39m 19s; 4G: 86m 0s; 5G: 76m 56s; 6G: 70m 13s; </t>
  </si>
  <si>
    <t>jay</t>
  </si>
  <si>
    <t>8500703 km</t>
  </si>
  <si>
    <t>Y8A8000-0</t>
  </si>
  <si>
    <t>Fl Ba Sa Lk</t>
  </si>
  <si>
    <t xml:space="preserve">1G: 2h 28m 27s; 2G: 1h 44m 58s; 3G: 85m 42s; 4G: 74m 13s; 5G: 66m 23s; 6G: 60m 36s; </t>
  </si>
  <si>
    <t xml:space="preserve">Exotic gas mix at Standard pressure. The atmosphere is composed of Chlorine(0.0004%) and Carbon Dioxide(99.9996%). </t>
  </si>
  <si>
    <t>yu</t>
  </si>
  <si>
    <t>113342712 km</t>
  </si>
  <si>
    <t>Ganiba</t>
  </si>
  <si>
    <t>A7897A9-B</t>
  </si>
  <si>
    <t>Ri Sa</t>
  </si>
  <si>
    <t xml:space="preserve">1G: 35m 14s; 2G: 24m 54s; 3G: 20m 20s; 4G: 17m 37s; 5G: 15m 45s; 6G: 14m 23s; </t>
  </si>
  <si>
    <t>Established Transplants</t>
  </si>
  <si>
    <t>1.18 AU</t>
  </si>
  <si>
    <t>Storm world</t>
  </si>
  <si>
    <t>Y662000-5</t>
  </si>
  <si>
    <t>Di Co</t>
  </si>
  <si>
    <t xml:space="preserve">1G: 33m 8s; 2G: 23m 26s; 3G: 19m 8s; 4G: 16m 34s; 5G: 14m 49s; 6G: 13m 31s; </t>
  </si>
  <si>
    <t>Catastrophic Extinct Natives</t>
  </si>
  <si>
    <t>arr</t>
  </si>
  <si>
    <t>1977400 km</t>
  </si>
  <si>
    <t>Y371020-2</t>
  </si>
  <si>
    <t>He Co Sa</t>
  </si>
  <si>
    <t xml:space="preserve">1G: 22m 1s; 2G: 15m 34s; 3G: 12m 42s; 4G: 11m 0s; 5G: 9m 50s; 6G: 8m 59s; </t>
  </si>
  <si>
    <t>Standard Oxygen / Nitrogen Mix with a taint caused by Gas Mix</t>
  </si>
  <si>
    <t>1.54 AU</t>
  </si>
  <si>
    <t>Ice world</t>
  </si>
  <si>
    <t>Y89A046-5</t>
  </si>
  <si>
    <t>Wa Fr</t>
  </si>
  <si>
    <t xml:space="preserve">1G: 36m 54s; 2G: 26m 6s; 3G: 21m 18s; 4G: 18m 27s; 5G: 16m 30s; 6G: 15m 4s; </t>
  </si>
  <si>
    <t>Icy Body</t>
  </si>
  <si>
    <t>Standard Oxygen / Nitrogen Mix with a taint caused by Sulfur Compounds</t>
  </si>
  <si>
    <t>15 AU</t>
  </si>
  <si>
    <t>Secondary Star System</t>
  </si>
  <si>
    <t>Secondary (D)</t>
  </si>
  <si>
    <t>1830 AU</t>
  </si>
  <si>
    <t>Tertiary Star System</t>
  </si>
  <si>
    <t>Tertiary (D)</t>
  </si>
  <si>
    <t>Secondary</t>
  </si>
  <si>
    <t>D</t>
  </si>
  <si>
    <t>0.64 AU</t>
  </si>
  <si>
    <t>Y999000-0</t>
  </si>
  <si>
    <t>Ba Fr</t>
  </si>
  <si>
    <t xml:space="preserve">1G: 39m 21s; 2G: 27m 50s; 3G: 22m 43s; 4G: 19m 40s; 5G: 17m 36s; 6G: 16m 4s; </t>
  </si>
  <si>
    <t>1 AU</t>
  </si>
  <si>
    <t>Worldlet</t>
  </si>
  <si>
    <t>Y278453-5</t>
  </si>
  <si>
    <t>Ni Pa Fr</t>
  </si>
  <si>
    <t xml:space="preserve">1G: 19m 38s; 2G: 13m 53s; 3G: 11m 20s; 4G: 9m 49s; 5G: 8m 47s; 6G: 8m 1s; </t>
  </si>
  <si>
    <t>Rocky Body</t>
  </si>
  <si>
    <t>20844 km</t>
  </si>
  <si>
    <t>Y000002-9</t>
  </si>
  <si>
    <t>As Sa Lk</t>
  </si>
  <si>
    <t xml:space="preserve">1G: 19m 2s; 2G: 13m 28s; 3G: 10m 59s; 4G: 9m 31s; 5G: 8m 31s; 6G: 7m 46s; </t>
  </si>
  <si>
    <t>Vanished Transplants</t>
  </si>
  <si>
    <t>gee</t>
  </si>
  <si>
    <t>27792 km</t>
  </si>
  <si>
    <t>Y000142-7</t>
  </si>
  <si>
    <t>As Lo Sa Lk</t>
  </si>
  <si>
    <t xml:space="preserve">1G: 18m 50s; 2G: 13m 19s; 3G: 10m 52s; 4G: 9m 25s; 5G: 8m 25s; 6G: 7m 41s; </t>
  </si>
  <si>
    <t>1.42 AU</t>
  </si>
  <si>
    <t>Y768000-0</t>
  </si>
  <si>
    <t xml:space="preserve">1G: 35m 24s; 2G: 25m 2s; 3G: 20m 26s; 4G: 17m 42s; 5G: 15m 50s; 6G: 14m 27s; </t>
  </si>
  <si>
    <t>dee</t>
  </si>
  <si>
    <t>45136 km</t>
  </si>
  <si>
    <t>Y240000-6</t>
  </si>
  <si>
    <t>De Di Po Sa Lk</t>
  </si>
  <si>
    <t xml:space="preserve">1G: 34m 41s; 2G: 24m 31s; 3G: 20m 1s; 4G: 17m 20s; 5G: 15m 30s; 6G: 14m 9s; </t>
  </si>
  <si>
    <t>kay</t>
  </si>
  <si>
    <t>451360 km</t>
  </si>
  <si>
    <t>Y5A7034-6</t>
  </si>
  <si>
    <t>Fl Fr Sa Lk</t>
  </si>
  <si>
    <t xml:space="preserve">1G: 29m 45s; 2G: 21m 2s; 3G: 17m 10s; 4G: 14m 52s; 5G: 13m 18s; 6G: 12m 8s; </t>
  </si>
  <si>
    <t xml:space="preserve">Exotic gas mix at Standard pressure. The atmosphere is composed o and Carbon Dioxide(100%). </t>
  </si>
  <si>
    <t>Catastrophic Extinct Exotic Natives</t>
  </si>
  <si>
    <t>Tertiary</t>
  </si>
  <si>
    <t>0.97 AU</t>
  </si>
  <si>
    <t>H545444-6</t>
  </si>
  <si>
    <t xml:space="preserve">1G: 29m 12s; 2G: 20m 39s; 3G: 16m 51s; 4G: 14m 36s; 5G: 13m 3s; 6G: 11m 55s; </t>
  </si>
  <si>
    <t>1.48 AU</t>
  </si>
  <si>
    <t>Y78A000-0</t>
  </si>
  <si>
    <t>Wa Ba Fr</t>
  </si>
  <si>
    <t xml:space="preserve">1G: 34m 15s; 2G: 24m 13s; 3G: 19m 46s; 4G: 17m 7s; 5G: 15m 19s; 6G: 13m 59s; </t>
  </si>
  <si>
    <t>Beta-3 diameter</t>
  </si>
  <si>
    <t>Beta-3 radius</t>
  </si>
  <si>
    <t>Orbit (F)</t>
  </si>
  <si>
    <t>Orbit (G)</t>
  </si>
  <si>
    <t>Alpha-1 Diameter</t>
  </si>
  <si>
    <t>Alpha-1 radius</t>
  </si>
  <si>
    <t>Bee</t>
  </si>
  <si>
    <t>Eff</t>
  </si>
  <si>
    <t>Aitch</t>
  </si>
  <si>
    <t>Eye</t>
  </si>
  <si>
    <t>Tee</t>
  </si>
  <si>
    <t>Alpha-2 Diameter</t>
  </si>
  <si>
    <t>Alpha-2 Radius</t>
  </si>
  <si>
    <t>Ee</t>
  </si>
  <si>
    <t>Jay</t>
  </si>
  <si>
    <t>Yu</t>
  </si>
  <si>
    <t>Alpha-3 Diameter</t>
  </si>
  <si>
    <t>Arr</t>
  </si>
  <si>
    <t>Alpha-3 radius</t>
  </si>
  <si>
    <t>Beta-4 diameter</t>
  </si>
  <si>
    <t>Beta-4 radius</t>
  </si>
  <si>
    <t>Dee</t>
  </si>
  <si>
    <t>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</si>
</sst>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workbookViewId="0">
      <selection activeCell="I27" sqref="I27"/>
    </sheetView>
  </sheetViews>
  <sheetFormatPr defaultRowHeight="15" x14ac:dyDescent="0.25"/>
  <cols>
    <col min="2" max="2" width="12.7109375" customWidth="1"/>
    <col min="3" max="3" width="15.28515625" bestFit="1" customWidth="1"/>
    <col min="5" max="5" width="21.140625" bestFit="1" customWidth="1"/>
    <col min="6" max="6" width="13.42578125" bestFit="1" customWidth="1"/>
    <col min="9" max="9" width="11.5703125" customWidth="1"/>
    <col min="10" max="10" width="10.28515625" customWidth="1"/>
    <col min="11" max="11" width="10.7109375" customWidth="1"/>
    <col min="12" max="12" width="82.5703125" bestFit="1" customWidth="1"/>
    <col min="13" max="13" width="14.42578125" customWidth="1"/>
    <col min="15" max="15" width="11.140625" customWidth="1"/>
    <col min="17" max="17" width="12.57031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 t="s">
        <v>33</v>
      </c>
      <c r="E2" t="s">
        <v>34</v>
      </c>
      <c r="F2" t="s">
        <v>35</v>
      </c>
    </row>
    <row r="3" spans="1:35" x14ac:dyDescent="0.25">
      <c r="A3">
        <v>0</v>
      </c>
      <c r="B3">
        <v>0.1</v>
      </c>
      <c r="C3" t="s">
        <v>36</v>
      </c>
      <c r="E3" t="s">
        <v>37</v>
      </c>
      <c r="F3" t="s">
        <v>38</v>
      </c>
      <c r="G3" t="s">
        <v>39</v>
      </c>
      <c r="H3">
        <v>0.1</v>
      </c>
      <c r="I3">
        <v>0.22</v>
      </c>
      <c r="J3">
        <v>1278</v>
      </c>
      <c r="K3">
        <v>55247572</v>
      </c>
      <c r="L3" t="s">
        <v>40</v>
      </c>
      <c r="M3" t="s">
        <v>41</v>
      </c>
      <c r="N3">
        <v>0.9</v>
      </c>
      <c r="O3">
        <v>1.7600000000000001E-3</v>
      </c>
      <c r="P3">
        <v>0.11</v>
      </c>
      <c r="Q3">
        <v>1147.56</v>
      </c>
      <c r="R3">
        <v>0.13100000000000001</v>
      </c>
      <c r="S3">
        <v>0</v>
      </c>
      <c r="T3">
        <v>0</v>
      </c>
      <c r="U3" t="s">
        <v>42</v>
      </c>
      <c r="V3">
        <v>0.24</v>
      </c>
      <c r="W3">
        <v>1</v>
      </c>
      <c r="X3">
        <v>103</v>
      </c>
      <c r="Y3">
        <v>141</v>
      </c>
      <c r="Z3">
        <v>-198</v>
      </c>
      <c r="AA3">
        <v>0</v>
      </c>
      <c r="AB3">
        <v>0</v>
      </c>
      <c r="AC3">
        <v>141</v>
      </c>
      <c r="AD3">
        <v>-198</v>
      </c>
      <c r="AE3">
        <v>3</v>
      </c>
      <c r="AF3" t="s">
        <v>43</v>
      </c>
      <c r="AG3" t="s">
        <v>44</v>
      </c>
      <c r="AH3" t="s">
        <v>45</v>
      </c>
      <c r="AI3">
        <v>2</v>
      </c>
    </row>
    <row r="4" spans="1:35" x14ac:dyDescent="0.25">
      <c r="A4">
        <v>1</v>
      </c>
      <c r="B4">
        <v>0.9</v>
      </c>
      <c r="C4" t="s">
        <v>46</v>
      </c>
      <c r="E4" t="s">
        <v>47</v>
      </c>
      <c r="F4" t="s">
        <v>48</v>
      </c>
      <c r="G4" t="s">
        <v>48</v>
      </c>
    </row>
    <row r="5" spans="1:35" x14ac:dyDescent="0.25">
      <c r="B5" t="s">
        <v>49</v>
      </c>
      <c r="C5" t="s">
        <v>50</v>
      </c>
      <c r="E5" t="s">
        <v>51</v>
      </c>
      <c r="F5" t="s">
        <v>52</v>
      </c>
      <c r="G5" t="s">
        <v>53</v>
      </c>
      <c r="H5" t="s">
        <v>49</v>
      </c>
      <c r="I5">
        <v>128472</v>
      </c>
      <c r="J5">
        <v>16441</v>
      </c>
      <c r="K5">
        <v>31311913</v>
      </c>
      <c r="L5" t="s">
        <v>54</v>
      </c>
      <c r="M5" t="s">
        <v>41</v>
      </c>
      <c r="N5">
        <v>0.94</v>
      </c>
      <c r="O5">
        <v>1.8360000000000001</v>
      </c>
      <c r="P5">
        <v>1.18</v>
      </c>
      <c r="Q5">
        <v>12.09</v>
      </c>
      <c r="R5">
        <v>1.7999999999999999E-2</v>
      </c>
      <c r="S5">
        <v>20</v>
      </c>
      <c r="T5">
        <v>1.1000000000000001</v>
      </c>
      <c r="U5" t="s">
        <v>55</v>
      </c>
      <c r="V5">
        <v>0.56999999999999995</v>
      </c>
      <c r="W5">
        <v>1.1000000000000001</v>
      </c>
      <c r="X5">
        <v>-95</v>
      </c>
      <c r="Y5">
        <v>-92</v>
      </c>
      <c r="Z5">
        <v>-101</v>
      </c>
      <c r="AA5">
        <v>12</v>
      </c>
      <c r="AB5">
        <v>20</v>
      </c>
      <c r="AC5">
        <v>350</v>
      </c>
      <c r="AD5">
        <v>-122</v>
      </c>
      <c r="AE5">
        <v>87</v>
      </c>
      <c r="AF5" t="s">
        <v>43</v>
      </c>
      <c r="AG5" t="s">
        <v>44</v>
      </c>
      <c r="AH5" t="s">
        <v>45</v>
      </c>
      <c r="AI5">
        <v>502</v>
      </c>
    </row>
    <row r="6" spans="1:35" x14ac:dyDescent="0.25">
      <c r="B6" t="s">
        <v>56</v>
      </c>
      <c r="C6" t="s">
        <v>57</v>
      </c>
      <c r="E6" t="s">
        <v>51</v>
      </c>
      <c r="F6" t="s">
        <v>58</v>
      </c>
      <c r="G6" t="s">
        <v>53</v>
      </c>
      <c r="H6" t="s">
        <v>56</v>
      </c>
      <c r="I6">
        <v>385415</v>
      </c>
      <c r="J6">
        <v>13510</v>
      </c>
      <c r="K6">
        <v>31311913</v>
      </c>
      <c r="L6" t="s">
        <v>54</v>
      </c>
      <c r="M6" t="s">
        <v>41</v>
      </c>
      <c r="N6">
        <v>0.96</v>
      </c>
      <c r="O6">
        <v>0.96</v>
      </c>
      <c r="P6">
        <v>0.96</v>
      </c>
      <c r="Q6">
        <v>62.49</v>
      </c>
      <c r="R6">
        <v>9.2999999999999999E-2</v>
      </c>
      <c r="S6">
        <v>19</v>
      </c>
      <c r="T6">
        <v>2</v>
      </c>
      <c r="U6" t="s">
        <v>59</v>
      </c>
      <c r="V6">
        <v>0.28999999999999998</v>
      </c>
      <c r="W6">
        <v>1.1499999999999999</v>
      </c>
      <c r="X6">
        <v>34</v>
      </c>
      <c r="Y6">
        <v>46</v>
      </c>
      <c r="Z6">
        <v>18</v>
      </c>
      <c r="AA6">
        <v>11</v>
      </c>
      <c r="AB6">
        <v>19</v>
      </c>
      <c r="AC6">
        <v>1262</v>
      </c>
      <c r="AD6">
        <v>3</v>
      </c>
      <c r="AE6">
        <v>91</v>
      </c>
      <c r="AF6" t="s">
        <v>43</v>
      </c>
      <c r="AG6" t="s">
        <v>60</v>
      </c>
      <c r="AH6" t="s">
        <v>45</v>
      </c>
      <c r="AI6">
        <v>170</v>
      </c>
    </row>
    <row r="7" spans="1:35" x14ac:dyDescent="0.25">
      <c r="B7" t="s">
        <v>61</v>
      </c>
      <c r="C7" t="s">
        <v>62</v>
      </c>
      <c r="E7" t="s">
        <v>63</v>
      </c>
      <c r="F7" t="s">
        <v>64</v>
      </c>
      <c r="G7" t="s">
        <v>65</v>
      </c>
      <c r="H7" t="s">
        <v>61</v>
      </c>
      <c r="I7">
        <v>642358</v>
      </c>
      <c r="J7">
        <v>7129</v>
      </c>
      <c r="K7">
        <v>31311913</v>
      </c>
      <c r="L7" t="s">
        <v>54</v>
      </c>
      <c r="M7" t="s">
        <v>41</v>
      </c>
      <c r="N7">
        <v>1</v>
      </c>
      <c r="O7">
        <v>0.125</v>
      </c>
      <c r="P7">
        <v>0.5</v>
      </c>
      <c r="Q7">
        <v>133.72</v>
      </c>
      <c r="R7">
        <v>0.19900000000000001</v>
      </c>
      <c r="S7">
        <v>23</v>
      </c>
      <c r="T7">
        <v>1.6</v>
      </c>
      <c r="U7" t="s">
        <v>59</v>
      </c>
      <c r="V7">
        <v>0.31</v>
      </c>
      <c r="W7">
        <v>1.1499999999999999</v>
      </c>
      <c r="X7">
        <v>26</v>
      </c>
      <c r="Y7">
        <v>53</v>
      </c>
      <c r="Z7">
        <v>-4</v>
      </c>
      <c r="AA7">
        <v>14</v>
      </c>
      <c r="AB7">
        <v>23</v>
      </c>
      <c r="AC7">
        <v>1222</v>
      </c>
      <c r="AD7">
        <v>-4</v>
      </c>
      <c r="AE7">
        <v>49</v>
      </c>
      <c r="AF7" t="s">
        <v>43</v>
      </c>
      <c r="AG7" t="s">
        <v>60</v>
      </c>
      <c r="AH7" t="s">
        <v>66</v>
      </c>
      <c r="AI7">
        <v>103</v>
      </c>
    </row>
    <row r="8" spans="1:35" x14ac:dyDescent="0.25">
      <c r="B8" t="s">
        <v>67</v>
      </c>
      <c r="C8" t="s">
        <v>68</v>
      </c>
      <c r="E8" t="s">
        <v>63</v>
      </c>
      <c r="F8" t="s">
        <v>69</v>
      </c>
      <c r="G8" t="s">
        <v>70</v>
      </c>
      <c r="H8" t="s">
        <v>67</v>
      </c>
      <c r="I8">
        <v>1284716</v>
      </c>
      <c r="J8">
        <v>16337</v>
      </c>
      <c r="K8">
        <v>31311913</v>
      </c>
      <c r="L8" t="s">
        <v>54</v>
      </c>
      <c r="M8" t="s">
        <v>41</v>
      </c>
      <c r="N8">
        <v>0.9</v>
      </c>
      <c r="O8">
        <v>1.758</v>
      </c>
      <c r="P8">
        <v>1.1299999999999999</v>
      </c>
      <c r="Q8">
        <v>378.33</v>
      </c>
      <c r="R8">
        <v>0.56299999999999994</v>
      </c>
      <c r="S8">
        <v>12</v>
      </c>
      <c r="T8">
        <v>100</v>
      </c>
      <c r="U8" t="s">
        <v>71</v>
      </c>
      <c r="V8">
        <v>0.27</v>
      </c>
      <c r="W8">
        <v>2.1</v>
      </c>
      <c r="X8">
        <v>304</v>
      </c>
      <c r="Y8">
        <v>342</v>
      </c>
      <c r="Z8">
        <v>275</v>
      </c>
      <c r="AA8">
        <v>7</v>
      </c>
      <c r="AB8">
        <v>12</v>
      </c>
      <c r="AC8">
        <v>3189</v>
      </c>
      <c r="AD8">
        <v>275</v>
      </c>
      <c r="AE8">
        <v>21</v>
      </c>
      <c r="AF8" t="s">
        <v>72</v>
      </c>
      <c r="AG8" t="s">
        <v>44</v>
      </c>
      <c r="AH8" t="s">
        <v>73</v>
      </c>
      <c r="AI8">
        <v>52</v>
      </c>
    </row>
    <row r="9" spans="1:35" x14ac:dyDescent="0.25">
      <c r="B9" t="s">
        <v>74</v>
      </c>
      <c r="C9" t="s">
        <v>75</v>
      </c>
      <c r="E9" t="s">
        <v>76</v>
      </c>
      <c r="F9" t="s">
        <v>77</v>
      </c>
      <c r="G9" t="s">
        <v>78</v>
      </c>
      <c r="H9" t="s">
        <v>74</v>
      </c>
      <c r="I9">
        <v>19270734</v>
      </c>
      <c r="J9">
        <v>18946</v>
      </c>
      <c r="K9">
        <v>31311913</v>
      </c>
      <c r="L9" t="s">
        <v>54</v>
      </c>
      <c r="M9" t="s">
        <v>79</v>
      </c>
      <c r="N9">
        <v>2</v>
      </c>
      <c r="O9">
        <v>6.75</v>
      </c>
      <c r="P9">
        <v>3</v>
      </c>
      <c r="Q9">
        <v>22.95</v>
      </c>
      <c r="R9">
        <v>32.722999999999999</v>
      </c>
      <c r="S9">
        <v>22</v>
      </c>
      <c r="T9">
        <v>0.3</v>
      </c>
      <c r="U9" t="s">
        <v>80</v>
      </c>
      <c r="V9">
        <v>0.44</v>
      </c>
      <c r="W9">
        <v>1.4</v>
      </c>
      <c r="X9">
        <v>22</v>
      </c>
      <c r="Y9">
        <v>31</v>
      </c>
      <c r="Z9">
        <v>-70</v>
      </c>
      <c r="AA9">
        <v>13</v>
      </c>
      <c r="AB9">
        <v>22</v>
      </c>
      <c r="AC9">
        <v>258</v>
      </c>
      <c r="AD9">
        <v>-125</v>
      </c>
      <c r="AE9">
        <v>52</v>
      </c>
      <c r="AF9" t="s">
        <v>81</v>
      </c>
      <c r="AG9" t="s">
        <v>44</v>
      </c>
      <c r="AH9" t="s">
        <v>82</v>
      </c>
      <c r="AI9">
        <v>9</v>
      </c>
    </row>
    <row r="10" spans="1:35" x14ac:dyDescent="0.25">
      <c r="A10">
        <v>2</v>
      </c>
      <c r="B10">
        <v>2.2000000000000002</v>
      </c>
      <c r="C10" t="s">
        <v>83</v>
      </c>
      <c r="E10" t="s">
        <v>84</v>
      </c>
      <c r="F10" t="s">
        <v>85</v>
      </c>
      <c r="G10" t="s">
        <v>85</v>
      </c>
    </row>
    <row r="11" spans="1:35" x14ac:dyDescent="0.25">
      <c r="B11" t="s">
        <v>86</v>
      </c>
      <c r="C11" t="s">
        <v>87</v>
      </c>
      <c r="E11" t="s">
        <v>88</v>
      </c>
      <c r="F11" t="s">
        <v>89</v>
      </c>
      <c r="G11" t="s">
        <v>90</v>
      </c>
      <c r="H11" t="s">
        <v>86</v>
      </c>
      <c r="I11">
        <v>1416784</v>
      </c>
      <c r="J11">
        <v>14777</v>
      </c>
      <c r="K11">
        <v>26918894</v>
      </c>
      <c r="L11" t="s">
        <v>91</v>
      </c>
      <c r="M11" t="s">
        <v>41</v>
      </c>
      <c r="N11">
        <v>0.9</v>
      </c>
      <c r="O11">
        <v>1.2809999999999999</v>
      </c>
      <c r="P11">
        <v>1.01</v>
      </c>
      <c r="Q11">
        <v>48.38</v>
      </c>
      <c r="R11">
        <v>7.1999999999999995E-2</v>
      </c>
      <c r="S11">
        <v>26</v>
      </c>
      <c r="T11">
        <v>0.3</v>
      </c>
      <c r="U11" t="s">
        <v>92</v>
      </c>
      <c r="V11">
        <v>0.44</v>
      </c>
      <c r="W11">
        <v>1.4</v>
      </c>
      <c r="X11">
        <v>-64</v>
      </c>
      <c r="Y11">
        <v>-45</v>
      </c>
      <c r="Z11">
        <v>-168</v>
      </c>
      <c r="AA11">
        <v>16</v>
      </c>
      <c r="AB11">
        <v>26</v>
      </c>
      <c r="AC11">
        <v>103</v>
      </c>
      <c r="AD11">
        <v>-168</v>
      </c>
      <c r="AE11">
        <v>5</v>
      </c>
      <c r="AF11" t="s">
        <v>81</v>
      </c>
      <c r="AG11" t="s">
        <v>44</v>
      </c>
      <c r="AH11" t="s">
        <v>73</v>
      </c>
      <c r="AI11">
        <v>887</v>
      </c>
    </row>
    <row r="12" spans="1:35" x14ac:dyDescent="0.25">
      <c r="B12" t="s">
        <v>56</v>
      </c>
      <c r="C12" t="s">
        <v>93</v>
      </c>
      <c r="E12" t="s">
        <v>51</v>
      </c>
      <c r="F12" t="s">
        <v>94</v>
      </c>
      <c r="G12" t="s">
        <v>95</v>
      </c>
      <c r="H12" t="s">
        <v>56</v>
      </c>
      <c r="I12">
        <v>1700141</v>
      </c>
      <c r="J12">
        <v>4675</v>
      </c>
      <c r="K12">
        <v>26635537</v>
      </c>
      <c r="L12" t="s">
        <v>96</v>
      </c>
      <c r="M12" t="s">
        <v>41</v>
      </c>
      <c r="N12">
        <v>0.94</v>
      </c>
      <c r="O12">
        <v>4.9570000000000003E-2</v>
      </c>
      <c r="P12">
        <v>0.35</v>
      </c>
      <c r="Q12">
        <v>63.84</v>
      </c>
      <c r="R12">
        <v>9.5000000000000001E-2</v>
      </c>
      <c r="S12">
        <v>14</v>
      </c>
      <c r="T12">
        <v>0.23</v>
      </c>
      <c r="U12" t="s">
        <v>55</v>
      </c>
      <c r="V12">
        <v>0.3</v>
      </c>
      <c r="W12">
        <v>1</v>
      </c>
      <c r="X12">
        <v>-87</v>
      </c>
      <c r="Y12">
        <v>-61</v>
      </c>
      <c r="Z12">
        <v>-180</v>
      </c>
      <c r="AA12">
        <v>8</v>
      </c>
      <c r="AB12">
        <v>14</v>
      </c>
      <c r="AC12">
        <v>62</v>
      </c>
      <c r="AD12">
        <v>-180</v>
      </c>
      <c r="AE12">
        <v>7</v>
      </c>
      <c r="AF12" t="s">
        <v>43</v>
      </c>
      <c r="AG12" t="s">
        <v>44</v>
      </c>
      <c r="AH12" t="s">
        <v>82</v>
      </c>
      <c r="AI12">
        <v>740</v>
      </c>
    </row>
    <row r="13" spans="1:35" x14ac:dyDescent="0.25">
      <c r="B13" t="s">
        <v>97</v>
      </c>
      <c r="C13" t="s">
        <v>98</v>
      </c>
      <c r="E13" t="s">
        <v>63</v>
      </c>
      <c r="F13" t="s">
        <v>99</v>
      </c>
      <c r="G13" t="s">
        <v>100</v>
      </c>
      <c r="H13" t="s">
        <v>97</v>
      </c>
      <c r="I13">
        <v>8500703</v>
      </c>
      <c r="J13">
        <v>12883</v>
      </c>
      <c r="K13">
        <v>19834975</v>
      </c>
      <c r="L13" t="s">
        <v>101</v>
      </c>
      <c r="M13" t="s">
        <v>79</v>
      </c>
      <c r="N13">
        <v>2</v>
      </c>
      <c r="O13">
        <v>2</v>
      </c>
      <c r="P13">
        <v>2</v>
      </c>
      <c r="Q13">
        <v>714.33</v>
      </c>
      <c r="R13">
        <v>1.0629999999999999</v>
      </c>
      <c r="S13">
        <v>60</v>
      </c>
      <c r="T13">
        <v>1</v>
      </c>
      <c r="U13" t="s">
        <v>102</v>
      </c>
      <c r="V13">
        <v>0.7</v>
      </c>
      <c r="W13">
        <v>1.3</v>
      </c>
      <c r="X13">
        <v>-169</v>
      </c>
      <c r="Y13">
        <v>10</v>
      </c>
      <c r="Z13">
        <v>-185</v>
      </c>
      <c r="AA13">
        <v>36</v>
      </c>
      <c r="AB13">
        <v>60</v>
      </c>
      <c r="AC13">
        <v>91</v>
      </c>
      <c r="AD13">
        <v>-185</v>
      </c>
      <c r="AE13">
        <v>82</v>
      </c>
      <c r="AF13" t="s">
        <v>72</v>
      </c>
      <c r="AG13" t="s">
        <v>44</v>
      </c>
      <c r="AH13" t="s">
        <v>73</v>
      </c>
      <c r="AI13">
        <v>148</v>
      </c>
    </row>
    <row r="14" spans="1:35" x14ac:dyDescent="0.25">
      <c r="B14" t="s">
        <v>103</v>
      </c>
      <c r="C14" t="s">
        <v>104</v>
      </c>
      <c r="D14" t="s">
        <v>105</v>
      </c>
      <c r="E14" t="s">
        <v>51</v>
      </c>
      <c r="F14" t="s">
        <v>106</v>
      </c>
      <c r="G14" t="s">
        <v>107</v>
      </c>
      <c r="H14" t="s">
        <v>103</v>
      </c>
      <c r="I14">
        <v>113342712</v>
      </c>
      <c r="J14">
        <v>11173</v>
      </c>
      <c r="K14">
        <v>1117300</v>
      </c>
      <c r="L14" t="s">
        <v>108</v>
      </c>
      <c r="M14" t="s">
        <v>41</v>
      </c>
      <c r="N14">
        <v>0.98</v>
      </c>
      <c r="O14">
        <v>0.65700000000000003</v>
      </c>
      <c r="P14">
        <v>0.86</v>
      </c>
      <c r="Q14">
        <v>63.3</v>
      </c>
      <c r="R14">
        <v>51.765000000000001</v>
      </c>
      <c r="S14">
        <v>16</v>
      </c>
      <c r="T14">
        <v>2.2000000000000002</v>
      </c>
      <c r="U14" t="s">
        <v>59</v>
      </c>
      <c r="V14">
        <v>0.44</v>
      </c>
      <c r="W14">
        <v>1.1499999999999999</v>
      </c>
      <c r="X14">
        <v>-102</v>
      </c>
      <c r="Y14">
        <v>-89</v>
      </c>
      <c r="Z14">
        <v>-118</v>
      </c>
      <c r="AA14">
        <v>10</v>
      </c>
      <c r="AB14">
        <v>16</v>
      </c>
      <c r="AC14">
        <v>582</v>
      </c>
      <c r="AD14">
        <v>-119</v>
      </c>
      <c r="AE14">
        <v>88</v>
      </c>
      <c r="AF14" t="s">
        <v>43</v>
      </c>
      <c r="AG14" t="s">
        <v>44</v>
      </c>
      <c r="AH14" t="s">
        <v>109</v>
      </c>
      <c r="AI14">
        <v>12</v>
      </c>
    </row>
    <row r="15" spans="1:35" x14ac:dyDescent="0.25">
      <c r="A15">
        <v>3</v>
      </c>
      <c r="B15">
        <v>3.3</v>
      </c>
      <c r="C15" t="s">
        <v>110</v>
      </c>
      <c r="E15" t="s">
        <v>111</v>
      </c>
      <c r="F15" t="s">
        <v>112</v>
      </c>
      <c r="G15" t="s">
        <v>113</v>
      </c>
      <c r="H15">
        <v>3.3</v>
      </c>
      <c r="I15">
        <v>1.18</v>
      </c>
      <c r="J15">
        <v>9887</v>
      </c>
      <c r="K15">
        <v>988700</v>
      </c>
      <c r="L15" t="s">
        <v>114</v>
      </c>
      <c r="M15" t="s">
        <v>41</v>
      </c>
      <c r="N15">
        <v>1</v>
      </c>
      <c r="O15">
        <v>0.42199999999999999</v>
      </c>
      <c r="P15">
        <v>0.75</v>
      </c>
      <c r="Q15">
        <v>21.52</v>
      </c>
      <c r="R15">
        <v>1.627</v>
      </c>
      <c r="S15">
        <v>44</v>
      </c>
      <c r="T15">
        <v>1</v>
      </c>
      <c r="U15" t="s">
        <v>59</v>
      </c>
      <c r="V15">
        <v>0.2</v>
      </c>
      <c r="W15">
        <v>1.1000000000000001</v>
      </c>
      <c r="X15">
        <v>-85</v>
      </c>
      <c r="Y15">
        <v>-80</v>
      </c>
      <c r="Z15">
        <v>-96</v>
      </c>
      <c r="AA15">
        <v>26</v>
      </c>
      <c r="AB15">
        <v>44</v>
      </c>
      <c r="AC15">
        <v>385</v>
      </c>
      <c r="AD15">
        <v>-113</v>
      </c>
      <c r="AE15">
        <v>15</v>
      </c>
      <c r="AF15" t="s">
        <v>43</v>
      </c>
      <c r="AG15" t="s">
        <v>44</v>
      </c>
      <c r="AH15" t="s">
        <v>115</v>
      </c>
      <c r="AI15">
        <v>0</v>
      </c>
    </row>
    <row r="16" spans="1:35" x14ac:dyDescent="0.25">
      <c r="B16" t="s">
        <v>116</v>
      </c>
      <c r="C16" t="s">
        <v>117</v>
      </c>
      <c r="E16" t="s">
        <v>111</v>
      </c>
      <c r="F16" t="s">
        <v>118</v>
      </c>
      <c r="G16" t="s">
        <v>119</v>
      </c>
      <c r="H16" t="s">
        <v>116</v>
      </c>
      <c r="I16">
        <v>1977400</v>
      </c>
      <c r="J16">
        <v>4365</v>
      </c>
      <c r="K16">
        <v>436500</v>
      </c>
      <c r="L16" t="s">
        <v>120</v>
      </c>
      <c r="M16" t="s">
        <v>41</v>
      </c>
      <c r="N16">
        <v>0.94</v>
      </c>
      <c r="O16">
        <v>4.9570000000000003E-2</v>
      </c>
      <c r="P16">
        <v>0.35</v>
      </c>
      <c r="Q16">
        <v>33.08</v>
      </c>
      <c r="R16">
        <v>16.102</v>
      </c>
      <c r="S16">
        <v>4</v>
      </c>
      <c r="T16">
        <v>1.3</v>
      </c>
      <c r="U16" t="s">
        <v>121</v>
      </c>
      <c r="V16">
        <v>0.17</v>
      </c>
      <c r="W16">
        <v>1.1000000000000001</v>
      </c>
      <c r="X16">
        <v>-78</v>
      </c>
      <c r="Y16">
        <v>-70</v>
      </c>
      <c r="Z16">
        <v>-95</v>
      </c>
      <c r="AA16">
        <v>2</v>
      </c>
      <c r="AB16">
        <v>4</v>
      </c>
      <c r="AC16">
        <v>410</v>
      </c>
      <c r="AD16">
        <v>-107</v>
      </c>
      <c r="AE16">
        <v>10</v>
      </c>
      <c r="AF16" t="s">
        <v>43</v>
      </c>
      <c r="AG16" t="s">
        <v>44</v>
      </c>
      <c r="AH16" t="s">
        <v>115</v>
      </c>
      <c r="AI16">
        <v>4</v>
      </c>
    </row>
    <row r="17" spans="1:35" x14ac:dyDescent="0.25">
      <c r="A17">
        <v>4</v>
      </c>
      <c r="B17">
        <v>3.9</v>
      </c>
      <c r="C17" t="s">
        <v>122</v>
      </c>
      <c r="E17" t="s">
        <v>123</v>
      </c>
      <c r="F17" t="s">
        <v>124</v>
      </c>
      <c r="G17" t="s">
        <v>125</v>
      </c>
      <c r="H17">
        <v>3.9</v>
      </c>
      <c r="I17">
        <v>1.54</v>
      </c>
      <c r="J17">
        <v>12262</v>
      </c>
      <c r="K17">
        <v>1226200</v>
      </c>
      <c r="L17" t="s">
        <v>126</v>
      </c>
      <c r="M17" t="s">
        <v>127</v>
      </c>
      <c r="N17">
        <v>0.28000000000000003</v>
      </c>
      <c r="O17">
        <v>0.28000000000000003</v>
      </c>
      <c r="P17">
        <v>0.28000000000000003</v>
      </c>
      <c r="Q17">
        <v>17.399999999999999</v>
      </c>
      <c r="R17">
        <v>2.4249999999999998</v>
      </c>
      <c r="S17">
        <v>35</v>
      </c>
      <c r="T17">
        <v>2</v>
      </c>
      <c r="U17" t="s">
        <v>128</v>
      </c>
      <c r="V17">
        <v>0.57999999999999996</v>
      </c>
      <c r="W17">
        <v>1.1499999999999999</v>
      </c>
      <c r="X17">
        <v>-183</v>
      </c>
      <c r="Y17">
        <v>-180</v>
      </c>
      <c r="Z17">
        <v>-187</v>
      </c>
      <c r="AA17">
        <v>21</v>
      </c>
      <c r="AB17">
        <v>35</v>
      </c>
      <c r="AC17">
        <v>177</v>
      </c>
      <c r="AD17">
        <v>-192</v>
      </c>
      <c r="AE17">
        <v>100</v>
      </c>
      <c r="AF17" t="s">
        <v>43</v>
      </c>
      <c r="AG17" t="s">
        <v>44</v>
      </c>
      <c r="AH17" t="s">
        <v>115</v>
      </c>
      <c r="AI17">
        <v>0</v>
      </c>
    </row>
    <row r="18" spans="1:35" x14ac:dyDescent="0.25">
      <c r="A18">
        <v>7</v>
      </c>
      <c r="B18">
        <v>7.5</v>
      </c>
      <c r="C18" t="s">
        <v>129</v>
      </c>
      <c r="E18" t="s">
        <v>130</v>
      </c>
      <c r="F18" t="s">
        <v>131</v>
      </c>
    </row>
    <row r="19" spans="1:35" x14ac:dyDescent="0.25">
      <c r="A19">
        <v>14</v>
      </c>
      <c r="B19">
        <v>14.5</v>
      </c>
      <c r="C19" t="s">
        <v>132</v>
      </c>
      <c r="E19" t="s">
        <v>133</v>
      </c>
      <c r="F19" t="s">
        <v>134</v>
      </c>
    </row>
    <row r="20" spans="1:3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0</v>
      </c>
      <c r="I20" t="s">
        <v>2</v>
      </c>
      <c r="J20" t="s">
        <v>7</v>
      </c>
      <c r="K20" t="s">
        <v>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15</v>
      </c>
      <c r="S20" t="s">
        <v>16</v>
      </c>
      <c r="T20" t="s">
        <v>17</v>
      </c>
      <c r="U20" t="s">
        <v>18</v>
      </c>
      <c r="V20" t="s">
        <v>19</v>
      </c>
      <c r="W20" t="s">
        <v>20</v>
      </c>
      <c r="X20" t="s">
        <v>21</v>
      </c>
      <c r="Y20" t="s">
        <v>22</v>
      </c>
      <c r="Z20" t="s">
        <v>23</v>
      </c>
      <c r="AA20" t="s">
        <v>24</v>
      </c>
      <c r="AB20" t="s">
        <v>25</v>
      </c>
      <c r="AC20" t="s">
        <v>26</v>
      </c>
      <c r="AD20" t="s">
        <v>27</v>
      </c>
      <c r="AE20" t="s">
        <v>28</v>
      </c>
      <c r="AF20" t="s">
        <v>29</v>
      </c>
      <c r="AG20" t="s">
        <v>30</v>
      </c>
      <c r="AH20" t="s">
        <v>31</v>
      </c>
      <c r="AI20" t="s">
        <v>32</v>
      </c>
    </row>
    <row r="21" spans="1:35" x14ac:dyDescent="0.25">
      <c r="A21" t="s">
        <v>135</v>
      </c>
      <c r="E21" t="s">
        <v>34</v>
      </c>
      <c r="F21" t="s">
        <v>136</v>
      </c>
    </row>
    <row r="22" spans="1:35" x14ac:dyDescent="0.25">
      <c r="A22">
        <v>2</v>
      </c>
      <c r="B22">
        <v>1.8</v>
      </c>
      <c r="C22" t="s">
        <v>137</v>
      </c>
      <c r="E22" t="s">
        <v>63</v>
      </c>
      <c r="F22" t="s">
        <v>138</v>
      </c>
      <c r="G22" t="s">
        <v>139</v>
      </c>
      <c r="H22">
        <v>1.8</v>
      </c>
      <c r="I22">
        <v>0.64</v>
      </c>
      <c r="J22">
        <v>13946</v>
      </c>
      <c r="K22">
        <v>1394600</v>
      </c>
      <c r="L22" t="s">
        <v>140</v>
      </c>
      <c r="M22" t="s">
        <v>41</v>
      </c>
      <c r="N22">
        <v>1.02</v>
      </c>
      <c r="O22">
        <v>1.452</v>
      </c>
      <c r="P22">
        <v>1.1499999999999999</v>
      </c>
      <c r="Q22">
        <v>21.98</v>
      </c>
      <c r="R22">
        <v>0.64500000000000002</v>
      </c>
      <c r="S22">
        <v>28</v>
      </c>
      <c r="T22">
        <v>1.5</v>
      </c>
      <c r="U22" t="s">
        <v>55</v>
      </c>
      <c r="V22">
        <v>0.56999999999999995</v>
      </c>
      <c r="W22">
        <v>1.1499999999999999</v>
      </c>
      <c r="X22">
        <v>-253</v>
      </c>
      <c r="Y22">
        <v>-249</v>
      </c>
      <c r="Z22">
        <v>-255</v>
      </c>
      <c r="AA22">
        <v>17</v>
      </c>
      <c r="AB22">
        <v>28</v>
      </c>
      <c r="AC22">
        <v>-173</v>
      </c>
      <c r="AD22">
        <v>-255</v>
      </c>
      <c r="AE22">
        <v>90</v>
      </c>
      <c r="AF22" t="s">
        <v>43</v>
      </c>
      <c r="AG22" t="s">
        <v>60</v>
      </c>
      <c r="AH22" t="s">
        <v>66</v>
      </c>
      <c r="AI22">
        <v>2</v>
      </c>
    </row>
    <row r="23" spans="1:35" x14ac:dyDescent="0.25">
      <c r="A23">
        <v>3</v>
      </c>
      <c r="B23">
        <v>3</v>
      </c>
      <c r="C23" t="s">
        <v>141</v>
      </c>
      <c r="E23" t="s">
        <v>142</v>
      </c>
      <c r="F23" t="s">
        <v>143</v>
      </c>
      <c r="G23" t="s">
        <v>144</v>
      </c>
      <c r="H23">
        <v>3</v>
      </c>
      <c r="I23">
        <v>1</v>
      </c>
      <c r="J23">
        <v>3474</v>
      </c>
      <c r="K23">
        <v>347400</v>
      </c>
      <c r="L23" t="s">
        <v>145</v>
      </c>
      <c r="M23" t="s">
        <v>146</v>
      </c>
      <c r="N23">
        <v>0.76</v>
      </c>
      <c r="O23">
        <v>1.188E-2</v>
      </c>
      <c r="P23">
        <v>0.19</v>
      </c>
      <c r="Q23">
        <v>29.63</v>
      </c>
      <c r="R23">
        <v>1.26</v>
      </c>
      <c r="S23">
        <v>34</v>
      </c>
      <c r="T23">
        <v>1.1000000000000001</v>
      </c>
      <c r="U23" t="s">
        <v>55</v>
      </c>
      <c r="V23">
        <v>0.45</v>
      </c>
      <c r="W23">
        <v>1.1000000000000001</v>
      </c>
      <c r="X23">
        <v>-253</v>
      </c>
      <c r="Y23">
        <v>-246</v>
      </c>
      <c r="Z23">
        <v>-256</v>
      </c>
      <c r="AA23">
        <v>20</v>
      </c>
      <c r="AB23">
        <v>34</v>
      </c>
      <c r="AC23">
        <v>-203</v>
      </c>
      <c r="AD23">
        <v>-256</v>
      </c>
      <c r="AE23">
        <v>75</v>
      </c>
      <c r="AF23" t="s">
        <v>43</v>
      </c>
      <c r="AG23" t="s">
        <v>60</v>
      </c>
      <c r="AH23" t="s">
        <v>82</v>
      </c>
      <c r="AI23">
        <v>1</v>
      </c>
    </row>
    <row r="24" spans="1:35" x14ac:dyDescent="0.25">
      <c r="B24" t="s">
        <v>56</v>
      </c>
      <c r="C24" t="s">
        <v>147</v>
      </c>
      <c r="E24" t="s">
        <v>123</v>
      </c>
      <c r="F24" t="s">
        <v>148</v>
      </c>
      <c r="G24" t="s">
        <v>149</v>
      </c>
      <c r="H24" t="s">
        <v>56</v>
      </c>
      <c r="I24">
        <v>20844</v>
      </c>
      <c r="J24">
        <v>374</v>
      </c>
      <c r="K24">
        <v>326556</v>
      </c>
      <c r="L24" t="s">
        <v>150</v>
      </c>
      <c r="M24" t="s">
        <v>127</v>
      </c>
      <c r="N24">
        <v>0.34</v>
      </c>
      <c r="O24">
        <v>1.0000000000000001E-5</v>
      </c>
      <c r="P24">
        <v>1.1599999999999999E-2</v>
      </c>
      <c r="Q24">
        <v>73.92</v>
      </c>
      <c r="R24">
        <v>0.11</v>
      </c>
      <c r="S24">
        <v>24</v>
      </c>
      <c r="T24">
        <v>0</v>
      </c>
      <c r="U24" t="s">
        <v>42</v>
      </c>
      <c r="V24">
        <v>0.28000000000000003</v>
      </c>
      <c r="W24">
        <v>1</v>
      </c>
      <c r="X24">
        <v>-249</v>
      </c>
      <c r="Y24">
        <v>-247</v>
      </c>
      <c r="Z24">
        <v>-268</v>
      </c>
      <c r="AA24">
        <v>14</v>
      </c>
      <c r="AB24">
        <v>24</v>
      </c>
      <c r="AC24">
        <v>-247</v>
      </c>
      <c r="AD24">
        <v>-268</v>
      </c>
      <c r="AE24">
        <v>1</v>
      </c>
      <c r="AF24" t="s">
        <v>43</v>
      </c>
      <c r="AG24" t="s">
        <v>44</v>
      </c>
      <c r="AH24" t="s">
        <v>151</v>
      </c>
      <c r="AI24">
        <v>12</v>
      </c>
    </row>
    <row r="25" spans="1:35" x14ac:dyDescent="0.25">
      <c r="B25" t="s">
        <v>152</v>
      </c>
      <c r="C25" t="s">
        <v>153</v>
      </c>
      <c r="E25" t="s">
        <v>123</v>
      </c>
      <c r="F25" t="s">
        <v>154</v>
      </c>
      <c r="G25" t="s">
        <v>155</v>
      </c>
      <c r="H25" t="s">
        <v>152</v>
      </c>
      <c r="I25">
        <v>27792</v>
      </c>
      <c r="J25">
        <v>483</v>
      </c>
      <c r="K25">
        <v>319608</v>
      </c>
      <c r="L25" t="s">
        <v>156</v>
      </c>
      <c r="M25" t="s">
        <v>127</v>
      </c>
      <c r="N25">
        <v>0.38</v>
      </c>
      <c r="O25">
        <v>2.0000000000000002E-5</v>
      </c>
      <c r="P25">
        <v>1.3899999999999999E-2</v>
      </c>
      <c r="Q25">
        <v>113.56</v>
      </c>
      <c r="R25">
        <v>0.16900000000000001</v>
      </c>
      <c r="S25">
        <v>12</v>
      </c>
      <c r="T25">
        <v>0</v>
      </c>
      <c r="U25" t="s">
        <v>42</v>
      </c>
      <c r="V25">
        <v>0.32</v>
      </c>
      <c r="W25">
        <v>1</v>
      </c>
      <c r="X25">
        <v>-251</v>
      </c>
      <c r="Y25">
        <v>-249</v>
      </c>
      <c r="Z25">
        <v>-269</v>
      </c>
      <c r="AA25">
        <v>7</v>
      </c>
      <c r="AB25">
        <v>12</v>
      </c>
      <c r="AC25">
        <v>-249</v>
      </c>
      <c r="AD25">
        <v>-269</v>
      </c>
      <c r="AE25">
        <v>2</v>
      </c>
      <c r="AF25" t="s">
        <v>43</v>
      </c>
      <c r="AG25" t="s">
        <v>44</v>
      </c>
      <c r="AH25" t="s">
        <v>45</v>
      </c>
      <c r="AI25">
        <v>10</v>
      </c>
    </row>
    <row r="26" spans="1:35" x14ac:dyDescent="0.25">
      <c r="A26">
        <v>4</v>
      </c>
      <c r="B26">
        <v>3.7</v>
      </c>
      <c r="C26" t="s">
        <v>157</v>
      </c>
      <c r="E26" t="s">
        <v>63</v>
      </c>
      <c r="F26" t="s">
        <v>158</v>
      </c>
      <c r="G26" t="s">
        <v>139</v>
      </c>
      <c r="H26">
        <v>3.7</v>
      </c>
      <c r="I26">
        <v>1.42</v>
      </c>
      <c r="J26">
        <v>11284</v>
      </c>
      <c r="K26">
        <v>1128400</v>
      </c>
      <c r="L26" t="s">
        <v>159</v>
      </c>
      <c r="M26" t="s">
        <v>146</v>
      </c>
      <c r="N26">
        <v>0.72</v>
      </c>
      <c r="O26">
        <v>0.48199999999999998</v>
      </c>
      <c r="P26">
        <v>0.63</v>
      </c>
      <c r="Q26">
        <v>17.440000000000001</v>
      </c>
      <c r="R26">
        <v>2.1320000000000001</v>
      </c>
      <c r="S26">
        <v>11</v>
      </c>
      <c r="T26">
        <v>0.95</v>
      </c>
      <c r="U26" t="s">
        <v>59</v>
      </c>
      <c r="V26">
        <v>0.45</v>
      </c>
      <c r="W26">
        <v>1.1000000000000001</v>
      </c>
      <c r="X26">
        <v>-256</v>
      </c>
      <c r="Y26">
        <v>-252</v>
      </c>
      <c r="Z26">
        <v>-259</v>
      </c>
      <c r="AA26">
        <v>7</v>
      </c>
      <c r="AB26">
        <v>11</v>
      </c>
      <c r="AC26">
        <v>-213</v>
      </c>
      <c r="AD26">
        <v>-259</v>
      </c>
      <c r="AE26">
        <v>77</v>
      </c>
      <c r="AF26" t="s">
        <v>43</v>
      </c>
      <c r="AG26" t="s">
        <v>44</v>
      </c>
      <c r="AH26" t="s">
        <v>66</v>
      </c>
      <c r="AI26">
        <v>12</v>
      </c>
    </row>
    <row r="27" spans="1:35" x14ac:dyDescent="0.25">
      <c r="B27" t="s">
        <v>160</v>
      </c>
      <c r="C27" t="s">
        <v>161</v>
      </c>
      <c r="E27" t="s">
        <v>123</v>
      </c>
      <c r="F27" t="s">
        <v>162</v>
      </c>
      <c r="G27" t="s">
        <v>163</v>
      </c>
      <c r="H27" t="s">
        <v>160</v>
      </c>
      <c r="I27">
        <v>45136</v>
      </c>
      <c r="J27">
        <v>2731</v>
      </c>
      <c r="K27">
        <v>1083264</v>
      </c>
      <c r="L27" t="s">
        <v>164</v>
      </c>
      <c r="M27" t="s">
        <v>127</v>
      </c>
      <c r="N27">
        <v>0.4</v>
      </c>
      <c r="O27">
        <v>6.2500000000000003E-3</v>
      </c>
      <c r="P27">
        <v>0.1</v>
      </c>
      <c r="Q27">
        <v>33.6</v>
      </c>
      <c r="R27">
        <v>0.05</v>
      </c>
      <c r="S27">
        <v>46</v>
      </c>
      <c r="T27">
        <v>0.65</v>
      </c>
      <c r="U27" t="s">
        <v>55</v>
      </c>
      <c r="V27">
        <v>0.19</v>
      </c>
      <c r="W27">
        <v>1.05</v>
      </c>
      <c r="X27">
        <v>-250</v>
      </c>
      <c r="Y27">
        <v>-240</v>
      </c>
      <c r="Z27">
        <v>-257</v>
      </c>
      <c r="AA27">
        <v>28</v>
      </c>
      <c r="AB27">
        <v>46</v>
      </c>
      <c r="AC27">
        <v>-215</v>
      </c>
      <c r="AD27">
        <v>-257</v>
      </c>
      <c r="AE27">
        <v>3</v>
      </c>
      <c r="AF27" t="s">
        <v>43</v>
      </c>
      <c r="AG27" t="s">
        <v>44</v>
      </c>
      <c r="AH27" t="s">
        <v>115</v>
      </c>
      <c r="AI27">
        <v>44</v>
      </c>
    </row>
    <row r="28" spans="1:35" x14ac:dyDescent="0.25">
      <c r="B28" t="s">
        <v>165</v>
      </c>
      <c r="C28" t="s">
        <v>166</v>
      </c>
      <c r="E28" t="s">
        <v>123</v>
      </c>
      <c r="F28" t="s">
        <v>167</v>
      </c>
      <c r="G28" t="s">
        <v>168</v>
      </c>
      <c r="H28" t="s">
        <v>165</v>
      </c>
      <c r="I28">
        <v>451360</v>
      </c>
      <c r="J28">
        <v>7966</v>
      </c>
      <c r="K28">
        <v>796600</v>
      </c>
      <c r="L28" t="s">
        <v>169</v>
      </c>
      <c r="M28" t="s">
        <v>127</v>
      </c>
      <c r="N28">
        <v>0.36</v>
      </c>
      <c r="O28">
        <v>8.7889999999999996E-2</v>
      </c>
      <c r="P28">
        <v>0.22</v>
      </c>
      <c r="Q28">
        <v>1067.8</v>
      </c>
      <c r="R28">
        <v>1.589</v>
      </c>
      <c r="S28">
        <v>23</v>
      </c>
      <c r="T28">
        <v>1</v>
      </c>
      <c r="U28" t="s">
        <v>170</v>
      </c>
      <c r="V28">
        <v>0.64</v>
      </c>
      <c r="W28">
        <v>1.5</v>
      </c>
      <c r="X28">
        <v>-258</v>
      </c>
      <c r="Y28">
        <v>-220</v>
      </c>
      <c r="Z28">
        <v>-260</v>
      </c>
      <c r="AA28">
        <v>14</v>
      </c>
      <c r="AB28">
        <v>23</v>
      </c>
      <c r="AC28">
        <v>-220</v>
      </c>
      <c r="AD28">
        <v>-260</v>
      </c>
      <c r="AE28">
        <v>72</v>
      </c>
      <c r="AF28" t="s">
        <v>43</v>
      </c>
      <c r="AG28" t="s">
        <v>44</v>
      </c>
      <c r="AH28" t="s">
        <v>171</v>
      </c>
      <c r="AI28">
        <v>2</v>
      </c>
    </row>
    <row r="29" spans="1:35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0</v>
      </c>
      <c r="I29" t="s">
        <v>2</v>
      </c>
      <c r="J29" t="s">
        <v>7</v>
      </c>
      <c r="K29" t="s">
        <v>8</v>
      </c>
      <c r="L29" t="s">
        <v>9</v>
      </c>
      <c r="M29" t="s">
        <v>10</v>
      </c>
      <c r="N29" t="s">
        <v>11</v>
      </c>
      <c r="O29" t="s">
        <v>12</v>
      </c>
      <c r="P29" t="s">
        <v>13</v>
      </c>
      <c r="Q29" t="s">
        <v>14</v>
      </c>
      <c r="R29" t="s">
        <v>15</v>
      </c>
      <c r="S29" t="s">
        <v>16</v>
      </c>
      <c r="T29" t="s">
        <v>17</v>
      </c>
      <c r="U29" t="s">
        <v>18</v>
      </c>
      <c r="V29" t="s">
        <v>19</v>
      </c>
      <c r="W29" t="s">
        <v>20</v>
      </c>
      <c r="X29" t="s">
        <v>21</v>
      </c>
      <c r="Y29" t="s">
        <v>22</v>
      </c>
      <c r="Z29" t="s">
        <v>23</v>
      </c>
      <c r="AA29" t="s">
        <v>24</v>
      </c>
      <c r="AB29" t="s">
        <v>25</v>
      </c>
      <c r="AC29" t="s">
        <v>26</v>
      </c>
      <c r="AD29" t="s">
        <v>27</v>
      </c>
      <c r="AE29" t="s">
        <v>28</v>
      </c>
      <c r="AF29" t="s">
        <v>29</v>
      </c>
      <c r="AG29" t="s">
        <v>30</v>
      </c>
      <c r="AH29" t="s">
        <v>31</v>
      </c>
      <c r="AI29" t="s">
        <v>32</v>
      </c>
    </row>
    <row r="30" spans="1:35" x14ac:dyDescent="0.25">
      <c r="A30" t="s">
        <v>172</v>
      </c>
      <c r="E30" t="s">
        <v>34</v>
      </c>
      <c r="F30" t="s">
        <v>136</v>
      </c>
    </row>
    <row r="31" spans="1:35" x14ac:dyDescent="0.25">
      <c r="A31">
        <v>3</v>
      </c>
      <c r="B31">
        <v>2.9</v>
      </c>
      <c r="C31" t="s">
        <v>173</v>
      </c>
      <c r="E31" t="s">
        <v>51</v>
      </c>
      <c r="F31" t="s">
        <v>174</v>
      </c>
      <c r="G31" t="s">
        <v>144</v>
      </c>
      <c r="H31">
        <v>2.9</v>
      </c>
      <c r="I31">
        <v>0.97</v>
      </c>
      <c r="J31">
        <v>7681</v>
      </c>
      <c r="K31">
        <v>768100</v>
      </c>
      <c r="L31" t="s">
        <v>175</v>
      </c>
      <c r="M31" t="s">
        <v>146</v>
      </c>
      <c r="N31">
        <v>0.66</v>
      </c>
      <c r="O31">
        <v>0.161</v>
      </c>
      <c r="P31">
        <v>0.41</v>
      </c>
      <c r="Q31">
        <v>17.64</v>
      </c>
      <c r="R31">
        <v>1.204</v>
      </c>
      <c r="S31">
        <v>38</v>
      </c>
      <c r="T31">
        <v>0.55000000000000004</v>
      </c>
      <c r="U31" t="s">
        <v>121</v>
      </c>
      <c r="V31">
        <v>0.31</v>
      </c>
      <c r="W31">
        <v>1.05</v>
      </c>
      <c r="X31">
        <v>-249</v>
      </c>
      <c r="Y31">
        <v>-244</v>
      </c>
      <c r="Z31">
        <v>-256</v>
      </c>
      <c r="AA31">
        <v>23</v>
      </c>
      <c r="AB31">
        <v>38</v>
      </c>
      <c r="AC31">
        <v>-213</v>
      </c>
      <c r="AD31">
        <v>-256</v>
      </c>
      <c r="AE31">
        <v>50</v>
      </c>
      <c r="AF31" t="s">
        <v>43</v>
      </c>
      <c r="AG31" t="s">
        <v>44</v>
      </c>
      <c r="AH31" t="s">
        <v>82</v>
      </c>
      <c r="AI31">
        <v>0</v>
      </c>
    </row>
    <row r="32" spans="1:35" x14ac:dyDescent="0.25">
      <c r="A32">
        <v>4</v>
      </c>
      <c r="B32">
        <v>3.8</v>
      </c>
      <c r="C32" t="s">
        <v>176</v>
      </c>
      <c r="E32" t="s">
        <v>63</v>
      </c>
      <c r="F32" t="s">
        <v>177</v>
      </c>
      <c r="G32" t="s">
        <v>178</v>
      </c>
      <c r="H32">
        <v>3.8</v>
      </c>
      <c r="I32">
        <v>1.48</v>
      </c>
      <c r="J32">
        <v>10562</v>
      </c>
      <c r="K32">
        <v>1056200</v>
      </c>
      <c r="L32" t="s">
        <v>179</v>
      </c>
      <c r="M32" t="s">
        <v>41</v>
      </c>
      <c r="N32">
        <v>1</v>
      </c>
      <c r="O32">
        <v>0.67</v>
      </c>
      <c r="P32">
        <v>0.88</v>
      </c>
      <c r="Q32">
        <v>21.42</v>
      </c>
      <c r="R32">
        <v>2.2679999999999998</v>
      </c>
      <c r="S32">
        <v>35</v>
      </c>
      <c r="T32">
        <v>1.8</v>
      </c>
      <c r="U32" t="s">
        <v>59</v>
      </c>
      <c r="V32">
        <v>0.51</v>
      </c>
      <c r="W32">
        <v>1.1499999999999999</v>
      </c>
      <c r="X32">
        <v>-258</v>
      </c>
      <c r="Y32">
        <v>-254</v>
      </c>
      <c r="Z32">
        <v>-259</v>
      </c>
      <c r="AA32">
        <v>21</v>
      </c>
      <c r="AB32">
        <v>35</v>
      </c>
      <c r="AC32">
        <v>-198</v>
      </c>
      <c r="AD32">
        <v>-259</v>
      </c>
      <c r="AE32">
        <v>96</v>
      </c>
      <c r="AF32" t="s">
        <v>43</v>
      </c>
      <c r="AG32" t="s">
        <v>44</v>
      </c>
      <c r="AH32" t="s">
        <v>66</v>
      </c>
      <c r="AI32">
        <v>0</v>
      </c>
    </row>
    <row r="34" spans="2:12" x14ac:dyDescent="0.25">
      <c r="H34" t="s">
        <v>186</v>
      </c>
      <c r="I34" t="s">
        <v>187</v>
      </c>
      <c r="J34" t="s">
        <v>188</v>
      </c>
      <c r="K34" t="s">
        <v>189</v>
      </c>
      <c r="L34" t="s">
        <v>190</v>
      </c>
    </row>
    <row r="35" spans="2:12" x14ac:dyDescent="0.25">
      <c r="B35" t="s">
        <v>180</v>
      </c>
      <c r="C35">
        <v>3474</v>
      </c>
      <c r="E35" t="s">
        <v>184</v>
      </c>
      <c r="F35">
        <f>40000*1.6</f>
        <v>64000</v>
      </c>
      <c r="H35">
        <f>128472/F36</f>
        <v>4.0147500000000003</v>
      </c>
      <c r="I35">
        <f>385415/F36</f>
        <v>12.044218750000001</v>
      </c>
      <c r="J35">
        <f>642358/F36</f>
        <v>20.073687499999998</v>
      </c>
      <c r="K35">
        <f>1284716/F36</f>
        <v>40.147374999999997</v>
      </c>
      <c r="L35" s="1">
        <f>19270734/F36</f>
        <v>602.21043750000001</v>
      </c>
    </row>
    <row r="36" spans="2:12" x14ac:dyDescent="0.25">
      <c r="B36" t="s">
        <v>181</v>
      </c>
      <c r="C36">
        <f>C35/2</f>
        <v>1737</v>
      </c>
      <c r="E36" t="s">
        <v>185</v>
      </c>
      <c r="F36">
        <v>32000</v>
      </c>
    </row>
    <row r="37" spans="2:12" x14ac:dyDescent="0.25">
      <c r="B37" t="s">
        <v>182</v>
      </c>
      <c r="C37">
        <f>20844/C36</f>
        <v>12</v>
      </c>
      <c r="E37" t="s">
        <v>191</v>
      </c>
      <c r="F37">
        <f>180000*1.6</f>
        <v>288000</v>
      </c>
      <c r="H37" t="s">
        <v>193</v>
      </c>
      <c r="I37" t="s">
        <v>187</v>
      </c>
      <c r="J37" t="s">
        <v>194</v>
      </c>
      <c r="K37" t="s">
        <v>195</v>
      </c>
    </row>
    <row r="38" spans="2:12" x14ac:dyDescent="0.25">
      <c r="B38" t="s">
        <v>183</v>
      </c>
      <c r="C38">
        <f>27792/C36</f>
        <v>16</v>
      </c>
      <c r="E38" t="s">
        <v>192</v>
      </c>
      <c r="F38">
        <f>F37/2</f>
        <v>144000</v>
      </c>
      <c r="H38">
        <f>1416784/F38</f>
        <v>9.8387777777777785</v>
      </c>
      <c r="I38">
        <f>1700141/F38</f>
        <v>11.806534722222223</v>
      </c>
      <c r="J38">
        <f>8500703/F38</f>
        <v>59.03265972222222</v>
      </c>
      <c r="K38">
        <f>113342712/F38</f>
        <v>787.10216666666668</v>
      </c>
    </row>
    <row r="39" spans="2:12" x14ac:dyDescent="0.25">
      <c r="E39" t="s">
        <v>196</v>
      </c>
      <c r="F39">
        <v>9887</v>
      </c>
      <c r="H39" t="s">
        <v>197</v>
      </c>
    </row>
    <row r="40" spans="2:12" x14ac:dyDescent="0.25">
      <c r="E40" t="s">
        <v>198</v>
      </c>
      <c r="F40">
        <f>F39/2</f>
        <v>4943.5</v>
      </c>
      <c r="H40">
        <f>1977400/F40</f>
        <v>400</v>
      </c>
    </row>
    <row r="41" spans="2:12" x14ac:dyDescent="0.25">
      <c r="E41" t="s">
        <v>199</v>
      </c>
      <c r="F41">
        <v>11284</v>
      </c>
      <c r="H41" t="s">
        <v>201</v>
      </c>
      <c r="I41" t="s">
        <v>202</v>
      </c>
    </row>
    <row r="42" spans="2:12" x14ac:dyDescent="0.25">
      <c r="E42" t="s">
        <v>200</v>
      </c>
      <c r="F42">
        <f>F41/2</f>
        <v>5642</v>
      </c>
      <c r="H42">
        <f>45136/F42</f>
        <v>8</v>
      </c>
      <c r="I42">
        <f>451360/F42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Ganiba System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Lumley, Michael</dc:creator>
  <cp:lastModifiedBy>Lumley, Michael</cp:lastModifiedBy>
  <dcterms:created xsi:type="dcterms:W3CDTF">2019-09-06T05:53:59Z</dcterms:created>
  <dcterms:modified xsi:type="dcterms:W3CDTF">2019-09-10T20:36:36Z</dcterms:modified>
</cp:coreProperties>
</file>