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ARM" sheetId="1" r:id="rId1"/>
  </sheets>
  <calcPr calcId="144525"/>
</workbook>
</file>

<file path=xl/calcChain.xml><?xml version="1.0" encoding="utf-8"?>
<calcChain xmlns="http://schemas.openxmlformats.org/spreadsheetml/2006/main">
  <c r="I21" i="1" l="1"/>
  <c r="I20" i="1"/>
  <c r="I19" i="1"/>
  <c r="I18" i="1"/>
  <c r="K18" i="1" s="1"/>
  <c r="H18" i="1"/>
  <c r="H19" i="1"/>
  <c r="H20" i="1" s="1"/>
  <c r="H21" i="1" s="1"/>
  <c r="G18" i="1"/>
  <c r="G19" i="1"/>
  <c r="G20" i="1" s="1"/>
  <c r="G21" i="1" s="1"/>
  <c r="I17" i="1"/>
  <c r="L17" i="1"/>
  <c r="J18" i="1" s="1"/>
  <c r="L18" i="1" s="1"/>
  <c r="J19" i="1" s="1"/>
  <c r="B9" i="1"/>
  <c r="A13" i="1" s="1"/>
  <c r="K17" i="1"/>
  <c r="L19" i="1" l="1"/>
  <c r="J20" i="1" s="1"/>
  <c r="L20" i="1" s="1"/>
  <c r="J21" i="1" s="1"/>
  <c r="L21" i="1" s="1"/>
  <c r="K19" i="1"/>
  <c r="K20" i="1" l="1"/>
  <c r="K21" i="1"/>
</calcChain>
</file>

<file path=xl/sharedStrings.xml><?xml version="1.0" encoding="utf-8"?>
<sst xmlns="http://schemas.openxmlformats.org/spreadsheetml/2006/main" count="22" uniqueCount="22">
  <si>
    <t>Lend out $60,000</t>
  </si>
  <si>
    <t>at 30 years at 10%</t>
  </si>
  <si>
    <t>real rate is 12%</t>
  </si>
  <si>
    <t>what is my loss</t>
  </si>
  <si>
    <t>as lender?</t>
  </si>
  <si>
    <t>assuming payments go for mean of 10 years</t>
  </si>
  <si>
    <t>monthly payment</t>
  </si>
  <si>
    <t>first 10 years</t>
  </si>
  <si>
    <t>pv of rest</t>
  </si>
  <si>
    <t>Year</t>
  </si>
  <si>
    <t>First month</t>
  </si>
  <si>
    <t>Last Month</t>
  </si>
  <si>
    <t>Monthly rate</t>
  </si>
  <si>
    <t>Start balance</t>
  </si>
  <si>
    <t>Payment</t>
  </si>
  <si>
    <t>Ending balance</t>
  </si>
  <si>
    <t>ARM</t>
  </si>
  <si>
    <t>8% year 1</t>
  </si>
  <si>
    <t>years 2-5 10%13%,15%,10%</t>
  </si>
  <si>
    <t>borrower pays rate +2%</t>
  </si>
  <si>
    <t>what are payments</t>
  </si>
  <si>
    <t>and ending balance each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</si>
</sst>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2"/>
  <sheetViews>
    <sheetView tabSelected="1" topLeftCell="B10" zoomScale="90" workbookViewId="0">
      <selection activeCell="E25" sqref="E25"/>
    </sheetView>
  </sheetViews>
  <sheetFormatPr defaultRowHeight="12.75" x14ac:dyDescent="0.2"/>
  <cols>
    <col min="1" max="1" width="14.7109375" customWidth="1"/>
    <col min="2" max="3" width="11.5703125" bestFit="1" customWidth="1"/>
    <col min="6" max="12" width="9.28515625" bestFit="1" customWidth="1"/>
  </cols>
  <sheetData>
    <row r="2" spans="1:12" x14ac:dyDescent="0.2">
      <c r="B2" t="s">
        <v>0</v>
      </c>
    </row>
    <row r="3" spans="1:12" x14ac:dyDescent="0.2">
      <c r="B3" t="s">
        <v>1</v>
      </c>
    </row>
    <row r="4" spans="1:12" x14ac:dyDescent="0.2">
      <c r="B4" t="s">
        <v>2</v>
      </c>
    </row>
    <row r="5" spans="1:12" x14ac:dyDescent="0.2">
      <c r="B5" t="s">
        <v>3</v>
      </c>
    </row>
    <row r="6" spans="1:12" x14ac:dyDescent="0.2">
      <c r="B6" t="s">
        <v>4</v>
      </c>
    </row>
    <row r="7" spans="1:12" x14ac:dyDescent="0.2">
      <c r="B7" t="s">
        <v>5</v>
      </c>
    </row>
    <row r="8" spans="1:12" x14ac:dyDescent="0.2">
      <c r="B8" t="s">
        <v>6</v>
      </c>
    </row>
    <row r="9" spans="1:12" x14ac:dyDescent="0.2">
      <c r="B9" s="1">
        <f>PMT(0.1/12,360,-60000,0,0)</f>
        <v>526.54294205327926</v>
      </c>
    </row>
    <row r="10" spans="1:12" x14ac:dyDescent="0.2">
      <c r="A10" t="s">
        <v>7</v>
      </c>
    </row>
    <row r="11" spans="1:12" x14ac:dyDescent="0.2">
      <c r="B11" s="1"/>
    </row>
    <row r="12" spans="1:12" x14ac:dyDescent="0.2">
      <c r="A12" t="s">
        <v>8</v>
      </c>
    </row>
    <row r="13" spans="1:12" x14ac:dyDescent="0.2">
      <c r="A13" s="1">
        <f>-PV(0.12/12,120,0,-1,0)*PV(0.1/12,240,B9,0,0)</f>
        <v>16532.247078295371</v>
      </c>
      <c r="C13" s="1"/>
    </row>
    <row r="15" spans="1:12" x14ac:dyDescent="0.2">
      <c r="C15" s="1"/>
    </row>
    <row r="16" spans="1:12" ht="25.5" x14ac:dyDescent="0.2">
      <c r="F16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</row>
    <row r="17" spans="3:12" x14ac:dyDescent="0.2">
      <c r="C17" t="s">
        <v>16</v>
      </c>
      <c r="F17">
        <v>1</v>
      </c>
      <c r="G17">
        <v>1</v>
      </c>
      <c r="H17">
        <v>12</v>
      </c>
      <c r="I17">
        <f>0.08/12</f>
        <v>6.6666666666666671E-3</v>
      </c>
      <c r="J17">
        <v>60000</v>
      </c>
      <c r="K17" s="1">
        <f>-PMT(I17,360-H17+12,J17,0,0)</f>
        <v>440.25874432762572</v>
      </c>
      <c r="L17">
        <f>J17+CUMPRINC(I17,360-H17+12,J17,1,12,0)</f>
        <v>59498.781611417609</v>
      </c>
    </row>
    <row r="18" spans="3:12" x14ac:dyDescent="0.2">
      <c r="C18" t="s">
        <v>17</v>
      </c>
      <c r="F18">
        <v>2</v>
      </c>
      <c r="G18">
        <f t="shared" ref="G18:H21" si="0">G17+12</f>
        <v>13</v>
      </c>
      <c r="H18">
        <f t="shared" si="0"/>
        <v>24</v>
      </c>
      <c r="I18">
        <f>0.12/12</f>
        <v>0.01</v>
      </c>
      <c r="J18">
        <f>L17</f>
        <v>59498.781611417609</v>
      </c>
      <c r="K18" s="1">
        <f>-PMT(I18,360-H18+12,J18,0,0)</f>
        <v>614.24091609587185</v>
      </c>
      <c r="L18">
        <f>J18+CUMPRINC(I18,360-H18+12,J18,1,12,0)</f>
        <v>59254.604112886373</v>
      </c>
    </row>
    <row r="19" spans="3:12" x14ac:dyDescent="0.2">
      <c r="C19" t="s">
        <v>18</v>
      </c>
      <c r="F19">
        <v>3</v>
      </c>
      <c r="G19">
        <f t="shared" si="0"/>
        <v>25</v>
      </c>
      <c r="H19">
        <f t="shared" si="0"/>
        <v>36</v>
      </c>
      <c r="I19">
        <f>0.15/12</f>
        <v>1.2499999999999999E-2</v>
      </c>
      <c r="J19">
        <f>L18</f>
        <v>59254.604112886373</v>
      </c>
      <c r="K19" s="1">
        <f>-PMT(I19,360-H19+12,J19,0,0)</f>
        <v>752.26066049624774</v>
      </c>
      <c r="L19">
        <f>J19+CUMPRINC(I19,360-H19+12,J19,1,12,0)</f>
        <v>59105.705445515938</v>
      </c>
    </row>
    <row r="20" spans="3:12" x14ac:dyDescent="0.2">
      <c r="C20" t="s">
        <v>19</v>
      </c>
      <c r="F20">
        <v>4</v>
      </c>
      <c r="G20">
        <f t="shared" si="0"/>
        <v>37</v>
      </c>
      <c r="H20">
        <f t="shared" si="0"/>
        <v>48</v>
      </c>
      <c r="I20">
        <f>0.17/12</f>
        <v>1.4166666666666668E-2</v>
      </c>
      <c r="J20">
        <f>L19</f>
        <v>59105.705445515938</v>
      </c>
      <c r="K20" s="1">
        <f>-PMT(I20,360-H20+12,J20,0,0)</f>
        <v>846.20343230562139</v>
      </c>
      <c r="L20">
        <f>J20+CUMPRINC(I20,360-H20+12,J20,1,12,0)</f>
        <v>58990.533772785566</v>
      </c>
    </row>
    <row r="21" spans="3:12" x14ac:dyDescent="0.2">
      <c r="C21" t="s">
        <v>20</v>
      </c>
      <c r="F21">
        <v>5</v>
      </c>
      <c r="G21">
        <f t="shared" si="0"/>
        <v>49</v>
      </c>
      <c r="H21">
        <f t="shared" si="0"/>
        <v>60</v>
      </c>
      <c r="I21">
        <f>0.12/12</f>
        <v>0.01</v>
      </c>
      <c r="J21">
        <f>L20</f>
        <v>58990.533772785566</v>
      </c>
      <c r="K21" s="1">
        <f>-PMT(I21,360-H21+12,J21,0,0)</f>
        <v>617.60284384252634</v>
      </c>
      <c r="L21">
        <f>J21+CUMPRINC(I21,360-H21+12,J21,1,12,0)</f>
        <v>58639.260068028212</v>
      </c>
    </row>
    <row r="22" spans="3:12" x14ac:dyDescent="0.2">
      <c r="C22" t="s">
        <v>21</v>
      </c>
    </row>
  </sheetData>
  <printOptions headings="1" gridLines="1"/>
  <pageMargins left="0.75" right="0.75" top="1" bottom="1" header="0.5" footer="0.5"/>
  <pageSetup scale="72" orientation="portrait" r:id="rId1"/>
  <headerFooter alignWithMargins="0">
    <oddFooter>&amp;L&amp;T&amp;CARM Problem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BC30CBB-CE91-4727-85AB-510B824231E7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7F8B229-7A66-4175-97DE-97F6F76CD4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5B55A3-D4E5-4F86-B814-2B2033934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2006-12-25T02:50:11Z</dcterms:created>
  <dcterms:modified xsi:type="dcterms:W3CDTF">2010-07-13T00:21:43Z</dcterms:modified>
</cp:coreProperties>
</file>