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80" windowHeight="8295"/>
  </bookViews>
  <sheets>
    <sheet name="data" sheetId="2" r:id="rId1"/>
  </sheets>
  <definedNames>
    <definedName name="alp">data!$L$11</definedName>
    <definedName name="bet">data!$M$11</definedName>
    <definedName name="const">#REF!</definedName>
    <definedName name="gam">data!$N$11</definedName>
    <definedName name="lookseason">#REF!</definedName>
    <definedName name="solver_adj" localSheetId="0" hidden="1">data!$L$11:$N$11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data!$L$11:$N$11</definedName>
    <definedName name="solver_lhs2" localSheetId="0" hidden="1">data!$L$11:$N$11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1000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1000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data!$K$21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  <definedName name="trend">#REF!</definedName>
  </definedNames>
  <calcPr calcId="124519"/>
</workbook>
</file>

<file path=xl/calcChain.xml><?xml version="1.0" encoding="utf-8"?>
<calcChain xmlns="http://schemas.openxmlformats.org/spreadsheetml/2006/main">
  <c r="O2" i="2"/>
  <c r="O3"/>
  <c r="F33"/>
  <c r="O1"/>
  <c r="L31"/>
  <c r="L32"/>
  <c r="L33"/>
  <c r="E33"/>
  <c r="L30"/>
  <c r="I34"/>
  <c r="H34"/>
  <c r="G34"/>
  <c r="K34" s="1"/>
  <c r="E34"/>
  <c r="F34" s="1"/>
  <c r="H35" l="1"/>
  <c r="E35"/>
  <c r="G35"/>
  <c r="K35" s="1"/>
  <c r="L34"/>
  <c r="J34" l="1"/>
  <c r="L35"/>
  <c r="F35"/>
  <c r="G36"/>
  <c r="K36" s="1"/>
  <c r="I36"/>
  <c r="E36"/>
  <c r="H36"/>
  <c r="I35"/>
  <c r="F36" l="1"/>
  <c r="H37" s="1"/>
  <c r="G37"/>
  <c r="K37" s="1"/>
  <c r="L36"/>
  <c r="E37"/>
  <c r="J35"/>
  <c r="J36" l="1"/>
  <c r="I37"/>
  <c r="J37"/>
  <c r="L37"/>
  <c r="F37"/>
  <c r="G38"/>
  <c r="K38" s="1"/>
  <c r="H38" l="1"/>
  <c r="I38"/>
  <c r="E38"/>
  <c r="L38" l="1"/>
  <c r="F38"/>
  <c r="I39" s="1"/>
  <c r="H39"/>
  <c r="G39"/>
  <c r="K39" s="1"/>
  <c r="E39"/>
  <c r="L39" l="1"/>
  <c r="I40"/>
  <c r="F39"/>
  <c r="H40"/>
  <c r="G40"/>
  <c r="K40" s="1"/>
  <c r="E40"/>
  <c r="J38"/>
  <c r="L40" l="1"/>
  <c r="F40"/>
  <c r="E41" s="1"/>
  <c r="J39"/>
  <c r="L41" l="1"/>
  <c r="F41"/>
  <c r="G42"/>
  <c r="K42" s="1"/>
  <c r="J40"/>
  <c r="H41"/>
  <c r="J41"/>
  <c r="G41"/>
  <c r="K41" s="1"/>
  <c r="I41"/>
  <c r="E42" l="1"/>
  <c r="H42"/>
  <c r="I42"/>
  <c r="L42" l="1"/>
  <c r="F42"/>
  <c r="G43"/>
  <c r="K43" s="1"/>
  <c r="J42" l="1"/>
  <c r="E43"/>
  <c r="H43"/>
  <c r="I43"/>
  <c r="F43" l="1"/>
  <c r="I44" s="1"/>
  <c r="L43"/>
  <c r="J43" l="1"/>
  <c r="H44"/>
  <c r="E44"/>
  <c r="G44"/>
  <c r="K44" s="1"/>
  <c r="L44" l="1"/>
  <c r="F44"/>
  <c r="I45" s="1"/>
  <c r="G45"/>
  <c r="K45" s="1"/>
  <c r="E45"/>
  <c r="L45" l="1"/>
  <c r="F45"/>
  <c r="G46"/>
  <c r="K46" s="1"/>
  <c r="J44"/>
  <c r="H45"/>
  <c r="J45"/>
  <c r="E46" l="1"/>
  <c r="H46"/>
  <c r="I46"/>
  <c r="L46" l="1"/>
  <c r="F46"/>
  <c r="G47"/>
  <c r="K47" s="1"/>
  <c r="J46" l="1"/>
  <c r="E47"/>
  <c r="H47"/>
  <c r="I47"/>
  <c r="F47" l="1"/>
  <c r="I48" s="1"/>
  <c r="L47"/>
  <c r="J47" l="1"/>
  <c r="H48"/>
  <c r="E48"/>
  <c r="G48"/>
  <c r="K48" s="1"/>
  <c r="L48" l="1"/>
  <c r="F48"/>
  <c r="I49" s="1"/>
  <c r="J48" l="1"/>
  <c r="E49"/>
  <c r="H49"/>
  <c r="G49"/>
  <c r="K49" s="1"/>
  <c r="L49" l="1"/>
  <c r="F49"/>
  <c r="H50"/>
  <c r="G50"/>
  <c r="K50" s="1"/>
  <c r="E50"/>
  <c r="L50" l="1"/>
  <c r="F50"/>
  <c r="I51" s="1"/>
  <c r="H51"/>
  <c r="G51"/>
  <c r="K51" s="1"/>
  <c r="E51"/>
  <c r="J49"/>
  <c r="I50"/>
  <c r="J50" l="1"/>
  <c r="L51"/>
  <c r="I52"/>
  <c r="F51"/>
  <c r="E52" s="1"/>
  <c r="H52"/>
  <c r="G52"/>
  <c r="K52" s="1"/>
  <c r="L52" l="1"/>
  <c r="F52"/>
  <c r="I53" s="1"/>
  <c r="J51"/>
  <c r="J52" l="1"/>
  <c r="G53"/>
  <c r="K53" s="1"/>
  <c r="E53"/>
  <c r="H53"/>
  <c r="L53" l="1"/>
  <c r="F53"/>
  <c r="G54"/>
  <c r="K54" s="1"/>
  <c r="J53" l="1"/>
  <c r="E54"/>
  <c r="H54"/>
  <c r="I54"/>
  <c r="L54" l="1"/>
  <c r="F54"/>
  <c r="I55" s="1"/>
  <c r="H55"/>
  <c r="G55"/>
  <c r="K55" s="1"/>
  <c r="E55"/>
  <c r="L55" l="1"/>
  <c r="I56"/>
  <c r="F55"/>
  <c r="H56"/>
  <c r="G56"/>
  <c r="K56" s="1"/>
  <c r="E56"/>
  <c r="J54"/>
  <c r="L56" l="1"/>
  <c r="F56"/>
  <c r="E57" s="1"/>
  <c r="H57"/>
  <c r="G57"/>
  <c r="K57" s="1"/>
  <c r="J55"/>
  <c r="J56" l="1"/>
  <c r="L57"/>
  <c r="J57" s="1"/>
  <c r="F57"/>
  <c r="E58" s="1"/>
  <c r="H58"/>
  <c r="G58"/>
  <c r="K58" s="1"/>
  <c r="I57"/>
  <c r="L58" l="1"/>
  <c r="F58"/>
  <c r="I59" s="1"/>
  <c r="H59"/>
  <c r="G59"/>
  <c r="K59" s="1"/>
  <c r="J58"/>
  <c r="E59"/>
  <c r="I58"/>
  <c r="L59" l="1"/>
  <c r="F59"/>
  <c r="E60" s="1"/>
  <c r="G60"/>
  <c r="K60" s="1"/>
  <c r="L60" l="1"/>
  <c r="F60"/>
  <c r="I61" s="1"/>
  <c r="H61"/>
  <c r="G61"/>
  <c r="K61" s="1"/>
  <c r="E61"/>
  <c r="H60"/>
  <c r="I60"/>
  <c r="J59"/>
  <c r="L61" l="1"/>
  <c r="F61"/>
  <c r="E62" s="1"/>
  <c r="H62"/>
  <c r="G62"/>
  <c r="K62" s="1"/>
  <c r="J60"/>
  <c r="J61"/>
  <c r="I62" l="1"/>
  <c r="L62"/>
  <c r="F62"/>
  <c r="E63" s="1"/>
  <c r="H63"/>
  <c r="G63"/>
  <c r="K63" s="1"/>
  <c r="J62"/>
  <c r="L63" l="1"/>
  <c r="F63"/>
  <c r="I64" s="1"/>
  <c r="G64"/>
  <c r="K64" s="1"/>
  <c r="I63"/>
  <c r="J63" l="1"/>
  <c r="E64"/>
  <c r="H64"/>
  <c r="L64" l="1"/>
  <c r="F64"/>
  <c r="I65" s="1"/>
  <c r="G65"/>
  <c r="K65" s="1"/>
  <c r="J64" l="1"/>
  <c r="E65"/>
  <c r="H65"/>
  <c r="L65" l="1"/>
  <c r="F65"/>
  <c r="J65" l="1"/>
  <c r="G66"/>
  <c r="K66" s="1"/>
  <c r="E66"/>
  <c r="H66"/>
  <c r="I66"/>
  <c r="L66" l="1"/>
  <c r="F66"/>
  <c r="I67" s="1"/>
  <c r="H67"/>
  <c r="G67"/>
  <c r="K67" s="1"/>
  <c r="E67"/>
  <c r="L67" l="1"/>
  <c r="I68"/>
  <c r="F67"/>
  <c r="H68"/>
  <c r="G68"/>
  <c r="K68" s="1"/>
  <c r="E68"/>
  <c r="J66"/>
  <c r="L68" l="1"/>
  <c r="F68"/>
  <c r="E69" s="1"/>
  <c r="J67"/>
  <c r="J68" l="1"/>
  <c r="G69"/>
  <c r="K69" s="1"/>
  <c r="H69"/>
  <c r="J69"/>
  <c r="L69"/>
  <c r="F69"/>
  <c r="E70" s="1"/>
  <c r="G70"/>
  <c r="K70" s="1"/>
  <c r="I69"/>
  <c r="L70" l="1"/>
  <c r="F70"/>
  <c r="I71" s="1"/>
  <c r="H71"/>
  <c r="G71"/>
  <c r="K71" s="1"/>
  <c r="E71"/>
  <c r="J70"/>
  <c r="H70"/>
  <c r="I70"/>
  <c r="L71" l="1"/>
  <c r="I72"/>
  <c r="F71"/>
  <c r="E72" s="1"/>
  <c r="H72"/>
  <c r="G72"/>
  <c r="K72" s="1"/>
  <c r="L72" l="1"/>
  <c r="F72"/>
  <c r="E73" s="1"/>
  <c r="G73"/>
  <c r="K73" s="1"/>
  <c r="J71"/>
  <c r="L73" l="1"/>
  <c r="F73"/>
  <c r="G74"/>
  <c r="K74" s="1"/>
  <c r="J72"/>
  <c r="H73"/>
  <c r="J73"/>
  <c r="I73"/>
  <c r="E74" l="1"/>
  <c r="H74"/>
  <c r="I74"/>
  <c r="L74" l="1"/>
  <c r="F74"/>
  <c r="I75" s="1"/>
  <c r="H75"/>
  <c r="G75"/>
  <c r="K75" s="1"/>
  <c r="E75"/>
  <c r="L75" l="1"/>
  <c r="I76"/>
  <c r="F75"/>
  <c r="H76"/>
  <c r="G76"/>
  <c r="K76" s="1"/>
  <c r="E76"/>
  <c r="J74"/>
  <c r="L76" l="1"/>
  <c r="F76"/>
  <c r="E77" s="1"/>
  <c r="G77"/>
  <c r="K77" s="1"/>
  <c r="J75"/>
  <c r="L77" l="1"/>
  <c r="F77"/>
  <c r="G78"/>
  <c r="K78" s="1"/>
  <c r="J76"/>
  <c r="H77"/>
  <c r="J77"/>
  <c r="I77"/>
  <c r="E78" l="1"/>
  <c r="H78"/>
  <c r="I78"/>
  <c r="L78" l="1"/>
  <c r="F78"/>
  <c r="I79" s="1"/>
  <c r="H79"/>
  <c r="G79"/>
  <c r="K79" s="1"/>
  <c r="E79"/>
  <c r="F79" l="1"/>
  <c r="H80"/>
  <c r="G80"/>
  <c r="K80" s="1"/>
  <c r="L79"/>
  <c r="I80"/>
  <c r="E80"/>
  <c r="J78"/>
  <c r="F80" l="1"/>
  <c r="E81" s="1"/>
  <c r="G81"/>
  <c r="K81" s="1"/>
  <c r="L80"/>
  <c r="I81"/>
  <c r="J79"/>
  <c r="L81" l="1"/>
  <c r="F81"/>
  <c r="E82" s="1"/>
  <c r="G82"/>
  <c r="K82" s="1"/>
  <c r="J80"/>
  <c r="H81"/>
  <c r="J81" l="1"/>
  <c r="I82"/>
  <c r="H82"/>
  <c r="L82"/>
  <c r="F82"/>
  <c r="H83" s="1"/>
  <c r="G83"/>
  <c r="K83" s="1"/>
  <c r="I83"/>
  <c r="E83" l="1"/>
  <c r="J82"/>
  <c r="F83" l="1"/>
  <c r="H84"/>
  <c r="G84"/>
  <c r="K84" s="1"/>
  <c r="L83"/>
  <c r="I84"/>
  <c r="E84"/>
  <c r="F84" l="1"/>
  <c r="H85" s="1"/>
  <c r="G85"/>
  <c r="K85" s="1"/>
  <c r="L84"/>
  <c r="I85"/>
  <c r="E85"/>
  <c r="J83"/>
  <c r="L85" l="1"/>
  <c r="F85"/>
  <c r="H86" s="1"/>
  <c r="G86"/>
  <c r="K86" s="1"/>
  <c r="I86"/>
  <c r="J84"/>
  <c r="E86"/>
  <c r="L86" l="1"/>
  <c r="F86"/>
  <c r="H87" s="1"/>
  <c r="G87"/>
  <c r="K87" s="1"/>
  <c r="I87"/>
  <c r="J85"/>
  <c r="E87"/>
  <c r="F87" l="1"/>
  <c r="H88"/>
  <c r="G88"/>
  <c r="K88" s="1"/>
  <c r="L87"/>
  <c r="I88"/>
  <c r="J86"/>
  <c r="E88"/>
  <c r="J87"/>
  <c r="F88" l="1"/>
  <c r="H89" s="1"/>
  <c r="G89"/>
  <c r="K89" s="1"/>
  <c r="L88"/>
  <c r="I89"/>
  <c r="E89"/>
  <c r="L89" l="1"/>
  <c r="F89"/>
  <c r="H90" s="1"/>
  <c r="G90"/>
  <c r="K90" s="1"/>
  <c r="I90"/>
  <c r="J88"/>
  <c r="E90"/>
  <c r="L90" l="1"/>
  <c r="F90"/>
  <c r="H91" s="1"/>
  <c r="G91"/>
  <c r="K91" s="1"/>
  <c r="I91"/>
  <c r="J89"/>
  <c r="E91"/>
  <c r="F91" l="1"/>
  <c r="H92"/>
  <c r="G92"/>
  <c r="K92" s="1"/>
  <c r="L91"/>
  <c r="I92"/>
  <c r="J90"/>
  <c r="E92"/>
  <c r="J91"/>
  <c r="F92" l="1"/>
  <c r="H93"/>
  <c r="G93"/>
  <c r="K93" s="1"/>
  <c r="L92"/>
  <c r="I93" s="1"/>
  <c r="E93"/>
  <c r="L93" l="1"/>
  <c r="F93"/>
  <c r="E94" s="1"/>
  <c r="J92"/>
  <c r="J93" l="1"/>
  <c r="G94"/>
  <c r="K94" s="1"/>
  <c r="I94"/>
  <c r="H94"/>
  <c r="L94"/>
  <c r="I95" s="1"/>
  <c r="F94"/>
  <c r="E95" s="1"/>
  <c r="H95"/>
  <c r="G95"/>
  <c r="K95" s="1"/>
  <c r="F95" l="1"/>
  <c r="H96" s="1"/>
  <c r="G96"/>
  <c r="K96" s="1"/>
  <c r="L95"/>
  <c r="E96"/>
  <c r="J94"/>
  <c r="F96" l="1"/>
  <c r="H97" s="1"/>
  <c r="G97"/>
  <c r="K97" s="1"/>
  <c r="L96"/>
  <c r="I97"/>
  <c r="J95"/>
  <c r="E97"/>
  <c r="I96"/>
  <c r="L97" l="1"/>
  <c r="F97"/>
  <c r="H98" s="1"/>
  <c r="I98"/>
  <c r="G98"/>
  <c r="K98" s="1"/>
  <c r="J96"/>
  <c r="E98" l="1"/>
  <c r="J97"/>
  <c r="L98" l="1"/>
  <c r="F98"/>
  <c r="I99" s="1"/>
  <c r="H99"/>
  <c r="G99"/>
  <c r="K99" s="1"/>
  <c r="E99"/>
  <c r="L99" l="1"/>
  <c r="I100"/>
  <c r="F99"/>
  <c r="H100"/>
  <c r="G100"/>
  <c r="K100" s="1"/>
  <c r="E100"/>
  <c r="J98"/>
  <c r="L100" l="1"/>
  <c r="F100"/>
  <c r="E101" s="1"/>
  <c r="J99"/>
  <c r="J100" l="1"/>
  <c r="G101"/>
  <c r="K101" s="1"/>
  <c r="H101"/>
  <c r="J101"/>
  <c r="L101"/>
  <c r="F101"/>
  <c r="E102" s="1"/>
  <c r="G102"/>
  <c r="K102" s="1"/>
  <c r="I101"/>
  <c r="L102" l="1"/>
  <c r="F102"/>
  <c r="I103" s="1"/>
  <c r="H103"/>
  <c r="G103"/>
  <c r="K103" s="1"/>
  <c r="E103"/>
  <c r="J102"/>
  <c r="H102"/>
  <c r="I102"/>
  <c r="L103" l="1"/>
  <c r="I104"/>
  <c r="F103"/>
  <c r="E104" s="1"/>
  <c r="H104"/>
  <c r="G104"/>
  <c r="K104" s="1"/>
  <c r="L104" l="1"/>
  <c r="F104"/>
  <c r="E105" s="1"/>
  <c r="G105"/>
  <c r="K105" s="1"/>
  <c r="J103"/>
  <c r="L105" l="1"/>
  <c r="F105"/>
  <c r="H106"/>
  <c r="G106"/>
  <c r="K106" s="1"/>
  <c r="J104"/>
  <c r="E106"/>
  <c r="H105"/>
  <c r="J105"/>
  <c r="I105"/>
  <c r="L106" l="1"/>
  <c r="F106"/>
  <c r="I107" s="1"/>
  <c r="G107"/>
  <c r="K107" s="1"/>
  <c r="E107"/>
  <c r="I106"/>
  <c r="L107" l="1"/>
  <c r="F107"/>
  <c r="I108" s="1"/>
  <c r="H108"/>
  <c r="G108"/>
  <c r="K108" s="1"/>
  <c r="E108"/>
  <c r="J107"/>
  <c r="H107"/>
  <c r="J106"/>
  <c r="L108" l="1"/>
  <c r="F108"/>
  <c r="E109" s="1"/>
  <c r="G109"/>
  <c r="K109" s="1"/>
  <c r="L109" l="1"/>
  <c r="F109"/>
  <c r="G110"/>
  <c r="K110" s="1"/>
  <c r="J108"/>
  <c r="H109"/>
  <c r="J109"/>
  <c r="I109"/>
  <c r="E110" l="1"/>
  <c r="H110"/>
  <c r="I110"/>
  <c r="L110" l="1"/>
  <c r="F110"/>
  <c r="I111" s="1"/>
  <c r="H111"/>
  <c r="G111"/>
  <c r="K111" s="1"/>
  <c r="E111"/>
  <c r="L111" l="1"/>
  <c r="I112"/>
  <c r="F111"/>
  <c r="H112"/>
  <c r="G112"/>
  <c r="K112" s="1"/>
  <c r="E112"/>
  <c r="J110"/>
  <c r="L112" l="1"/>
  <c r="F112"/>
  <c r="E113" s="1"/>
  <c r="H113"/>
  <c r="G113"/>
  <c r="K113" s="1"/>
  <c r="J111"/>
  <c r="J112" l="1"/>
  <c r="L113"/>
  <c r="J113" s="1"/>
  <c r="F113"/>
  <c r="E114" s="1"/>
  <c r="H114"/>
  <c r="G114"/>
  <c r="K114" s="1"/>
  <c r="I113"/>
  <c r="L114" l="1"/>
  <c r="F114"/>
  <c r="I115" s="1"/>
  <c r="H115"/>
  <c r="G115"/>
  <c r="K115" s="1"/>
  <c r="J114"/>
  <c r="E115"/>
  <c r="I114"/>
  <c r="L115" l="1"/>
  <c r="F115"/>
  <c r="E116" s="1"/>
  <c r="G116"/>
  <c r="K116" s="1"/>
  <c r="L116" l="1"/>
  <c r="F116"/>
  <c r="I117" s="1"/>
  <c r="G117"/>
  <c r="K117" s="1"/>
  <c r="J116"/>
  <c r="H116"/>
  <c r="I116"/>
  <c r="J115"/>
  <c r="E117" l="1"/>
  <c r="H117"/>
  <c r="L117" l="1"/>
  <c r="F117"/>
  <c r="G118"/>
  <c r="K118" s="1"/>
  <c r="J117" l="1"/>
  <c r="E118"/>
  <c r="H118"/>
  <c r="I118"/>
  <c r="L118" l="1"/>
  <c r="F118"/>
  <c r="J118" l="1"/>
  <c r="G119"/>
  <c r="K119" s="1"/>
  <c r="E119"/>
  <c r="H119"/>
  <c r="I119"/>
  <c r="L119" l="1"/>
  <c r="F119"/>
  <c r="J119" l="1"/>
  <c r="E120"/>
  <c r="H120"/>
  <c r="I120"/>
  <c r="G120"/>
  <c r="K120" s="1"/>
  <c r="L120" l="1"/>
  <c r="F120"/>
  <c r="J120" l="1"/>
  <c r="E121"/>
  <c r="H121"/>
  <c r="I121"/>
  <c r="G121"/>
  <c r="K121" s="1"/>
  <c r="L121" l="1"/>
  <c r="F121"/>
  <c r="G122"/>
  <c r="K122" s="1"/>
  <c r="J121" l="1"/>
  <c r="E122"/>
  <c r="H122"/>
  <c r="I122"/>
  <c r="L122" l="1"/>
  <c r="F122"/>
  <c r="G123"/>
  <c r="K123" s="1"/>
  <c r="J122" l="1"/>
  <c r="E123"/>
  <c r="H123"/>
  <c r="I123"/>
  <c r="L123" l="1"/>
  <c r="F123"/>
  <c r="I124" s="1"/>
  <c r="H124"/>
  <c r="E124"/>
  <c r="J123" l="1"/>
  <c r="F124"/>
  <c r="I125" s="1"/>
  <c r="G125"/>
  <c r="K125" s="1"/>
  <c r="L124"/>
  <c r="H125"/>
  <c r="E125"/>
  <c r="G124"/>
  <c r="K124" s="1"/>
  <c r="L125" l="1"/>
  <c r="F125"/>
  <c r="J124"/>
  <c r="J125" l="1"/>
  <c r="E126"/>
  <c r="G126"/>
  <c r="K126" s="1"/>
  <c r="I126"/>
  <c r="H126"/>
  <c r="F126" l="1"/>
  <c r="I127" s="1"/>
  <c r="H127"/>
  <c r="L126"/>
  <c r="G127"/>
  <c r="K127" s="1"/>
  <c r="E127"/>
  <c r="L127" l="1"/>
  <c r="J127" s="1"/>
  <c r="F127"/>
  <c r="I128" s="1"/>
  <c r="H128"/>
  <c r="J126"/>
  <c r="E128" l="1"/>
  <c r="G128"/>
  <c r="K128" s="1"/>
  <c r="L128" l="1"/>
  <c r="J128" s="1"/>
  <c r="F128"/>
  <c r="I129" s="1"/>
  <c r="G129" l="1"/>
  <c r="K129" s="1"/>
  <c r="K21" s="1"/>
  <c r="E129"/>
  <c r="H129"/>
  <c r="L129" l="1"/>
  <c r="J129" s="1"/>
  <c r="F129"/>
</calcChain>
</file>

<file path=xl/sharedStrings.xml><?xml version="1.0" encoding="utf-8"?>
<sst xmlns="http://schemas.openxmlformats.org/spreadsheetml/2006/main" count="22" uniqueCount="21">
  <si>
    <t>DATE</t>
  </si>
  <si>
    <t>HS</t>
  </si>
  <si>
    <t>1987 mean</t>
  </si>
  <si>
    <t>1986 mean</t>
  </si>
  <si>
    <t>Trend</t>
  </si>
  <si>
    <t>Seasonal mean</t>
  </si>
  <si>
    <t>Base</t>
  </si>
  <si>
    <t>alp</t>
  </si>
  <si>
    <t>bet</t>
  </si>
  <si>
    <t>gam</t>
  </si>
  <si>
    <t>APE</t>
  </si>
  <si>
    <t>MAPE</t>
  </si>
  <si>
    <t>season</t>
  </si>
  <si>
    <t>q#</t>
  </si>
  <si>
    <t>sales</t>
  </si>
  <si>
    <t>ft1</t>
  </si>
  <si>
    <t>ft2</t>
  </si>
  <si>
    <t>ft3</t>
  </si>
  <si>
    <t>ft4</t>
  </si>
  <si>
    <t>seas</t>
  </si>
  <si>
    <t>seasonalities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</si>
</sst>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新細明體"/>
      <family val="1"/>
      <charset val="136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7">
    <xf numFmtId="0" fontId="0" fillId="0" borderId="0" xfId="0"/>
    <xf numFmtId="17" fontId="0" fillId="0" borderId="0" xfId="0" applyNumberFormat="1"/>
    <xf numFmtId="0" fontId="2" fillId="0" borderId="0" xfId="1" applyFont="1">
      <alignment vertical="center"/>
    </xf>
    <xf numFmtId="2" fontId="0" fillId="0" borderId="0" xfId="0" applyNumberFormat="1"/>
    <xf numFmtId="0" fontId="2" fillId="0" borderId="0" xfId="0" applyFont="1"/>
    <xf numFmtId="0" fontId="4" fillId="2" borderId="0" xfId="0" applyFont="1" applyFill="1"/>
    <xf numFmtId="0" fontId="1" fillId="0" borderId="0" xfId="0" applyFont="1"/>
  </cellXfs>
  <cellStyles count="2">
    <cellStyle name="Normal" xfId="0" builtinId="0"/>
    <cellStyle name="Normal_Quarterly Sales - 28SEP06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131"/>
  <sheetViews>
    <sheetView tabSelected="1" topLeftCell="A3" workbookViewId="0">
      <selection activeCell="L32" sqref="L32"/>
    </sheetView>
  </sheetViews>
  <sheetFormatPr defaultRowHeight="12.75"/>
  <cols>
    <col min="12" max="12" width="13" customWidth="1"/>
    <col min="14" max="14" width="11" customWidth="1"/>
  </cols>
  <sheetData>
    <row r="1" spans="3:15">
      <c r="C1" t="s">
        <v>0</v>
      </c>
      <c r="D1" t="s">
        <v>1</v>
      </c>
      <c r="L1" t="s">
        <v>5</v>
      </c>
      <c r="N1" t="s">
        <v>2</v>
      </c>
      <c r="O1">
        <f>AVERAGE(D26:D29)</f>
        <v>29.2814999225</v>
      </c>
    </row>
    <row r="2" spans="3:15">
      <c r="C2" s="1"/>
      <c r="N2" t="s">
        <v>3</v>
      </c>
      <c r="O2">
        <f>AVERAGE(D30:D33)</f>
        <v>83.695749877499992</v>
      </c>
    </row>
    <row r="3" spans="3:15">
      <c r="C3" s="1"/>
      <c r="N3" t="s">
        <v>4</v>
      </c>
      <c r="O3">
        <f>(O2/O1)^(1/4)</f>
        <v>1.3002519727515263</v>
      </c>
    </row>
    <row r="4" spans="3:15">
      <c r="C4" s="1"/>
    </row>
    <row r="5" spans="3:15">
      <c r="C5" s="1"/>
    </row>
    <row r="6" spans="3:15">
      <c r="C6" s="1"/>
    </row>
    <row r="7" spans="3:15">
      <c r="C7" s="1"/>
    </row>
    <row r="8" spans="3:15">
      <c r="C8" s="1"/>
    </row>
    <row r="9" spans="3:15">
      <c r="C9" s="1"/>
    </row>
    <row r="10" spans="3:15">
      <c r="C10" s="1"/>
      <c r="L10" t="s">
        <v>7</v>
      </c>
      <c r="M10" t="s">
        <v>8</v>
      </c>
      <c r="N10" t="s">
        <v>9</v>
      </c>
    </row>
    <row r="11" spans="3:15">
      <c r="C11" s="1"/>
      <c r="L11">
        <v>1</v>
      </c>
      <c r="M11">
        <v>0.10738821200971051</v>
      </c>
      <c r="N11">
        <v>0.37522875998890243</v>
      </c>
    </row>
    <row r="12" spans="3:15">
      <c r="C12" s="3"/>
    </row>
    <row r="13" spans="3:15">
      <c r="C13" s="3"/>
    </row>
    <row r="14" spans="3:15">
      <c r="C14" s="3"/>
    </row>
    <row r="15" spans="3:15">
      <c r="C15" s="3"/>
    </row>
    <row r="16" spans="3:15">
      <c r="C16" s="3"/>
    </row>
    <row r="17" spans="2:12">
      <c r="C17" s="3"/>
    </row>
    <row r="18" spans="2:12">
      <c r="C18" s="1"/>
    </row>
    <row r="19" spans="2:12">
      <c r="C19" s="1"/>
    </row>
    <row r="20" spans="2:12">
      <c r="C20" s="1"/>
    </row>
    <row r="21" spans="2:12">
      <c r="C21" s="1"/>
      <c r="G21" t="s">
        <v>11</v>
      </c>
      <c r="K21">
        <f>AVERAGE(K34:K129)</f>
        <v>0.14788346263678107</v>
      </c>
      <c r="L21" t="s">
        <v>19</v>
      </c>
    </row>
    <row r="22" spans="2:12">
      <c r="C22" s="1"/>
    </row>
    <row r="23" spans="2:12">
      <c r="C23" s="1"/>
    </row>
    <row r="24" spans="2:12">
      <c r="C24" s="1"/>
      <c r="E24" t="s">
        <v>6</v>
      </c>
      <c r="F24" t="s">
        <v>4</v>
      </c>
      <c r="G24" t="s">
        <v>15</v>
      </c>
      <c r="H24" t="s">
        <v>16</v>
      </c>
      <c r="I24" t="s">
        <v>17</v>
      </c>
      <c r="J24" t="s">
        <v>18</v>
      </c>
      <c r="K24" t="s">
        <v>10</v>
      </c>
    </row>
    <row r="25" spans="2:12">
      <c r="B25" t="s">
        <v>12</v>
      </c>
      <c r="C25" s="1" t="s">
        <v>13</v>
      </c>
      <c r="D25" t="s">
        <v>14</v>
      </c>
      <c r="F25" s="3"/>
    </row>
    <row r="26" spans="2:12">
      <c r="B26">
        <v>1</v>
      </c>
      <c r="C26" s="3">
        <v>1</v>
      </c>
      <c r="D26">
        <v>19.539999959999999</v>
      </c>
      <c r="F26" s="3"/>
    </row>
    <row r="27" spans="2:12">
      <c r="B27">
        <v>2</v>
      </c>
      <c r="C27" s="3">
        <v>2</v>
      </c>
      <c r="D27">
        <v>23.54999995</v>
      </c>
      <c r="F27" s="3"/>
    </row>
    <row r="28" spans="2:12">
      <c r="B28">
        <v>3</v>
      </c>
      <c r="C28" s="3">
        <v>3</v>
      </c>
      <c r="D28">
        <v>32.568999890000001</v>
      </c>
      <c r="F28" s="3"/>
    </row>
    <row r="29" spans="2:12">
      <c r="B29">
        <v>4</v>
      </c>
      <c r="C29" s="3">
        <v>4</v>
      </c>
      <c r="D29">
        <v>41.466999889999997</v>
      </c>
      <c r="F29" s="3"/>
      <c r="L29" s="6" t="s">
        <v>20</v>
      </c>
    </row>
    <row r="30" spans="2:12">
      <c r="B30">
        <v>1</v>
      </c>
      <c r="C30" s="3">
        <v>5</v>
      </c>
      <c r="D30">
        <v>67.620999810000001</v>
      </c>
      <c r="F30" s="3"/>
      <c r="L30">
        <f>AVERAGE(D26,D30)/AVERAGE($D$26:$D$33)</f>
        <v>0.77149160494080282</v>
      </c>
    </row>
    <row r="31" spans="2:12">
      <c r="B31">
        <v>2</v>
      </c>
      <c r="C31" s="3">
        <v>6</v>
      </c>
      <c r="D31">
        <v>78.764999869999997</v>
      </c>
      <c r="F31" s="3"/>
      <c r="L31">
        <f>AVERAGE(D27,D31)/AVERAGE($D$26:$D$33)</f>
        <v>0.90562480500388309</v>
      </c>
    </row>
    <row r="32" spans="2:12">
      <c r="B32">
        <v>3</v>
      </c>
      <c r="C32" s="3">
        <v>7</v>
      </c>
      <c r="D32">
        <v>90.718999859999997</v>
      </c>
      <c r="F32" s="3"/>
      <c r="L32">
        <f>AVERAGE(D28,D32)/AVERAGE($D$26:$D$33)</f>
        <v>1.0912639488769003</v>
      </c>
    </row>
    <row r="33" spans="2:12">
      <c r="B33">
        <v>4</v>
      </c>
      <c r="C33" s="3">
        <v>8</v>
      </c>
      <c r="D33">
        <v>97.677999970000002</v>
      </c>
      <c r="E33">
        <f>D33/L33</f>
        <v>79.308576044258047</v>
      </c>
      <c r="F33" s="3">
        <f>O3</f>
        <v>1.3002519727515263</v>
      </c>
      <c r="L33">
        <f>AVERAGE(D29,D33)/AVERAGE($D$26:$D$33)</f>
        <v>1.2316196411784133</v>
      </c>
    </row>
    <row r="34" spans="2:12">
      <c r="B34">
        <v>1</v>
      </c>
      <c r="C34" s="3">
        <v>9</v>
      </c>
      <c r="D34">
        <v>133.553</v>
      </c>
      <c r="E34">
        <f t="shared" ref="E34:E65" si="0">alp*(D34/L31)+(1-alp)*(E33*F33)</f>
        <v>147.47056315382986</v>
      </c>
      <c r="F34">
        <f t="shared" ref="F34:F65" si="1">bet*(E34/E33)+(1-bet)*F33</f>
        <v>1.3603035624239015</v>
      </c>
      <c r="G34">
        <f t="shared" ref="G34:G65" si="2">(E33*F33)*L31</f>
        <v>93.389055473748812</v>
      </c>
      <c r="H34">
        <f t="shared" ref="H34:H65" si="3">E33*(F33)^2*L32</f>
        <v>146.32044157589408</v>
      </c>
      <c r="I34">
        <f t="shared" ref="I34:I65" si="4">E33*(F33)^3*L33</f>
        <v>214.723373947591</v>
      </c>
      <c r="J34">
        <f t="shared" ref="J34:J65" si="5">E33*(F33)^4*L34</f>
        <v>186.29797200588271</v>
      </c>
      <c r="K34">
        <f>ABS(D34-G34)/D34</f>
        <v>0.30073412447680836</v>
      </c>
      <c r="L34">
        <f t="shared" ref="L34:L65" si="6">gam*(D34/E34)+(1-gam)*L30</f>
        <v>0.82182223927381581</v>
      </c>
    </row>
    <row r="35" spans="2:12">
      <c r="B35">
        <v>2</v>
      </c>
      <c r="C35" s="3">
        <v>10</v>
      </c>
      <c r="D35">
        <v>131.0189996</v>
      </c>
      <c r="E35">
        <f t="shared" si="0"/>
        <v>120.06169518826427</v>
      </c>
      <c r="F35">
        <f t="shared" si="1"/>
        <v>1.3016520419293416</v>
      </c>
      <c r="G35">
        <f t="shared" si="2"/>
        <v>218.91271245401848</v>
      </c>
      <c r="H35">
        <f t="shared" si="3"/>
        <v>336.08847161078631</v>
      </c>
      <c r="I35">
        <f t="shared" si="4"/>
        <v>305.06384125792903</v>
      </c>
      <c r="J35">
        <f t="shared" si="5"/>
        <v>492.46896555684822</v>
      </c>
      <c r="K35">
        <f t="shared" ref="K35:K98" si="7">ABS(D35-G35)/D35</f>
        <v>0.67084707654887688</v>
      </c>
      <c r="L35">
        <f t="shared" si="6"/>
        <v>0.97528195076475677</v>
      </c>
    </row>
    <row r="36" spans="2:12">
      <c r="B36">
        <v>3</v>
      </c>
      <c r="C36" s="3">
        <v>11</v>
      </c>
      <c r="D36">
        <v>142.6809998</v>
      </c>
      <c r="E36">
        <f t="shared" si="0"/>
        <v>115.84826599832628</v>
      </c>
      <c r="F36">
        <f t="shared" si="1"/>
        <v>1.2654895008435001</v>
      </c>
      <c r="G36">
        <f t="shared" si="2"/>
        <v>192.4757325361573</v>
      </c>
      <c r="H36">
        <f t="shared" si="3"/>
        <v>167.17532204451558</v>
      </c>
      <c r="I36">
        <f t="shared" si="4"/>
        <v>258.23753643694619</v>
      </c>
      <c r="J36">
        <f t="shared" si="5"/>
        <v>394.26055101612758</v>
      </c>
      <c r="K36">
        <f t="shared" si="7"/>
        <v>0.34899343855142584</v>
      </c>
      <c r="L36">
        <f t="shared" si="6"/>
        <v>1.143929441256581</v>
      </c>
    </row>
    <row r="37" spans="2:12">
      <c r="B37">
        <v>4</v>
      </c>
      <c r="C37" s="3">
        <v>12</v>
      </c>
      <c r="D37">
        <v>175.80799959999999</v>
      </c>
      <c r="E37">
        <f t="shared" si="0"/>
        <v>213.92460704805052</v>
      </c>
      <c r="F37">
        <f t="shared" si="1"/>
        <v>1.3278931758741177</v>
      </c>
      <c r="G37">
        <f t="shared" si="2"/>
        <v>120.48305569493918</v>
      </c>
      <c r="H37">
        <f t="shared" si="3"/>
        <v>180.94092968029813</v>
      </c>
      <c r="I37">
        <f t="shared" si="4"/>
        <v>268.57427644895819</v>
      </c>
      <c r="J37">
        <f t="shared" si="5"/>
        <v>320.24532816070138</v>
      </c>
      <c r="K37">
        <f t="shared" si="7"/>
        <v>0.31468957061644887</v>
      </c>
      <c r="L37">
        <f t="shared" si="6"/>
        <v>1.0778518702150772</v>
      </c>
    </row>
    <row r="38" spans="2:12">
      <c r="B38">
        <v>1</v>
      </c>
      <c r="C38" s="2">
        <v>13</v>
      </c>
      <c r="D38" s="4">
        <v>214.29299974</v>
      </c>
      <c r="E38">
        <f t="shared" si="0"/>
        <v>219.72415215104152</v>
      </c>
      <c r="F38">
        <f t="shared" si="1"/>
        <v>1.2955926330149203</v>
      </c>
      <c r="G38">
        <f t="shared" si="2"/>
        <v>277.0473936834743</v>
      </c>
      <c r="H38">
        <f t="shared" si="3"/>
        <v>431.50542341659263</v>
      </c>
      <c r="I38">
        <f t="shared" si="4"/>
        <v>539.89491820213618</v>
      </c>
      <c r="J38">
        <f t="shared" si="5"/>
        <v>584.92758025418163</v>
      </c>
      <c r="K38">
        <f t="shared" si="7"/>
        <v>0.29284388206620704</v>
      </c>
      <c r="L38">
        <f t="shared" si="6"/>
        <v>0.87940473652481632</v>
      </c>
    </row>
    <row r="39" spans="2:12">
      <c r="B39">
        <v>2</v>
      </c>
      <c r="C39" s="2">
        <v>14</v>
      </c>
      <c r="D39" s="4">
        <v>227.98199987000001</v>
      </c>
      <c r="E39">
        <f t="shared" si="0"/>
        <v>199.29725702274683</v>
      </c>
      <c r="F39">
        <f t="shared" si="1"/>
        <v>1.2538660065754692</v>
      </c>
      <c r="G39">
        <f t="shared" si="2"/>
        <v>325.64581762009681</v>
      </c>
      <c r="H39">
        <f t="shared" si="3"/>
        <v>397.53357717811963</v>
      </c>
      <c r="I39">
        <f t="shared" si="4"/>
        <v>420.21544163050174</v>
      </c>
      <c r="J39">
        <f t="shared" si="5"/>
        <v>642.96105074470256</v>
      </c>
      <c r="K39">
        <f t="shared" si="7"/>
        <v>0.42838389787696701</v>
      </c>
      <c r="L39">
        <f t="shared" si="6"/>
        <v>1.0385633394972442</v>
      </c>
    </row>
    <row r="40" spans="2:12">
      <c r="B40">
        <v>3</v>
      </c>
      <c r="C40" s="2">
        <v>15</v>
      </c>
      <c r="D40" s="4">
        <v>267.28399944</v>
      </c>
      <c r="E40">
        <f t="shared" si="0"/>
        <v>247.97841598276904</v>
      </c>
      <c r="F40">
        <f t="shared" si="1"/>
        <v>1.2528348716777062</v>
      </c>
      <c r="G40">
        <f t="shared" si="2"/>
        <v>269.34661967927457</v>
      </c>
      <c r="H40">
        <f t="shared" si="3"/>
        <v>275.54490098248431</v>
      </c>
      <c r="I40">
        <f t="shared" si="4"/>
        <v>408.02586579252733</v>
      </c>
      <c r="J40">
        <f t="shared" si="5"/>
        <v>551.30052361724097</v>
      </c>
      <c r="K40">
        <f t="shared" si="7"/>
        <v>7.7169611484266308E-3</v>
      </c>
      <c r="L40">
        <f t="shared" si="6"/>
        <v>1.1191352362115989</v>
      </c>
    </row>
    <row r="41" spans="2:12">
      <c r="B41">
        <v>4</v>
      </c>
      <c r="C41" s="2">
        <v>16</v>
      </c>
      <c r="D41" s="4">
        <v>273.20999907999999</v>
      </c>
      <c r="E41">
        <f t="shared" si="0"/>
        <v>310.67606044476901</v>
      </c>
      <c r="F41">
        <f t="shared" si="1"/>
        <v>1.2528348948366714</v>
      </c>
      <c r="G41">
        <f t="shared" si="2"/>
        <v>273.20995205105658</v>
      </c>
      <c r="H41">
        <f t="shared" si="3"/>
        <v>404.23557949362123</v>
      </c>
      <c r="I41">
        <f t="shared" si="4"/>
        <v>545.73015347832131</v>
      </c>
      <c r="J41">
        <f t="shared" si="5"/>
        <v>612.99715987238085</v>
      </c>
      <c r="K41">
        <f t="shared" si="7"/>
        <v>1.7213478120023409E-7</v>
      </c>
      <c r="L41">
        <f t="shared" si="6"/>
        <v>1.0033887983171288</v>
      </c>
    </row>
    <row r="42" spans="2:12">
      <c r="B42">
        <v>1</v>
      </c>
      <c r="C42" s="2">
        <v>17</v>
      </c>
      <c r="D42" s="4">
        <v>316.22799968999999</v>
      </c>
      <c r="E42">
        <f t="shared" si="0"/>
        <v>304.48600259959312</v>
      </c>
      <c r="F42">
        <f t="shared" si="1"/>
        <v>1.2235437536469398</v>
      </c>
      <c r="G42">
        <f t="shared" si="2"/>
        <v>404.23565654903308</v>
      </c>
      <c r="H42">
        <f t="shared" si="3"/>
        <v>545.7302675933978</v>
      </c>
      <c r="I42">
        <f t="shared" si="4"/>
        <v>612.997299384754</v>
      </c>
      <c r="J42">
        <f t="shared" si="5"/>
        <v>718.79797246936414</v>
      </c>
      <c r="K42">
        <f t="shared" si="7"/>
        <v>0.27830444155896211</v>
      </c>
      <c r="L42">
        <f t="shared" si="6"/>
        <v>0.93912562175972658</v>
      </c>
    </row>
    <row r="43" spans="2:12">
      <c r="B43">
        <v>2</v>
      </c>
      <c r="C43" s="2">
        <v>18</v>
      </c>
      <c r="D43" s="4">
        <v>300.10199927999997</v>
      </c>
      <c r="E43">
        <f t="shared" si="0"/>
        <v>268.15525914086993</v>
      </c>
      <c r="F43">
        <f t="shared" si="1"/>
        <v>1.1867244138241544</v>
      </c>
      <c r="G43">
        <f t="shared" si="2"/>
        <v>416.93601070741903</v>
      </c>
      <c r="H43">
        <f t="shared" si="3"/>
        <v>457.37833527541801</v>
      </c>
      <c r="I43">
        <f t="shared" si="4"/>
        <v>523.78075188450373</v>
      </c>
      <c r="J43">
        <f t="shared" si="5"/>
        <v>729.35718198134066</v>
      </c>
      <c r="K43">
        <f t="shared" si="7"/>
        <v>0.38931433881722011</v>
      </c>
      <c r="L43">
        <f t="shared" si="6"/>
        <v>1.0687962323913256</v>
      </c>
    </row>
    <row r="44" spans="2:12">
      <c r="B44">
        <v>3</v>
      </c>
      <c r="C44" s="2">
        <v>19</v>
      </c>
      <c r="D44" s="4">
        <v>422.14299964999998</v>
      </c>
      <c r="E44">
        <f t="shared" si="0"/>
        <v>420.71727366103045</v>
      </c>
      <c r="F44">
        <f t="shared" si="1"/>
        <v>1.2277689657268649</v>
      </c>
      <c r="G44">
        <f t="shared" si="2"/>
        <v>319.3047977819212</v>
      </c>
      <c r="H44">
        <f t="shared" si="3"/>
        <v>354.65800125475903</v>
      </c>
      <c r="I44">
        <f t="shared" si="4"/>
        <v>478.99487197788432</v>
      </c>
      <c r="J44">
        <f t="shared" si="5"/>
        <v>572.10869359836818</v>
      </c>
      <c r="K44">
        <f t="shared" si="7"/>
        <v>0.24360987142589655</v>
      </c>
      <c r="L44">
        <f t="shared" si="6"/>
        <v>1.0757038438473245</v>
      </c>
    </row>
    <row r="45" spans="2:12">
      <c r="B45">
        <v>4</v>
      </c>
      <c r="C45" s="2">
        <v>20</v>
      </c>
      <c r="D45" s="4">
        <v>477.39899921</v>
      </c>
      <c r="E45">
        <f t="shared" si="0"/>
        <v>508.34413218910299</v>
      </c>
      <c r="F45">
        <f t="shared" si="1"/>
        <v>1.2256760460260276</v>
      </c>
      <c r="G45">
        <f t="shared" si="2"/>
        <v>485.0993407350179</v>
      </c>
      <c r="H45">
        <f t="shared" si="3"/>
        <v>677.82652646288864</v>
      </c>
      <c r="I45">
        <f t="shared" si="4"/>
        <v>837.592960354345</v>
      </c>
      <c r="J45">
        <f t="shared" si="5"/>
        <v>936.18525639406914</v>
      </c>
      <c r="K45">
        <f t="shared" si="7"/>
        <v>1.6129781456937345E-2</v>
      </c>
      <c r="L45">
        <f t="shared" si="6"/>
        <v>0.9792754062645469</v>
      </c>
    </row>
    <row r="46" spans="2:12">
      <c r="B46">
        <v>1</v>
      </c>
      <c r="C46" s="2">
        <v>21</v>
      </c>
      <c r="D46" s="4">
        <v>698.29599953000002</v>
      </c>
      <c r="E46">
        <f t="shared" si="0"/>
        <v>653.34811104978542</v>
      </c>
      <c r="F46">
        <f t="shared" si="1"/>
        <v>1.2320733361256708</v>
      </c>
      <c r="G46">
        <f t="shared" si="2"/>
        <v>665.92976604231262</v>
      </c>
      <c r="H46">
        <f t="shared" si="3"/>
        <v>821.48934050674097</v>
      </c>
      <c r="I46">
        <f t="shared" si="4"/>
        <v>916.62090586521424</v>
      </c>
      <c r="J46">
        <f t="shared" si="5"/>
        <v>1133.2392638772617</v>
      </c>
      <c r="K46">
        <f t="shared" si="7"/>
        <v>4.6350306330656399E-2</v>
      </c>
      <c r="L46">
        <f t="shared" si="6"/>
        <v>0.98778176419402541</v>
      </c>
    </row>
    <row r="47" spans="2:12">
      <c r="B47">
        <v>2</v>
      </c>
      <c r="C47" s="2">
        <v>22</v>
      </c>
      <c r="D47" s="4">
        <v>435.34399986</v>
      </c>
      <c r="E47">
        <f t="shared" si="0"/>
        <v>404.70618595445745</v>
      </c>
      <c r="F47">
        <f t="shared" si="1"/>
        <v>1.1662831182180484</v>
      </c>
      <c r="G47">
        <f t="shared" si="2"/>
        <v>865.91232098822877</v>
      </c>
      <c r="H47">
        <f t="shared" si="3"/>
        <v>971.2311552585935</v>
      </c>
      <c r="I47">
        <f t="shared" si="4"/>
        <v>1207.0223747617513</v>
      </c>
      <c r="J47">
        <f t="shared" si="5"/>
        <v>1613.0124550679734</v>
      </c>
      <c r="K47">
        <f t="shared" si="7"/>
        <v>0.98903010324408513</v>
      </c>
      <c r="L47">
        <f t="shared" si="6"/>
        <v>1.0713881668724454</v>
      </c>
    </row>
    <row r="48" spans="2:12">
      <c r="B48">
        <v>3</v>
      </c>
      <c r="C48" s="2">
        <v>23</v>
      </c>
      <c r="D48" s="4">
        <v>374.92899990000001</v>
      </c>
      <c r="E48">
        <f t="shared" si="0"/>
        <v>382.86369442297075</v>
      </c>
      <c r="F48">
        <f t="shared" si="1"/>
        <v>1.1426303973402061</v>
      </c>
      <c r="G48">
        <f t="shared" si="2"/>
        <v>462.2199429798568</v>
      </c>
      <c r="H48">
        <f t="shared" si="3"/>
        <v>543.76196398763932</v>
      </c>
      <c r="I48">
        <f t="shared" si="4"/>
        <v>687.85778367569594</v>
      </c>
      <c r="J48">
        <f t="shared" si="5"/>
        <v>778.37542813000869</v>
      </c>
      <c r="K48">
        <f t="shared" si="7"/>
        <v>0.23281992884823202</v>
      </c>
      <c r="L48">
        <f t="shared" si="6"/>
        <v>1.0395211207854718</v>
      </c>
    </row>
    <row r="49" spans="2:12">
      <c r="B49">
        <v>4</v>
      </c>
      <c r="C49" s="2">
        <v>24</v>
      </c>
      <c r="D49" s="4">
        <v>409.70899962999999</v>
      </c>
      <c r="E49">
        <f t="shared" si="0"/>
        <v>414.7768408787133</v>
      </c>
      <c r="F49">
        <f t="shared" si="1"/>
        <v>1.1362647902793024</v>
      </c>
      <c r="G49">
        <f t="shared" si="2"/>
        <v>432.12656295421868</v>
      </c>
      <c r="H49">
        <f t="shared" si="3"/>
        <v>535.5531498326003</v>
      </c>
      <c r="I49">
        <f t="shared" si="4"/>
        <v>593.73797040080353</v>
      </c>
      <c r="J49">
        <f t="shared" si="5"/>
        <v>641.18795539566247</v>
      </c>
      <c r="K49">
        <f t="shared" si="7"/>
        <v>5.4715818652906194E-2</v>
      </c>
      <c r="L49">
        <f t="shared" si="6"/>
        <v>0.98246723640244693</v>
      </c>
    </row>
    <row r="50" spans="2:12">
      <c r="B50">
        <v>1</v>
      </c>
      <c r="C50" s="2">
        <v>25</v>
      </c>
      <c r="D50" s="4">
        <v>533.88999938999996</v>
      </c>
      <c r="E50">
        <f t="shared" si="0"/>
        <v>498.31612472304118</v>
      </c>
      <c r="F50">
        <f t="shared" si="1"/>
        <v>1.1432603797623</v>
      </c>
      <c r="G50">
        <f t="shared" si="2"/>
        <v>504.94130046041352</v>
      </c>
      <c r="H50">
        <f t="shared" si="3"/>
        <v>556.68166274806822</v>
      </c>
      <c r="I50">
        <f t="shared" si="4"/>
        <v>597.82107848719113</v>
      </c>
      <c r="J50">
        <f t="shared" si="5"/>
        <v>704.64797450903325</v>
      </c>
      <c r="K50">
        <f t="shared" si="7"/>
        <v>5.4222216116919207E-2</v>
      </c>
      <c r="L50">
        <f t="shared" si="6"/>
        <v>1.019153290998182</v>
      </c>
    </row>
    <row r="51" spans="2:12">
      <c r="B51">
        <v>2</v>
      </c>
      <c r="C51" s="2">
        <v>26</v>
      </c>
      <c r="D51" s="4">
        <v>408.94299984000003</v>
      </c>
      <c r="E51">
        <f t="shared" si="0"/>
        <v>393.39556615357554</v>
      </c>
      <c r="F51">
        <f t="shared" si="1"/>
        <v>1.1052652944602392</v>
      </c>
      <c r="G51">
        <f t="shared" si="2"/>
        <v>592.22046535006609</v>
      </c>
      <c r="H51">
        <f t="shared" si="3"/>
        <v>639.90178691719746</v>
      </c>
      <c r="I51">
        <f t="shared" si="4"/>
        <v>758.89188860289039</v>
      </c>
      <c r="J51">
        <f t="shared" si="5"/>
        <v>901.89944706192534</v>
      </c>
      <c r="K51">
        <f t="shared" si="7"/>
        <v>0.4481736221961834</v>
      </c>
      <c r="L51">
        <f t="shared" si="6"/>
        <v>1.0594307346847212</v>
      </c>
    </row>
    <row r="52" spans="2:12">
      <c r="B52">
        <v>3</v>
      </c>
      <c r="C52" s="2">
        <v>27</v>
      </c>
      <c r="D52" s="4">
        <v>448.27899932999998</v>
      </c>
      <c r="E52">
        <f t="shared" si="0"/>
        <v>456.27882815867457</v>
      </c>
      <c r="F52">
        <f t="shared" si="1"/>
        <v>1.1111267701602101</v>
      </c>
      <c r="G52">
        <f t="shared" si="2"/>
        <v>427.18310728038858</v>
      </c>
      <c r="H52">
        <f t="shared" si="3"/>
        <v>489.78111846191547</v>
      </c>
      <c r="I52">
        <f t="shared" si="4"/>
        <v>562.73202129872072</v>
      </c>
      <c r="J52">
        <f t="shared" si="5"/>
        <v>597.71137129581393</v>
      </c>
      <c r="K52">
        <f t="shared" si="7"/>
        <v>4.7059737532075825E-2</v>
      </c>
      <c r="L52">
        <f t="shared" si="6"/>
        <v>1.0181128624958793</v>
      </c>
    </row>
    <row r="53" spans="2:12">
      <c r="B53">
        <v>4</v>
      </c>
      <c r="C53" s="2">
        <v>28</v>
      </c>
      <c r="D53" s="4">
        <v>510.78599930000001</v>
      </c>
      <c r="E53">
        <f t="shared" si="0"/>
        <v>501.18662600767794</v>
      </c>
      <c r="F53">
        <f t="shared" si="1"/>
        <v>1.1097624094918979</v>
      </c>
      <c r="G53">
        <f t="shared" si="2"/>
        <v>516.69402544156526</v>
      </c>
      <c r="H53">
        <f t="shared" si="3"/>
        <v>596.80177699636636</v>
      </c>
      <c r="I53">
        <f t="shared" si="4"/>
        <v>637.26061006676707</v>
      </c>
      <c r="J53">
        <f t="shared" si="5"/>
        <v>692.86024244595228</v>
      </c>
      <c r="K53">
        <f t="shared" si="7"/>
        <v>1.156653892170463E-2</v>
      </c>
      <c r="L53">
        <f t="shared" si="6"/>
        <v>0.99623289917728985</v>
      </c>
    </row>
    <row r="54" spans="2:12">
      <c r="B54">
        <v>1</v>
      </c>
      <c r="C54" s="2">
        <v>29</v>
      </c>
      <c r="D54" s="4">
        <v>662.25299834999998</v>
      </c>
      <c r="E54">
        <f t="shared" si="0"/>
        <v>625.10268644139501</v>
      </c>
      <c r="F54">
        <f t="shared" si="1"/>
        <v>1.1245264561558983</v>
      </c>
      <c r="G54">
        <f t="shared" si="2"/>
        <v>589.25333807034917</v>
      </c>
      <c r="H54">
        <f t="shared" si="3"/>
        <v>628.42784190201553</v>
      </c>
      <c r="I54">
        <f t="shared" si="4"/>
        <v>682.41785799975889</v>
      </c>
      <c r="J54">
        <f t="shared" si="5"/>
        <v>786.23430887683219</v>
      </c>
      <c r="K54">
        <f t="shared" si="7"/>
        <v>0.11022926353150397</v>
      </c>
      <c r="L54">
        <f t="shared" si="6"/>
        <v>1.034266546248205</v>
      </c>
    </row>
    <row r="55" spans="2:12">
      <c r="B55">
        <v>2</v>
      </c>
      <c r="C55" s="2">
        <v>30</v>
      </c>
      <c r="D55" s="4">
        <v>575.32699965999996</v>
      </c>
      <c r="E55">
        <f t="shared" si="0"/>
        <v>565.09157368820547</v>
      </c>
      <c r="F55">
        <f t="shared" si="1"/>
        <v>1.1008442987533134</v>
      </c>
      <c r="G55">
        <f t="shared" si="2"/>
        <v>715.6768459461066</v>
      </c>
      <c r="H55">
        <f t="shared" si="3"/>
        <v>787.50188054441696</v>
      </c>
      <c r="I55">
        <f t="shared" si="4"/>
        <v>919.37539098172499</v>
      </c>
      <c r="J55">
        <f t="shared" si="5"/>
        <v>1043.518705671454</v>
      </c>
      <c r="K55">
        <f t="shared" si="7"/>
        <v>0.24394795719486301</v>
      </c>
      <c r="L55">
        <f t="shared" si="6"/>
        <v>1.0439270807379222</v>
      </c>
    </row>
    <row r="56" spans="2:12">
      <c r="B56">
        <v>3</v>
      </c>
      <c r="C56" s="2">
        <v>31</v>
      </c>
      <c r="D56" s="4">
        <v>637.06399918</v>
      </c>
      <c r="E56">
        <f t="shared" si="0"/>
        <v>639.47295828726487</v>
      </c>
      <c r="F56">
        <f t="shared" si="1"/>
        <v>1.1041500124493728</v>
      </c>
      <c r="G56">
        <f t="shared" si="2"/>
        <v>619.73440723601277</v>
      </c>
      <c r="H56">
        <f t="shared" si="3"/>
        <v>708.27694276218153</v>
      </c>
      <c r="I56">
        <f t="shared" si="4"/>
        <v>786.98542257088673</v>
      </c>
      <c r="J56">
        <f t="shared" si="5"/>
        <v>838.11194131893581</v>
      </c>
      <c r="K56">
        <f t="shared" si="7"/>
        <v>2.7202277897186301E-2</v>
      </c>
      <c r="L56">
        <f t="shared" si="6"/>
        <v>1.0099028709912425</v>
      </c>
    </row>
    <row r="57" spans="2:12">
      <c r="B57">
        <v>4</v>
      </c>
      <c r="C57" s="2">
        <v>32</v>
      </c>
      <c r="D57" s="4">
        <v>786.42399979000004</v>
      </c>
      <c r="E57">
        <f t="shared" si="0"/>
        <v>760.36878756520537</v>
      </c>
      <c r="F57">
        <f t="shared" si="1"/>
        <v>1.1132678524519621</v>
      </c>
      <c r="G57">
        <f t="shared" si="2"/>
        <v>730.26879479456124</v>
      </c>
      <c r="H57">
        <f t="shared" si="3"/>
        <v>813.85776456613735</v>
      </c>
      <c r="I57">
        <f t="shared" si="4"/>
        <v>869.33273986158576</v>
      </c>
      <c r="J57">
        <f t="shared" si="5"/>
        <v>960.44531213073981</v>
      </c>
      <c r="K57">
        <f t="shared" si="7"/>
        <v>7.1405762044945226E-2</v>
      </c>
      <c r="L57">
        <f t="shared" si="6"/>
        <v>1.010504217405565</v>
      </c>
    </row>
    <row r="58" spans="2:12">
      <c r="B58">
        <v>1</v>
      </c>
      <c r="C58" s="2">
        <v>33</v>
      </c>
      <c r="D58" s="4">
        <v>1042.4419975000001</v>
      </c>
      <c r="E58">
        <f t="shared" si="0"/>
        <v>998.57740711461156</v>
      </c>
      <c r="F58">
        <f t="shared" si="1"/>
        <v>1.1347468397187153</v>
      </c>
      <c r="G58">
        <f t="shared" si="2"/>
        <v>883.67814307409515</v>
      </c>
      <c r="H58">
        <f t="shared" si="3"/>
        <v>951.70691417649437</v>
      </c>
      <c r="I58">
        <f t="shared" si="4"/>
        <v>1060.1355943275148</v>
      </c>
      <c r="J58">
        <f t="shared" si="5"/>
        <v>1212.2017069340416</v>
      </c>
      <c r="K58">
        <f t="shared" si="7"/>
        <v>0.15229994072250999</v>
      </c>
      <c r="L58">
        <f t="shared" si="6"/>
        <v>1.0378914566256117</v>
      </c>
    </row>
    <row r="59" spans="2:12">
      <c r="B59">
        <v>2</v>
      </c>
      <c r="C59" s="2">
        <v>34</v>
      </c>
      <c r="D59" s="4">
        <v>867.16099929999996</v>
      </c>
      <c r="E59">
        <f t="shared" si="0"/>
        <v>858.65782166641611</v>
      </c>
      <c r="F59">
        <f t="shared" si="1"/>
        <v>1.1052294974950381</v>
      </c>
      <c r="G59">
        <f t="shared" si="2"/>
        <v>1144.3538224651463</v>
      </c>
      <c r="H59">
        <f t="shared" si="3"/>
        <v>1299.3251059597001</v>
      </c>
      <c r="I59">
        <f t="shared" si="4"/>
        <v>1514.3651918429207</v>
      </c>
      <c r="J59">
        <f t="shared" si="5"/>
        <v>1707.2763072692078</v>
      </c>
      <c r="K59">
        <f t="shared" si="7"/>
        <v>0.31965554653507855</v>
      </c>
      <c r="L59">
        <f t="shared" si="6"/>
        <v>1.0311602187050735</v>
      </c>
    </row>
    <row r="60" spans="2:12">
      <c r="B60">
        <v>3</v>
      </c>
      <c r="C60" s="2">
        <v>35</v>
      </c>
      <c r="D60" s="4">
        <v>993.05099869000003</v>
      </c>
      <c r="E60">
        <f t="shared" si="0"/>
        <v>982.72820794318363</v>
      </c>
      <c r="F60">
        <f t="shared" si="1"/>
        <v>1.1094459775549006</v>
      </c>
      <c r="G60">
        <f t="shared" si="2"/>
        <v>958.9826016412685</v>
      </c>
      <c r="H60">
        <f t="shared" si="3"/>
        <v>1088.6217374814091</v>
      </c>
      <c r="I60">
        <f t="shared" si="4"/>
        <v>1195.373660635451</v>
      </c>
      <c r="J60">
        <f t="shared" si="5"/>
        <v>1294.2155985921456</v>
      </c>
      <c r="K60">
        <f t="shared" si="7"/>
        <v>3.4306795012213294E-2</v>
      </c>
      <c r="L60">
        <f t="shared" si="6"/>
        <v>1.0101285134606126</v>
      </c>
    </row>
    <row r="61" spans="2:12">
      <c r="B61">
        <v>4</v>
      </c>
      <c r="C61" s="2">
        <v>36</v>
      </c>
      <c r="D61" s="4">
        <v>1168.7189980000001</v>
      </c>
      <c r="E61">
        <f t="shared" si="0"/>
        <v>1126.0512749567613</v>
      </c>
      <c r="F61">
        <f t="shared" si="1"/>
        <v>1.1133544834834468</v>
      </c>
      <c r="G61">
        <f t="shared" si="2"/>
        <v>1131.5963008220126</v>
      </c>
      <c r="H61">
        <f t="shared" si="3"/>
        <v>1247.3027844620408</v>
      </c>
      <c r="I61">
        <f t="shared" si="4"/>
        <v>1355.5905484812024</v>
      </c>
      <c r="J61">
        <f t="shared" si="5"/>
        <v>1519.8142448903102</v>
      </c>
      <c r="K61">
        <f t="shared" si="7"/>
        <v>3.176357810689704E-2</v>
      </c>
      <c r="L61">
        <f t="shared" si="6"/>
        <v>1.0207806972176225</v>
      </c>
    </row>
    <row r="62" spans="2:12">
      <c r="B62">
        <v>1</v>
      </c>
      <c r="C62" s="2">
        <v>37</v>
      </c>
      <c r="D62" s="4">
        <v>1405.1369972</v>
      </c>
      <c r="E62">
        <f t="shared" si="0"/>
        <v>1362.6757236276676</v>
      </c>
      <c r="F62">
        <f t="shared" si="1"/>
        <v>1.1237477288010922</v>
      </c>
      <c r="G62">
        <f t="shared" si="2"/>
        <v>1292.7596221761146</v>
      </c>
      <c r="H62">
        <f t="shared" si="3"/>
        <v>1409.9435389818825</v>
      </c>
      <c r="I62">
        <f t="shared" si="4"/>
        <v>1586.3207415108786</v>
      </c>
      <c r="J62">
        <f t="shared" si="5"/>
        <v>1791.3720366970913</v>
      </c>
      <c r="K62">
        <f t="shared" si="7"/>
        <v>7.9976098592392408E-2</v>
      </c>
      <c r="L62">
        <f t="shared" si="6"/>
        <v>1.035365702567498</v>
      </c>
    </row>
    <row r="63" spans="2:12">
      <c r="B63">
        <v>2</v>
      </c>
      <c r="C63" s="2">
        <v>38</v>
      </c>
      <c r="D63" s="4">
        <v>1246.9169998</v>
      </c>
      <c r="E63">
        <f t="shared" si="0"/>
        <v>1234.4142187692244</v>
      </c>
      <c r="F63">
        <f t="shared" si="1"/>
        <v>1.1003507934049426</v>
      </c>
      <c r="G63">
        <f t="shared" si="2"/>
        <v>1546.8135801582657</v>
      </c>
      <c r="H63">
        <f t="shared" si="3"/>
        <v>1756.5585159168304</v>
      </c>
      <c r="I63">
        <f t="shared" si="4"/>
        <v>2002.1323106990881</v>
      </c>
      <c r="J63">
        <f t="shared" si="5"/>
        <v>2223.60396457757</v>
      </c>
      <c r="K63">
        <f t="shared" si="7"/>
        <v>0.24051045932196596</v>
      </c>
      <c r="L63">
        <f t="shared" si="6"/>
        <v>1.0232685180257424</v>
      </c>
    </row>
    <row r="64" spans="2:12">
      <c r="B64">
        <v>3</v>
      </c>
      <c r="C64" s="2">
        <v>39</v>
      </c>
      <c r="D64" s="4">
        <v>1248.211998</v>
      </c>
      <c r="E64">
        <f t="shared" si="0"/>
        <v>1222.801333726524</v>
      </c>
      <c r="F64">
        <f t="shared" si="1"/>
        <v>1.0885640349282497</v>
      </c>
      <c r="G64">
        <f t="shared" si="2"/>
        <v>1386.5148504948233</v>
      </c>
      <c r="H64">
        <f t="shared" si="3"/>
        <v>1547.4513774446659</v>
      </c>
      <c r="I64">
        <f t="shared" si="4"/>
        <v>1682.8445909366039</v>
      </c>
      <c r="J64">
        <f t="shared" si="5"/>
        <v>1835.1740968592242</v>
      </c>
      <c r="K64">
        <f t="shared" si="7"/>
        <v>0.11080077159683203</v>
      </c>
      <c r="L64">
        <f t="shared" si="6"/>
        <v>1.0141255191629295</v>
      </c>
    </row>
    <row r="65" spans="2:12">
      <c r="B65">
        <v>4</v>
      </c>
      <c r="C65" s="2">
        <v>40</v>
      </c>
      <c r="D65" s="4">
        <v>1383.7469977999999</v>
      </c>
      <c r="E65">
        <f t="shared" si="0"/>
        <v>1336.4813943214331</v>
      </c>
      <c r="F65">
        <f t="shared" si="1"/>
        <v>1.0890368517268698</v>
      </c>
      <c r="G65">
        <f t="shared" si="2"/>
        <v>1378.1727539314843</v>
      </c>
      <c r="H65">
        <f t="shared" si="3"/>
        <v>1482.7006558239746</v>
      </c>
      <c r="I65">
        <f t="shared" si="4"/>
        <v>1599.5932386682377</v>
      </c>
      <c r="J65">
        <f t="shared" si="5"/>
        <v>1762.0833334719364</v>
      </c>
      <c r="K65">
        <f t="shared" si="7"/>
        <v>4.0283692592490072E-3</v>
      </c>
      <c r="L65">
        <f t="shared" si="6"/>
        <v>1.0262534106894878</v>
      </c>
    </row>
    <row r="66" spans="2:12">
      <c r="B66">
        <v>1</v>
      </c>
      <c r="C66" s="2">
        <v>41</v>
      </c>
      <c r="D66" s="4">
        <v>1493.3829994</v>
      </c>
      <c r="E66">
        <f t="shared" ref="E66:E97" si="8">alp*(D66/L63)+(1-alp)*(E65*F65)</f>
        <v>1459.4243574318887</v>
      </c>
      <c r="F66">
        <f t="shared" ref="F66:F97" si="9">bet*(E66/E65)+(1-bet)*F65</f>
        <v>1.0893539882254006</v>
      </c>
      <c r="G66">
        <f t="shared" ref="G66:G97" si="10">(E65*F65)*L63</f>
        <v>1489.3442942769523</v>
      </c>
      <c r="H66">
        <f t="shared" ref="H66:H97" si="11">E65*(F65)^2*L64</f>
        <v>1607.4585407542609</v>
      </c>
      <c r="I66">
        <f t="shared" ref="I66:I97" si="12">E65*(F65)^3*L65</f>
        <v>1771.5167323427947</v>
      </c>
      <c r="J66">
        <f t="shared" ref="J66:J97" si="13">E65*(F65)^4*L66</f>
        <v>1937.8439084511172</v>
      </c>
      <c r="K66">
        <f t="shared" si="7"/>
        <v>2.7044000933922432E-3</v>
      </c>
      <c r="L66">
        <f t="shared" ref="L66:L97" si="14">gam*(D66/E66)+(1-gam)*L62</f>
        <v>1.0308264910125382</v>
      </c>
    </row>
    <row r="67" spans="2:12">
      <c r="B67">
        <v>2</v>
      </c>
      <c r="C67" s="2">
        <v>42</v>
      </c>
      <c r="D67" s="4">
        <v>1346.2019997</v>
      </c>
      <c r="E67">
        <f t="shared" si="8"/>
        <v>1327.4510642540286</v>
      </c>
      <c r="F67">
        <f t="shared" si="9"/>
        <v>1.0700474875670021</v>
      </c>
      <c r="G67">
        <f t="shared" si="10"/>
        <v>1612.2869148003674</v>
      </c>
      <c r="H67">
        <f t="shared" si="11"/>
        <v>1777.355322991699</v>
      </c>
      <c r="I67">
        <f t="shared" si="12"/>
        <v>1944.7968586135198</v>
      </c>
      <c r="J67">
        <f t="shared" si="13"/>
        <v>2095.9880726317401</v>
      </c>
      <c r="K67">
        <f t="shared" si="7"/>
        <v>0.19765600939507164</v>
      </c>
      <c r="L67">
        <f t="shared" si="14"/>
        <v>1.0198378018998691</v>
      </c>
    </row>
    <row r="68" spans="2:12">
      <c r="B68">
        <v>3</v>
      </c>
      <c r="C68" s="2">
        <v>43</v>
      </c>
      <c r="D68" s="4">
        <v>1364.7599983</v>
      </c>
      <c r="E68">
        <f t="shared" si="8"/>
        <v>1329.8469793957486</v>
      </c>
      <c r="F68">
        <f t="shared" si="9"/>
        <v>1.0627190380013802</v>
      </c>
      <c r="G68">
        <f t="shared" si="10"/>
        <v>1457.7269573377407</v>
      </c>
      <c r="H68">
        <f t="shared" si="11"/>
        <v>1566.787846817811</v>
      </c>
      <c r="I68">
        <f t="shared" si="12"/>
        <v>1658.6653823363476</v>
      </c>
      <c r="J68">
        <f t="shared" si="13"/>
        <v>1772.8292505422826</v>
      </c>
      <c r="K68">
        <f t="shared" si="7"/>
        <v>6.8119639463014817E-2</v>
      </c>
      <c r="L68">
        <f t="shared" si="14"/>
        <v>1.0186762528617199</v>
      </c>
    </row>
    <row r="69" spans="2:12">
      <c r="B69">
        <v>4</v>
      </c>
      <c r="C69" s="2">
        <v>44</v>
      </c>
      <c r="D69" s="4">
        <v>1354.0899962999999</v>
      </c>
      <c r="E69">
        <f t="shared" si="8"/>
        <v>1313.5964278235936</v>
      </c>
      <c r="F69">
        <f t="shared" si="9"/>
        <v>1.0546714831162682</v>
      </c>
      <c r="G69">
        <f t="shared" si="10"/>
        <v>1456.8193551951281</v>
      </c>
      <c r="H69">
        <f t="shared" si="11"/>
        <v>1531.6858436531529</v>
      </c>
      <c r="I69">
        <f t="shared" si="12"/>
        <v>1625.8977708623254</v>
      </c>
      <c r="J69">
        <f t="shared" si="13"/>
        <v>1743.6354305116045</v>
      </c>
      <c r="K69">
        <f t="shared" si="7"/>
        <v>7.5865975803552393E-2</v>
      </c>
      <c r="L69">
        <f t="shared" si="14"/>
        <v>1.0279693619484358</v>
      </c>
    </row>
    <row r="70" spans="2:12">
      <c r="B70">
        <v>1</v>
      </c>
      <c r="C70" s="2">
        <v>45</v>
      </c>
      <c r="D70" s="4">
        <v>1675.5059967</v>
      </c>
      <c r="E70">
        <f t="shared" si="8"/>
        <v>1642.9141904513424</v>
      </c>
      <c r="F70">
        <f t="shared" si="9"/>
        <v>1.0757225645918012</v>
      </c>
      <c r="G70">
        <f t="shared" si="10"/>
        <v>1412.8962352972592</v>
      </c>
      <c r="H70">
        <f t="shared" si="11"/>
        <v>1488.4441644842213</v>
      </c>
      <c r="I70">
        <f t="shared" si="12"/>
        <v>1584.1406560233947</v>
      </c>
      <c r="J70">
        <f t="shared" si="13"/>
        <v>1668.6901258224686</v>
      </c>
      <c r="K70">
        <f t="shared" si="7"/>
        <v>0.15673459952991214</v>
      </c>
      <c r="L70">
        <f t="shared" si="14"/>
        <v>1.0267032188228877</v>
      </c>
    </row>
    <row r="71" spans="2:12">
      <c r="B71">
        <v>2</v>
      </c>
      <c r="C71" s="2">
        <v>46</v>
      </c>
      <c r="D71" s="4">
        <v>1597.6779976</v>
      </c>
      <c r="E71">
        <f t="shared" si="8"/>
        <v>1568.3864163042158</v>
      </c>
      <c r="F71">
        <f t="shared" si="9"/>
        <v>1.0627193854639994</v>
      </c>
      <c r="G71">
        <f t="shared" si="10"/>
        <v>1800.3267790681973</v>
      </c>
      <c r="H71">
        <f t="shared" si="11"/>
        <v>1954.3196957408304</v>
      </c>
      <c r="I71">
        <f t="shared" si="12"/>
        <v>2099.7163988657562</v>
      </c>
      <c r="J71">
        <f t="shared" si="13"/>
        <v>2242.6497770169367</v>
      </c>
      <c r="K71">
        <f t="shared" si="7"/>
        <v>0.12683956452590087</v>
      </c>
      <c r="L71">
        <f t="shared" si="14"/>
        <v>1.0194019552946181</v>
      </c>
    </row>
    <row r="72" spans="2:12">
      <c r="B72">
        <v>3</v>
      </c>
      <c r="C72" s="2">
        <v>47</v>
      </c>
      <c r="D72" s="4">
        <v>1528.6039963000001</v>
      </c>
      <c r="E72">
        <f t="shared" si="8"/>
        <v>1487.0131862710873</v>
      </c>
      <c r="F72">
        <f t="shared" si="9"/>
        <v>1.0504123965404506</v>
      </c>
      <c r="G72">
        <f t="shared" si="10"/>
        <v>1713.3727125481719</v>
      </c>
      <c r="H72">
        <f t="shared" si="11"/>
        <v>1818.5916863584371</v>
      </c>
      <c r="I72">
        <f t="shared" si="12"/>
        <v>1918.9088368730211</v>
      </c>
      <c r="J72">
        <f t="shared" si="13"/>
        <v>2044.7855384508978</v>
      </c>
      <c r="K72">
        <f t="shared" si="7"/>
        <v>0.12087415491219844</v>
      </c>
      <c r="L72">
        <f t="shared" si="14"/>
        <v>1.0221632946607699</v>
      </c>
    </row>
    <row r="73" spans="2:12">
      <c r="B73">
        <v>4</v>
      </c>
      <c r="C73" s="2">
        <v>48</v>
      </c>
      <c r="D73" s="4">
        <v>1507.060997</v>
      </c>
      <c r="E73">
        <f t="shared" si="8"/>
        <v>1467.8642955145706</v>
      </c>
      <c r="F73">
        <f t="shared" si="9"/>
        <v>1.0436158164906935</v>
      </c>
      <c r="G73">
        <f t="shared" si="10"/>
        <v>1603.6869005667641</v>
      </c>
      <c r="H73">
        <f t="shared" si="11"/>
        <v>1672.5532707507775</v>
      </c>
      <c r="I73">
        <f t="shared" si="12"/>
        <v>1761.6296720987739</v>
      </c>
      <c r="J73">
        <f t="shared" si="13"/>
        <v>1860.0883883597221</v>
      </c>
      <c r="K73">
        <f t="shared" si="7"/>
        <v>6.4115456347891939E-2</v>
      </c>
      <c r="L73">
        <f t="shared" si="14"/>
        <v>1.027494268633468</v>
      </c>
    </row>
    <row r="74" spans="2:12">
      <c r="B74">
        <v>1</v>
      </c>
      <c r="C74" s="2">
        <v>49</v>
      </c>
      <c r="D74" s="4">
        <v>1862.6119994999999</v>
      </c>
      <c r="E74">
        <f t="shared" si="8"/>
        <v>1827.1614938796984</v>
      </c>
      <c r="F74">
        <f t="shared" si="9"/>
        <v>1.0652179938776296</v>
      </c>
      <c r="G74">
        <f t="shared" si="10"/>
        <v>1561.6079866182622</v>
      </c>
      <c r="H74">
        <f t="shared" si="11"/>
        <v>1634.1333496432446</v>
      </c>
      <c r="I74">
        <f t="shared" si="12"/>
        <v>1714.3017642622533</v>
      </c>
      <c r="J74">
        <f t="shared" si="13"/>
        <v>1782.9247932650292</v>
      </c>
      <c r="K74">
        <f t="shared" si="7"/>
        <v>0.16160317498359256</v>
      </c>
      <c r="L74">
        <f t="shared" si="14"/>
        <v>1.0239635747628228</v>
      </c>
    </row>
    <row r="75" spans="2:12">
      <c r="B75">
        <v>2</v>
      </c>
      <c r="C75" s="2">
        <v>50</v>
      </c>
      <c r="D75" s="4">
        <v>1716.0249977000001</v>
      </c>
      <c r="E75">
        <f t="shared" si="8"/>
        <v>1678.8168844093598</v>
      </c>
      <c r="F75">
        <f t="shared" si="9"/>
        <v>1.049495655895164</v>
      </c>
      <c r="G75">
        <f t="shared" si="10"/>
        <v>1989.4622821527817</v>
      </c>
      <c r="H75">
        <f t="shared" si="11"/>
        <v>2130.2635200939208</v>
      </c>
      <c r="I75">
        <f t="shared" si="12"/>
        <v>2261.3975854361215</v>
      </c>
      <c r="J75">
        <f t="shared" si="13"/>
        <v>2400.5876702179771</v>
      </c>
      <c r="K75">
        <f t="shared" si="7"/>
        <v>0.15934341563745949</v>
      </c>
      <c r="L75">
        <f t="shared" si="14"/>
        <v>1.0204380892408877</v>
      </c>
    </row>
    <row r="76" spans="2:12">
      <c r="B76">
        <v>3</v>
      </c>
      <c r="C76" s="2">
        <v>51</v>
      </c>
      <c r="D76" s="4">
        <v>1740.1709976</v>
      </c>
      <c r="E76">
        <f t="shared" si="8"/>
        <v>1693.6065248464768</v>
      </c>
      <c r="F76">
        <f t="shared" si="9"/>
        <v>1.0451264489546013</v>
      </c>
      <c r="G76">
        <f t="shared" si="10"/>
        <v>1810.3534823220377</v>
      </c>
      <c r="H76">
        <f t="shared" si="11"/>
        <v>1893.4294458518734</v>
      </c>
      <c r="I76">
        <f t="shared" si="12"/>
        <v>1980.3042754442022</v>
      </c>
      <c r="J76">
        <f t="shared" si="13"/>
        <v>2085.9085219399199</v>
      </c>
      <c r="K76">
        <f t="shared" si="7"/>
        <v>4.0330797846206891E-2</v>
      </c>
      <c r="L76">
        <f t="shared" si="14"/>
        <v>1.0241636294140786</v>
      </c>
    </row>
    <row r="77" spans="2:12">
      <c r="B77">
        <v>4</v>
      </c>
      <c r="C77" s="2">
        <v>52</v>
      </c>
      <c r="D77" s="4">
        <v>1767.7339973000001</v>
      </c>
      <c r="E77">
        <f t="shared" si="8"/>
        <v>1726.3641411360304</v>
      </c>
      <c r="F77">
        <f t="shared" si="9"/>
        <v>1.0423574954041122</v>
      </c>
      <c r="G77">
        <f t="shared" si="10"/>
        <v>1812.4492907260187</v>
      </c>
      <c r="H77">
        <f t="shared" si="11"/>
        <v>1887.7168662833387</v>
      </c>
      <c r="I77">
        <f t="shared" si="12"/>
        <v>1980.1057400052655</v>
      </c>
      <c r="J77">
        <f t="shared" si="13"/>
        <v>2073.5139134127676</v>
      </c>
      <c r="K77">
        <f t="shared" si="7"/>
        <v>2.5295261331351813E-2</v>
      </c>
      <c r="L77">
        <f t="shared" si="14"/>
        <v>1.0261694507504855</v>
      </c>
    </row>
    <row r="78" spans="2:12">
      <c r="B78">
        <v>1</v>
      </c>
      <c r="C78" s="2">
        <v>53</v>
      </c>
      <c r="D78" s="4">
        <v>2000.2919998</v>
      </c>
      <c r="E78">
        <f t="shared" si="8"/>
        <v>1960.2286712837558</v>
      </c>
      <c r="F78">
        <f t="shared" si="9"/>
        <v>1.0523563063120169</v>
      </c>
      <c r="G78">
        <f t="shared" si="10"/>
        <v>1836.2667109519966</v>
      </c>
      <c r="H78">
        <f t="shared" si="11"/>
        <v>1921.0344042914669</v>
      </c>
      <c r="I78">
        <f t="shared" si="12"/>
        <v>2006.3263135483699</v>
      </c>
      <c r="J78">
        <f t="shared" si="13"/>
        <v>2084.1177827228648</v>
      </c>
      <c r="K78">
        <f t="shared" si="7"/>
        <v>8.2000672334040972E-2</v>
      </c>
      <c r="L78">
        <f t="shared" si="14"/>
        <v>1.0226407112020683</v>
      </c>
    </row>
    <row r="79" spans="2:12">
      <c r="B79">
        <v>2</v>
      </c>
      <c r="C79" s="2">
        <v>54</v>
      </c>
      <c r="D79" s="4">
        <v>1973.8939972000001</v>
      </c>
      <c r="E79">
        <f t="shared" si="8"/>
        <v>1927.3228813341671</v>
      </c>
      <c r="F79">
        <f t="shared" si="9"/>
        <v>1.0449311614331402</v>
      </c>
      <c r="G79">
        <f t="shared" si="10"/>
        <v>2112.7051645461815</v>
      </c>
      <c r="H79">
        <f t="shared" si="11"/>
        <v>2227.6729659739731</v>
      </c>
      <c r="I79">
        <f t="shared" si="12"/>
        <v>2336.2442144235101</v>
      </c>
      <c r="J79">
        <f t="shared" si="13"/>
        <v>2456.6267475211807</v>
      </c>
      <c r="K79">
        <f t="shared" si="7"/>
        <v>7.0323516634169483E-2</v>
      </c>
      <c r="L79">
        <f t="shared" si="14"/>
        <v>1.021836019060363</v>
      </c>
    </row>
    <row r="80" spans="2:12">
      <c r="B80">
        <v>3</v>
      </c>
      <c r="C80" s="2">
        <v>55</v>
      </c>
      <c r="D80" s="4">
        <v>1861.9789963000001</v>
      </c>
      <c r="E80">
        <f t="shared" si="8"/>
        <v>1814.4946674628134</v>
      </c>
      <c r="F80">
        <f t="shared" si="9"/>
        <v>1.0338194261661935</v>
      </c>
      <c r="G80">
        <f t="shared" si="10"/>
        <v>2066.6229102180828</v>
      </c>
      <c r="H80">
        <f t="shared" si="11"/>
        <v>2152.0527718837725</v>
      </c>
      <c r="I80">
        <f t="shared" si="12"/>
        <v>2246.9775157836416</v>
      </c>
      <c r="J80">
        <f t="shared" si="13"/>
        <v>2355.0145143161772</v>
      </c>
      <c r="K80">
        <f t="shared" si="7"/>
        <v>0.10990667151709949</v>
      </c>
      <c r="L80">
        <f t="shared" si="14"/>
        <v>1.0249162712668978</v>
      </c>
    </row>
    <row r="81" spans="2:12">
      <c r="B81">
        <v>4</v>
      </c>
      <c r="C81" s="2">
        <v>56</v>
      </c>
      <c r="D81" s="4">
        <v>2140.7889937999998</v>
      </c>
      <c r="E81">
        <f t="shared" si="8"/>
        <v>2093.3930855183717</v>
      </c>
      <c r="F81">
        <f t="shared" si="9"/>
        <v>1.046693813260456</v>
      </c>
      <c r="G81">
        <f t="shared" si="10"/>
        <v>1918.3306366981503</v>
      </c>
      <c r="H81">
        <f t="shared" si="11"/>
        <v>1981.6469382850171</v>
      </c>
      <c r="I81">
        <f t="shared" si="12"/>
        <v>2054.8406562476002</v>
      </c>
      <c r="J81">
        <f t="shared" si="13"/>
        <v>2124.187223818175</v>
      </c>
      <c r="K81">
        <f t="shared" si="7"/>
        <v>0.1039141913313818</v>
      </c>
      <c r="L81">
        <f t="shared" si="14"/>
        <v>1.0248453661854091</v>
      </c>
    </row>
    <row r="82" spans="2:12">
      <c r="B82">
        <v>1</v>
      </c>
      <c r="C82" s="2">
        <v>57</v>
      </c>
      <c r="D82" s="4">
        <v>2468.8539962999998</v>
      </c>
      <c r="E82">
        <f t="shared" si="8"/>
        <v>2416.096076325684</v>
      </c>
      <c r="F82">
        <f t="shared" si="9"/>
        <v>1.0582336717294201</v>
      </c>
      <c r="G82">
        <f t="shared" si="10"/>
        <v>2238.9874008866259</v>
      </c>
      <c r="H82">
        <f t="shared" si="11"/>
        <v>2350.5986782910054</v>
      </c>
      <c r="I82">
        <f t="shared" si="12"/>
        <v>2460.1868832236655</v>
      </c>
      <c r="J82">
        <f t="shared" si="13"/>
        <v>2568.7642225858067</v>
      </c>
      <c r="K82">
        <f t="shared" si="7"/>
        <v>9.3106597537913685E-2</v>
      </c>
      <c r="L82">
        <f t="shared" si="14"/>
        <v>1.0223387675675635</v>
      </c>
    </row>
    <row r="83" spans="2:12">
      <c r="B83">
        <v>2</v>
      </c>
      <c r="C83" s="2">
        <v>58</v>
      </c>
      <c r="D83" s="4">
        <v>2076.6999968999999</v>
      </c>
      <c r="E83">
        <f t="shared" si="8"/>
        <v>2026.2142919567405</v>
      </c>
      <c r="F83">
        <f t="shared" si="9"/>
        <v>1.034650987835037</v>
      </c>
      <c r="G83">
        <f t="shared" si="10"/>
        <v>2620.5000005126831</v>
      </c>
      <c r="H83">
        <f t="shared" si="11"/>
        <v>2772.9094904417834</v>
      </c>
      <c r="I83">
        <f t="shared" si="12"/>
        <v>2927.2091785844677</v>
      </c>
      <c r="J83">
        <f t="shared" si="13"/>
        <v>3099.6500509441544</v>
      </c>
      <c r="K83">
        <f t="shared" si="7"/>
        <v>0.26185775722272947</v>
      </c>
      <c r="L83">
        <f t="shared" si="14"/>
        <v>1.0229918182762741</v>
      </c>
    </row>
    <row r="84" spans="2:12">
      <c r="B84">
        <v>3</v>
      </c>
      <c r="C84" s="2">
        <v>59</v>
      </c>
      <c r="D84" s="4">
        <v>2149.9079971000001</v>
      </c>
      <c r="E84">
        <f t="shared" si="8"/>
        <v>2097.787693671487</v>
      </c>
      <c r="F84">
        <f t="shared" si="9"/>
        <v>1.0347232300359082</v>
      </c>
      <c r="G84">
        <f t="shared" si="10"/>
        <v>2148.5110560711764</v>
      </c>
      <c r="H84">
        <f t="shared" si="11"/>
        <v>2217.5221041822811</v>
      </c>
      <c r="I84">
        <f t="shared" si="12"/>
        <v>2295.8270304186603</v>
      </c>
      <c r="J84">
        <f t="shared" si="13"/>
        <v>2379.7864929645975</v>
      </c>
      <c r="K84">
        <f t="shared" si="7"/>
        <v>6.4976781830106329E-4</v>
      </c>
      <c r="L84">
        <f t="shared" si="14"/>
        <v>1.024889665641094</v>
      </c>
    </row>
    <row r="85" spans="2:12">
      <c r="B85">
        <v>4</v>
      </c>
      <c r="C85" s="2">
        <v>60</v>
      </c>
      <c r="D85" s="4">
        <v>2493.2859954999999</v>
      </c>
      <c r="E85">
        <f t="shared" si="8"/>
        <v>2438.8060734821206</v>
      </c>
      <c r="F85">
        <f t="shared" si="9"/>
        <v>1.0484514952048478</v>
      </c>
      <c r="G85">
        <f t="shared" si="10"/>
        <v>2219.1188497379289</v>
      </c>
      <c r="H85">
        <f t="shared" si="11"/>
        <v>2297.6405765343316</v>
      </c>
      <c r="I85">
        <f t="shared" si="12"/>
        <v>2381.8326558546787</v>
      </c>
      <c r="J85">
        <f t="shared" si="13"/>
        <v>2462.1693306854713</v>
      </c>
      <c r="K85">
        <f t="shared" si="7"/>
        <v>0.10996217291433905</v>
      </c>
      <c r="L85">
        <f t="shared" si="14"/>
        <v>1.0239048182942452</v>
      </c>
    </row>
    <row r="86" spans="2:12">
      <c r="B86">
        <v>1</v>
      </c>
      <c r="C86" s="2">
        <v>61</v>
      </c>
      <c r="D86" s="4">
        <v>2832</v>
      </c>
      <c r="E86">
        <f t="shared" si="8"/>
        <v>2768.3505863926434</v>
      </c>
      <c r="F86">
        <f t="shared" si="9"/>
        <v>1.0577592449994742</v>
      </c>
      <c r="G86">
        <f t="shared" si="10"/>
        <v>2615.7592609438175</v>
      </c>
      <c r="H86">
        <f t="shared" si="11"/>
        <v>2747.5845692082494</v>
      </c>
      <c r="I86">
        <f t="shared" si="12"/>
        <v>2877.9409896063121</v>
      </c>
      <c r="J86">
        <f t="shared" si="13"/>
        <v>3013.488610201744</v>
      </c>
      <c r="K86">
        <f t="shared" si="7"/>
        <v>7.6356193169555969E-2</v>
      </c>
      <c r="L86">
        <f t="shared" si="14"/>
        <v>1.022583810975203</v>
      </c>
    </row>
    <row r="87" spans="2:12">
      <c r="B87">
        <v>2</v>
      </c>
      <c r="C87" s="2">
        <v>62</v>
      </c>
      <c r="D87" s="4">
        <v>2652</v>
      </c>
      <c r="E87">
        <f t="shared" si="8"/>
        <v>2587.5956104417428</v>
      </c>
      <c r="F87">
        <f t="shared" si="9"/>
        <v>1.0445448432631126</v>
      </c>
      <c r="G87">
        <f t="shared" si="10"/>
        <v>3001.1315503976298</v>
      </c>
      <c r="H87">
        <f t="shared" si="11"/>
        <v>3171.4241946010416</v>
      </c>
      <c r="I87">
        <f t="shared" si="12"/>
        <v>3350.2752661394939</v>
      </c>
      <c r="J87">
        <f t="shared" si="13"/>
        <v>3547.6664835611268</v>
      </c>
      <c r="K87">
        <f t="shared" si="7"/>
        <v>0.13164839758583324</v>
      </c>
      <c r="L87">
        <f t="shared" si="14"/>
        <v>1.0237039451896237</v>
      </c>
    </row>
    <row r="88" spans="2:12">
      <c r="B88">
        <v>3</v>
      </c>
      <c r="C88" s="2">
        <v>63</v>
      </c>
      <c r="D88" s="4">
        <v>2575</v>
      </c>
      <c r="E88">
        <f t="shared" si="8"/>
        <v>2514.8821980247858</v>
      </c>
      <c r="F88">
        <f t="shared" si="9"/>
        <v>1.0367435614368881</v>
      </c>
      <c r="G88">
        <f t="shared" si="10"/>
        <v>2767.4710201772509</v>
      </c>
      <c r="H88">
        <f t="shared" si="11"/>
        <v>2887.0180383782508</v>
      </c>
      <c r="I88">
        <f t="shared" si="12"/>
        <v>3018.9231022615763</v>
      </c>
      <c r="J88">
        <f t="shared" si="13"/>
        <v>3155.9146979337829</v>
      </c>
      <c r="K88">
        <f t="shared" si="7"/>
        <v>7.4746027253301331E-2</v>
      </c>
      <c r="L88">
        <f t="shared" si="14"/>
        <v>1.0245201225923575</v>
      </c>
    </row>
    <row r="89" spans="2:12">
      <c r="B89">
        <v>4</v>
      </c>
      <c r="C89" s="2">
        <v>64</v>
      </c>
      <c r="D89" s="4">
        <v>3003</v>
      </c>
      <c r="E89">
        <f t="shared" si="8"/>
        <v>2936.6786054789409</v>
      </c>
      <c r="F89">
        <f t="shared" si="9"/>
        <v>1.0508089025840801</v>
      </c>
      <c r="G89">
        <f t="shared" si="10"/>
        <v>2666.1704242661317</v>
      </c>
      <c r="H89">
        <f t="shared" si="11"/>
        <v>2767.1628434920594</v>
      </c>
      <c r="I89">
        <f t="shared" si="12"/>
        <v>2871.1255252234573</v>
      </c>
      <c r="J89">
        <f t="shared" si="13"/>
        <v>2973.3930702902276</v>
      </c>
      <c r="K89">
        <f t="shared" si="7"/>
        <v>0.11216436088373903</v>
      </c>
      <c r="L89">
        <f t="shared" si="14"/>
        <v>1.0234091383559849</v>
      </c>
    </row>
    <row r="90" spans="2:12">
      <c r="B90">
        <v>1</v>
      </c>
      <c r="C90" s="2">
        <v>65</v>
      </c>
      <c r="D90" s="5">
        <v>3148</v>
      </c>
      <c r="E90">
        <f t="shared" si="8"/>
        <v>3075.1078129496577</v>
      </c>
      <c r="F90">
        <f t="shared" si="9"/>
        <v>1.0504146927974487</v>
      </c>
      <c r="G90">
        <f t="shared" si="10"/>
        <v>3159.0357432160513</v>
      </c>
      <c r="H90">
        <f t="shared" si="11"/>
        <v>3322.1894835557732</v>
      </c>
      <c r="I90">
        <f t="shared" si="12"/>
        <v>3487.200678211299</v>
      </c>
      <c r="J90">
        <f t="shared" si="13"/>
        <v>3662.9313149939908</v>
      </c>
      <c r="K90">
        <f t="shared" si="7"/>
        <v>3.5056363456325563E-3</v>
      </c>
      <c r="L90">
        <f t="shared" si="14"/>
        <v>1.0230041175475013</v>
      </c>
    </row>
    <row r="91" spans="2:12">
      <c r="B91">
        <v>2</v>
      </c>
      <c r="C91" s="2">
        <v>66</v>
      </c>
      <c r="D91" s="5">
        <v>2185</v>
      </c>
      <c r="E91">
        <f t="shared" si="8"/>
        <v>2132.705792514123</v>
      </c>
      <c r="F91">
        <f t="shared" si="9"/>
        <v>1.0120904011741221</v>
      </c>
      <c r="G91">
        <f t="shared" si="10"/>
        <v>3309.3418189195413</v>
      </c>
      <c r="H91">
        <f t="shared" si="11"/>
        <v>3472.4117173825966</v>
      </c>
      <c r="I91">
        <f t="shared" si="12"/>
        <v>3646.0287765506832</v>
      </c>
      <c r="J91">
        <f t="shared" si="13"/>
        <v>3833.6086835536271</v>
      </c>
      <c r="K91">
        <f t="shared" si="7"/>
        <v>0.51457291483731871</v>
      </c>
      <c r="L91">
        <f t="shared" si="14"/>
        <v>1.0240101984243826</v>
      </c>
    </row>
    <row r="92" spans="2:12">
      <c r="B92">
        <v>3</v>
      </c>
      <c r="C92" s="2">
        <v>67</v>
      </c>
      <c r="D92" s="4">
        <v>2179</v>
      </c>
      <c r="E92">
        <f t="shared" si="8"/>
        <v>2129.158240173982</v>
      </c>
      <c r="F92">
        <f t="shared" si="9"/>
        <v>1.0106134045780899</v>
      </c>
      <c r="G92">
        <f t="shared" si="10"/>
        <v>2209.0194770221883</v>
      </c>
      <c r="H92">
        <f t="shared" si="11"/>
        <v>2234.842605068854</v>
      </c>
      <c r="I92">
        <f t="shared" si="12"/>
        <v>2264.0871941781011</v>
      </c>
      <c r="J92">
        <f t="shared" si="13"/>
        <v>2291.6691397418422</v>
      </c>
      <c r="K92">
        <f t="shared" si="7"/>
        <v>1.3776721900958381E-2</v>
      </c>
      <c r="L92">
        <f t="shared" si="14"/>
        <v>1.0241032493549762</v>
      </c>
    </row>
    <row r="93" spans="2:12">
      <c r="B93">
        <v>4</v>
      </c>
      <c r="C93" s="2">
        <v>68</v>
      </c>
      <c r="D93" s="4">
        <v>2321</v>
      </c>
      <c r="E93">
        <f t="shared" si="8"/>
        <v>2268.8080724095703</v>
      </c>
      <c r="F93">
        <f t="shared" si="9"/>
        <v>1.0165171593020754</v>
      </c>
      <c r="G93">
        <f t="shared" si="10"/>
        <v>2201.2551026783963</v>
      </c>
      <c r="H93">
        <f t="shared" si="11"/>
        <v>2226.805730410375</v>
      </c>
      <c r="I93">
        <f t="shared" si="12"/>
        <v>2250.6442160759721</v>
      </c>
      <c r="J93">
        <f t="shared" si="13"/>
        <v>2272.6520574241099</v>
      </c>
      <c r="K93">
        <f t="shared" si="7"/>
        <v>5.1591941973978345E-2</v>
      </c>
      <c r="L93">
        <f t="shared" si="14"/>
        <v>1.023257162900248</v>
      </c>
    </row>
    <row r="94" spans="2:12">
      <c r="B94">
        <v>1</v>
      </c>
      <c r="C94" s="2">
        <v>69</v>
      </c>
      <c r="D94" s="5">
        <v>2129</v>
      </c>
      <c r="E94">
        <f t="shared" si="8"/>
        <v>2079.0808561045937</v>
      </c>
      <c r="F94">
        <f t="shared" si="9"/>
        <v>1.0057631598470116</v>
      </c>
      <c r="G94">
        <f t="shared" si="10"/>
        <v>2361.6566332958273</v>
      </c>
      <c r="H94">
        <f t="shared" si="11"/>
        <v>2400.8826384531826</v>
      </c>
      <c r="I94">
        <f t="shared" si="12"/>
        <v>2438.5220925248636</v>
      </c>
      <c r="J94">
        <f t="shared" si="13"/>
        <v>2479.1010621810356</v>
      </c>
      <c r="K94">
        <f t="shared" si="7"/>
        <v>0.10927977139306121</v>
      </c>
      <c r="L94">
        <f t="shared" si="14"/>
        <v>1.023381628027382</v>
      </c>
    </row>
    <row r="95" spans="2:12">
      <c r="B95">
        <v>2</v>
      </c>
      <c r="C95" s="2">
        <v>70</v>
      </c>
      <c r="D95" s="5">
        <v>1601</v>
      </c>
      <c r="E95">
        <f t="shared" si="8"/>
        <v>1563.3189339145031</v>
      </c>
      <c r="F95">
        <f t="shared" si="9"/>
        <v>0.97850424679231429</v>
      </c>
      <c r="G95">
        <f t="shared" si="10"/>
        <v>2141.4643426659854</v>
      </c>
      <c r="H95">
        <f t="shared" si="11"/>
        <v>2152.0265276594</v>
      </c>
      <c r="I95">
        <f t="shared" si="12"/>
        <v>2164.6922734821756</v>
      </c>
      <c r="J95">
        <f t="shared" si="13"/>
        <v>2178.5792573668186</v>
      </c>
      <c r="K95">
        <f t="shared" si="7"/>
        <v>0.33757922714927263</v>
      </c>
      <c r="L95">
        <f t="shared" si="14"/>
        <v>1.0240451138096851</v>
      </c>
    </row>
    <row r="96" spans="2:12">
      <c r="B96">
        <v>3</v>
      </c>
      <c r="C96" s="2">
        <v>71</v>
      </c>
      <c r="D96" s="4">
        <v>1737</v>
      </c>
      <c r="E96">
        <f t="shared" si="8"/>
        <v>1697.5204894503445</v>
      </c>
      <c r="F96">
        <f t="shared" si="9"/>
        <v>0.99003127130845092</v>
      </c>
      <c r="G96">
        <f t="shared" si="10"/>
        <v>1565.2910286367949</v>
      </c>
      <c r="H96">
        <f t="shared" si="11"/>
        <v>1531.8302223543515</v>
      </c>
      <c r="I96">
        <f t="shared" si="12"/>
        <v>1499.8741565884536</v>
      </c>
      <c r="J96">
        <f t="shared" si="13"/>
        <v>1467.2615523254256</v>
      </c>
      <c r="K96">
        <f t="shared" si="7"/>
        <v>9.8853754382962081E-2</v>
      </c>
      <c r="L96">
        <f t="shared" si="14"/>
        <v>1.0237857733837252</v>
      </c>
    </row>
    <row r="97" spans="2:12">
      <c r="B97">
        <v>4</v>
      </c>
      <c r="C97" s="2">
        <v>72</v>
      </c>
      <c r="D97" s="4">
        <v>1614</v>
      </c>
      <c r="E97">
        <f t="shared" si="8"/>
        <v>1577.1242670352249</v>
      </c>
      <c r="F97">
        <f t="shared" si="9"/>
        <v>0.98348531278421703</v>
      </c>
      <c r="G97">
        <f t="shared" si="10"/>
        <v>1719.8934941523435</v>
      </c>
      <c r="H97">
        <f t="shared" si="11"/>
        <v>1703.8522799918087</v>
      </c>
      <c r="I97">
        <f t="shared" si="12"/>
        <v>1686.4398381557753</v>
      </c>
      <c r="J97">
        <f t="shared" si="13"/>
        <v>1668.8422640138076</v>
      </c>
      <c r="K97">
        <f t="shared" si="7"/>
        <v>6.5609352015082695E-2</v>
      </c>
      <c r="L97">
        <f t="shared" si="14"/>
        <v>1.0233038657955644</v>
      </c>
    </row>
    <row r="98" spans="2:12">
      <c r="B98">
        <v>1</v>
      </c>
      <c r="C98" s="2">
        <v>73</v>
      </c>
      <c r="D98" s="4">
        <v>1578</v>
      </c>
      <c r="E98">
        <f t="shared" ref="E98:E129" si="15">alp*(D98/L95)+(1-alp)*(E97*F97)</f>
        <v>1540.9477363057515</v>
      </c>
      <c r="F98">
        <f t="shared" ref="F98:F129" si="16">bet*(E98/E97)+(1-bet)*F97</f>
        <v>0.98279549377585917</v>
      </c>
      <c r="G98">
        <f t="shared" ref="G98:G129" si="17">(E97*F97)*L95</f>
        <v>1588.37441340092</v>
      </c>
      <c r="H98">
        <f t="shared" ref="H98:H129" si="18">E97*(F97)^2*L96</f>
        <v>1561.7472925640916</v>
      </c>
      <c r="I98">
        <f t="shared" ref="I98:I129" si="19">E97*(F97)^3*L97</f>
        <v>1535.232532811822</v>
      </c>
      <c r="J98">
        <f t="shared" ref="J98:J129" si="20">E97*(F97)^4*L98</f>
        <v>1510.3607228472865</v>
      </c>
      <c r="K98">
        <f t="shared" si="7"/>
        <v>6.5744064644613735E-3</v>
      </c>
      <c r="L98">
        <f t="shared" ref="L98:L129" si="21">gam*(D98/E98)+(1-gam)*L94</f>
        <v>1.023630586974746</v>
      </c>
    </row>
    <row r="99" spans="2:12">
      <c r="B99">
        <v>2</v>
      </c>
      <c r="C99" s="2">
        <v>74</v>
      </c>
      <c r="D99" s="4">
        <v>1405</v>
      </c>
      <c r="E99">
        <f t="shared" si="15"/>
        <v>1372.3574174666635</v>
      </c>
      <c r="F99">
        <f t="shared" si="16"/>
        <v>0.9728940432901293</v>
      </c>
      <c r="G99">
        <f t="shared" si="17"/>
        <v>1550.4585345735406</v>
      </c>
      <c r="H99">
        <f t="shared" si="18"/>
        <v>1523.0663987940532</v>
      </c>
      <c r="I99">
        <f t="shared" si="19"/>
        <v>1497.3407128634451</v>
      </c>
      <c r="J99">
        <f t="shared" si="20"/>
        <v>1472.0357359103712</v>
      </c>
      <c r="K99">
        <f t="shared" ref="K99:K129" si="22">ABS(D99-G99)/D99</f>
        <v>0.10352920610216416</v>
      </c>
      <c r="L99">
        <f t="shared" si="21"/>
        <v>1.0239478018232373</v>
      </c>
    </row>
    <row r="100" spans="2:12">
      <c r="B100">
        <v>3</v>
      </c>
      <c r="C100" s="2">
        <v>75</v>
      </c>
      <c r="D100" s="4">
        <v>1402</v>
      </c>
      <c r="E100">
        <f t="shared" si="15"/>
        <v>1370.0720253900531</v>
      </c>
      <c r="F100">
        <f t="shared" si="16"/>
        <v>0.97562606951422737</v>
      </c>
      <c r="G100">
        <f t="shared" si="17"/>
        <v>1366.2727078791329</v>
      </c>
      <c r="H100">
        <f t="shared" si="18"/>
        <v>1329.6629792354272</v>
      </c>
      <c r="I100">
        <f t="shared" si="19"/>
        <v>1294.0220748371817</v>
      </c>
      <c r="J100">
        <f t="shared" si="20"/>
        <v>1258.524828617215</v>
      </c>
      <c r="K100">
        <f t="shared" si="22"/>
        <v>2.5483089957822471E-2</v>
      </c>
      <c r="L100">
        <f t="shared" si="21"/>
        <v>1.0236049477969904</v>
      </c>
    </row>
    <row r="101" spans="2:12">
      <c r="B101">
        <v>4</v>
      </c>
      <c r="C101" s="2">
        <v>76</v>
      </c>
      <c r="D101" s="4">
        <v>1556</v>
      </c>
      <c r="E101">
        <f t="shared" si="15"/>
        <v>1520.0796261848984</v>
      </c>
      <c r="F101">
        <f t="shared" si="16"/>
        <v>0.99000135340633166</v>
      </c>
      <c r="G101">
        <f t="shared" si="17"/>
        <v>1368.264470466419</v>
      </c>
      <c r="H101">
        <f t="shared" si="18"/>
        <v>1335.3281665913291</v>
      </c>
      <c r="I101">
        <f t="shared" si="19"/>
        <v>1302.3447534264369</v>
      </c>
      <c r="J101">
        <f t="shared" si="20"/>
        <v>1270.3799371330622</v>
      </c>
      <c r="K101">
        <f t="shared" si="22"/>
        <v>0.12065265394189012</v>
      </c>
      <c r="L101">
        <f t="shared" si="21"/>
        <v>1.0234264609784909</v>
      </c>
    </row>
    <row r="102" spans="2:12">
      <c r="B102">
        <v>1</v>
      </c>
      <c r="C102" s="2">
        <v>77</v>
      </c>
      <c r="D102" s="4">
        <v>1710</v>
      </c>
      <c r="E102">
        <f t="shared" si="15"/>
        <v>1670.0070032429201</v>
      </c>
      <c r="F102">
        <f t="shared" si="16"/>
        <v>1.0016669254274213</v>
      </c>
      <c r="G102">
        <f t="shared" si="17"/>
        <v>1540.9194764628853</v>
      </c>
      <c r="H102">
        <f t="shared" si="18"/>
        <v>1525.0015715636471</v>
      </c>
      <c r="I102">
        <f t="shared" si="19"/>
        <v>1509.4903628411266</v>
      </c>
      <c r="J102">
        <f t="shared" si="20"/>
        <v>1494.869368728373</v>
      </c>
      <c r="K102">
        <f t="shared" si="22"/>
        <v>9.8877499144511508E-2</v>
      </c>
      <c r="L102">
        <f t="shared" si="21"/>
        <v>1.0237496151089955</v>
      </c>
    </row>
    <row r="103" spans="2:12">
      <c r="B103">
        <v>2</v>
      </c>
      <c r="C103" s="2">
        <v>78</v>
      </c>
      <c r="D103" s="4">
        <v>1530</v>
      </c>
      <c r="E103">
        <f t="shared" si="15"/>
        <v>1494.7172767119546</v>
      </c>
      <c r="F103">
        <f t="shared" si="16"/>
        <v>0.99021607813866985</v>
      </c>
      <c r="G103">
        <f t="shared" si="17"/>
        <v>1712.2769194267682</v>
      </c>
      <c r="H103">
        <f t="shared" si="18"/>
        <v>1714.8320885623762</v>
      </c>
      <c r="I103">
        <f t="shared" si="19"/>
        <v>1718.2329587040131</v>
      </c>
      <c r="J103">
        <f t="shared" si="20"/>
        <v>1721.214030150378</v>
      </c>
      <c r="K103">
        <f t="shared" si="22"/>
        <v>0.11913524145540408</v>
      </c>
      <c r="L103">
        <f t="shared" si="21"/>
        <v>1.0238191531321115</v>
      </c>
    </row>
    <row r="104" spans="2:12">
      <c r="B104">
        <v>3</v>
      </c>
      <c r="C104" s="2">
        <v>79</v>
      </c>
      <c r="D104" s="4">
        <v>1558</v>
      </c>
      <c r="E104">
        <f t="shared" si="15"/>
        <v>1522.3370309483762</v>
      </c>
      <c r="F104">
        <f t="shared" si="16"/>
        <v>0.99325110186288446</v>
      </c>
      <c r="G104">
        <f t="shared" si="17"/>
        <v>1514.766422447291</v>
      </c>
      <c r="H104">
        <f t="shared" si="18"/>
        <v>1500.4196846919883</v>
      </c>
      <c r="I104">
        <f t="shared" si="19"/>
        <v>1485.8406143606164</v>
      </c>
      <c r="J104">
        <f t="shared" si="20"/>
        <v>1470.8991914297885</v>
      </c>
      <c r="K104">
        <f t="shared" si="22"/>
        <v>2.7749407928568032E-2</v>
      </c>
      <c r="L104">
        <f t="shared" si="21"/>
        <v>1.0235379744094104</v>
      </c>
    </row>
    <row r="105" spans="2:12">
      <c r="B105">
        <v>4</v>
      </c>
      <c r="C105" s="2">
        <v>80</v>
      </c>
      <c r="D105" s="4">
        <v>1336</v>
      </c>
      <c r="E105">
        <f t="shared" si="15"/>
        <v>1305.0065956388762</v>
      </c>
      <c r="F105">
        <f t="shared" si="16"/>
        <v>0.9786449998992609</v>
      </c>
      <c r="G105">
        <f t="shared" si="17"/>
        <v>1547.9738460848839</v>
      </c>
      <c r="H105">
        <f t="shared" si="18"/>
        <v>1537.6311645272058</v>
      </c>
      <c r="I105">
        <f t="shared" si="19"/>
        <v>1526.8344078581176</v>
      </c>
      <c r="J105">
        <f t="shared" si="20"/>
        <v>1516.5443941637682</v>
      </c>
      <c r="K105">
        <f t="shared" si="22"/>
        <v>0.15866305844676939</v>
      </c>
      <c r="L105">
        <f t="shared" si="21"/>
        <v>1.0235477177021655</v>
      </c>
    </row>
    <row r="106" spans="2:12">
      <c r="B106">
        <v>1</v>
      </c>
      <c r="C106" s="2">
        <v>81</v>
      </c>
      <c r="D106" s="4">
        <v>2343</v>
      </c>
      <c r="E106">
        <f t="shared" si="15"/>
        <v>2288.4901037768182</v>
      </c>
      <c r="F106">
        <f t="shared" si="16"/>
        <v>1.0618685446742051</v>
      </c>
      <c r="G106">
        <f t="shared" si="17"/>
        <v>1307.5585295296719</v>
      </c>
      <c r="H106">
        <f t="shared" si="18"/>
        <v>1279.2841815854836</v>
      </c>
      <c r="I106">
        <f t="shared" si="19"/>
        <v>1251.976985501504</v>
      </c>
      <c r="J106">
        <f t="shared" si="20"/>
        <v>1225.5139330844449</v>
      </c>
      <c r="K106">
        <f t="shared" si="22"/>
        <v>0.44192977826305085</v>
      </c>
      <c r="L106">
        <f t="shared" si="21"/>
        <v>1.0237757077751815</v>
      </c>
    </row>
    <row r="107" spans="2:12">
      <c r="B107">
        <v>2</v>
      </c>
      <c r="C107" s="2">
        <v>82</v>
      </c>
      <c r="D107" s="4">
        <v>1945</v>
      </c>
      <c r="E107">
        <f t="shared" si="15"/>
        <v>1900.2714590265011</v>
      </c>
      <c r="F107">
        <f t="shared" si="16"/>
        <v>1.0370072943090842</v>
      </c>
      <c r="G107">
        <f t="shared" si="17"/>
        <v>2487.2747146026418</v>
      </c>
      <c r="H107">
        <f t="shared" si="18"/>
        <v>2641.183923196319</v>
      </c>
      <c r="I107">
        <f t="shared" si="19"/>
        <v>2805.2148369959882</v>
      </c>
      <c r="J107">
        <f t="shared" si="20"/>
        <v>2978.5888243224076</v>
      </c>
      <c r="K107">
        <f t="shared" si="22"/>
        <v>0.27880448051549706</v>
      </c>
      <c r="L107">
        <f t="shared" si="21"/>
        <v>1.0237136467886572</v>
      </c>
    </row>
    <row r="108" spans="2:12">
      <c r="B108">
        <v>3</v>
      </c>
      <c r="C108" s="2">
        <v>83</v>
      </c>
      <c r="D108" s="4">
        <v>1825</v>
      </c>
      <c r="E108">
        <f t="shared" si="15"/>
        <v>1783.0140876060682</v>
      </c>
      <c r="F108">
        <f t="shared" si="16"/>
        <v>1.0264066941675329</v>
      </c>
      <c r="G108">
        <f t="shared" si="17"/>
        <v>2016.9983875187038</v>
      </c>
      <c r="H108">
        <f t="shared" si="18"/>
        <v>2092.1079431433759</v>
      </c>
      <c r="I108">
        <f t="shared" si="19"/>
        <v>2169.3996811695965</v>
      </c>
      <c r="J108">
        <f t="shared" si="20"/>
        <v>2249.305275379902</v>
      </c>
      <c r="K108">
        <f t="shared" si="22"/>
        <v>0.10520459590065961</v>
      </c>
      <c r="L108">
        <f t="shared" si="21"/>
        <v>1.0235416303730691</v>
      </c>
    </row>
    <row r="109" spans="2:12">
      <c r="B109">
        <v>4</v>
      </c>
      <c r="C109" s="2">
        <v>84</v>
      </c>
      <c r="D109" s="5">
        <v>1870</v>
      </c>
      <c r="E109">
        <f t="shared" si="15"/>
        <v>1826.5719588754368</v>
      </c>
      <c r="F109">
        <f t="shared" si="16"/>
        <v>1.026194350476054</v>
      </c>
      <c r="G109">
        <f t="shared" si="17"/>
        <v>1873.6094609401296</v>
      </c>
      <c r="H109">
        <f t="shared" si="18"/>
        <v>1922.9687160917808</v>
      </c>
      <c r="I109">
        <f t="shared" si="19"/>
        <v>1973.4163105084917</v>
      </c>
      <c r="J109">
        <f t="shared" si="20"/>
        <v>2025.7090531804026</v>
      </c>
      <c r="K109">
        <f t="shared" si="22"/>
        <v>1.9301930161120672E-3</v>
      </c>
      <c r="L109">
        <f t="shared" si="21"/>
        <v>1.0236332661345531</v>
      </c>
    </row>
    <row r="110" spans="2:12">
      <c r="B110">
        <v>1</v>
      </c>
      <c r="C110" s="2">
        <v>85</v>
      </c>
      <c r="D110" s="5">
        <v>1007</v>
      </c>
      <c r="E110">
        <f t="shared" si="15"/>
        <v>983.67351373981671</v>
      </c>
      <c r="F110">
        <f t="shared" si="16"/>
        <v>0.97382551908543846</v>
      </c>
      <c r="G110">
        <f t="shared" si="17"/>
        <v>1918.8671071708466</v>
      </c>
      <c r="H110">
        <f t="shared" si="18"/>
        <v>1968.7997081964199</v>
      </c>
      <c r="I110">
        <f t="shared" si="19"/>
        <v>2020.5520178067932</v>
      </c>
      <c r="J110">
        <f t="shared" si="20"/>
        <v>2073.7204258961747</v>
      </c>
      <c r="K110">
        <f t="shared" si="22"/>
        <v>0.90552840831265791</v>
      </c>
      <c r="L110">
        <f t="shared" si="21"/>
        <v>1.0237524207081643</v>
      </c>
    </row>
    <row r="111" spans="2:12">
      <c r="B111">
        <v>2</v>
      </c>
      <c r="C111" s="2">
        <v>86</v>
      </c>
      <c r="D111" s="4">
        <v>1431</v>
      </c>
      <c r="E111">
        <f t="shared" si="15"/>
        <v>1398.0867583064667</v>
      </c>
      <c r="F111">
        <f t="shared" si="16"/>
        <v>1.0218780857386245</v>
      </c>
      <c r="G111">
        <f t="shared" si="17"/>
        <v>980.47751865844987</v>
      </c>
      <c r="H111">
        <f t="shared" si="18"/>
        <v>954.89951126742892</v>
      </c>
      <c r="I111">
        <f t="shared" si="19"/>
        <v>930.01375656223797</v>
      </c>
      <c r="J111">
        <f t="shared" si="20"/>
        <v>905.57972684785113</v>
      </c>
      <c r="K111">
        <f t="shared" si="22"/>
        <v>0.31483052504650605</v>
      </c>
      <c r="L111">
        <f t="shared" si="21"/>
        <v>1.0236491012823383</v>
      </c>
    </row>
    <row r="112" spans="2:12">
      <c r="B112">
        <v>3</v>
      </c>
      <c r="C112" s="2">
        <v>87</v>
      </c>
      <c r="D112" s="4">
        <v>1475</v>
      </c>
      <c r="E112">
        <f t="shared" si="15"/>
        <v>1440.9457457062717</v>
      </c>
      <c r="F112">
        <f t="shared" si="16"/>
        <v>1.0228206718599044</v>
      </c>
      <c r="G112">
        <f t="shared" si="17"/>
        <v>1462.438458342059</v>
      </c>
      <c r="H112">
        <f t="shared" si="18"/>
        <v>1494.6077697623216</v>
      </c>
      <c r="I112">
        <f t="shared" si="19"/>
        <v>1527.1527874014139</v>
      </c>
      <c r="J112">
        <f t="shared" si="20"/>
        <v>1560.4525458167475</v>
      </c>
      <c r="K112">
        <f t="shared" si="22"/>
        <v>8.5162994291125473E-3</v>
      </c>
      <c r="L112">
        <f t="shared" si="21"/>
        <v>1.0235760147462214</v>
      </c>
    </row>
    <row r="113" spans="2:12">
      <c r="B113">
        <v>4</v>
      </c>
      <c r="C113" s="2">
        <v>88</v>
      </c>
      <c r="D113" s="4">
        <v>1450</v>
      </c>
      <c r="E113">
        <f t="shared" si="15"/>
        <v>1416.3580673118074</v>
      </c>
      <c r="F113">
        <f t="shared" si="16"/>
        <v>1.0185375744543799</v>
      </c>
      <c r="G113">
        <f t="shared" si="17"/>
        <v>1508.8361044708377</v>
      </c>
      <c r="H113">
        <f t="shared" si="18"/>
        <v>1543.1130079035831</v>
      </c>
      <c r="I113">
        <f t="shared" si="19"/>
        <v>1578.2151939875262</v>
      </c>
      <c r="J113">
        <f t="shared" si="20"/>
        <v>1614.3919236697075</v>
      </c>
      <c r="K113">
        <f t="shared" si="22"/>
        <v>4.0576623772991482E-2</v>
      </c>
      <c r="L113">
        <f t="shared" si="21"/>
        <v>1.0236779763574562</v>
      </c>
    </row>
    <row r="114" spans="2:12">
      <c r="B114">
        <v>1</v>
      </c>
      <c r="C114" s="2">
        <v>89</v>
      </c>
      <c r="D114" s="4">
        <v>1375</v>
      </c>
      <c r="E114">
        <f t="shared" si="15"/>
        <v>1343.2337294855433</v>
      </c>
      <c r="F114">
        <f t="shared" si="16"/>
        <v>1.0110025731096899</v>
      </c>
      <c r="G114">
        <f t="shared" si="17"/>
        <v>1476.7304329179356</v>
      </c>
      <c r="H114">
        <f t="shared" si="18"/>
        <v>1503.9980430922524</v>
      </c>
      <c r="I114">
        <f t="shared" si="19"/>
        <v>1532.0311140102708</v>
      </c>
      <c r="J114">
        <f t="shared" si="20"/>
        <v>1560.4856370300204</v>
      </c>
      <c r="K114">
        <f t="shared" si="22"/>
        <v>7.3985769394862219E-2</v>
      </c>
      <c r="L114">
        <f t="shared" si="21"/>
        <v>1.0237136522881289</v>
      </c>
    </row>
    <row r="115" spans="2:12">
      <c r="B115">
        <v>2</v>
      </c>
      <c r="C115" s="2">
        <v>90</v>
      </c>
      <c r="D115" s="4">
        <v>1495</v>
      </c>
      <c r="E115">
        <f t="shared" si="15"/>
        <v>1460.5656819446481</v>
      </c>
      <c r="F115">
        <f t="shared" si="16"/>
        <v>1.019201425644553</v>
      </c>
      <c r="G115">
        <f t="shared" si="17"/>
        <v>1390.0292855774267</v>
      </c>
      <c r="H115">
        <f t="shared" si="18"/>
        <v>1405.4631730585052</v>
      </c>
      <c r="I115">
        <f t="shared" si="19"/>
        <v>1420.976404720461</v>
      </c>
      <c r="J115">
        <f t="shared" si="20"/>
        <v>1436.4817297321099</v>
      </c>
      <c r="K115">
        <f t="shared" si="22"/>
        <v>7.0214524697373465E-2</v>
      </c>
      <c r="L115">
        <f t="shared" si="21"/>
        <v>1.0236216771120195</v>
      </c>
    </row>
    <row r="116" spans="2:12">
      <c r="B116">
        <v>3</v>
      </c>
      <c r="C116" s="2">
        <v>91</v>
      </c>
      <c r="D116" s="4">
        <v>1429</v>
      </c>
      <c r="E116">
        <f t="shared" si="15"/>
        <v>1395.9468045652379</v>
      </c>
      <c r="F116">
        <f t="shared" si="16"/>
        <v>1.0123883105973148</v>
      </c>
      <c r="G116">
        <f t="shared" si="17"/>
        <v>1523.8579124764619</v>
      </c>
      <c r="H116">
        <f t="shared" si="18"/>
        <v>1553.1722841862554</v>
      </c>
      <c r="I116">
        <f t="shared" si="19"/>
        <v>1582.8531826748924</v>
      </c>
      <c r="J116">
        <f t="shared" si="20"/>
        <v>1613.2345524183029</v>
      </c>
      <c r="K116">
        <f t="shared" si="22"/>
        <v>6.6380624546159506E-2</v>
      </c>
      <c r="L116">
        <f t="shared" si="21"/>
        <v>1.0236142736751717</v>
      </c>
    </row>
    <row r="117" spans="2:12">
      <c r="B117">
        <v>4</v>
      </c>
      <c r="C117" s="2">
        <v>92</v>
      </c>
      <c r="D117" s="4">
        <v>1443</v>
      </c>
      <c r="E117">
        <f t="shared" si="15"/>
        <v>1409.5738557112268</v>
      </c>
      <c r="F117">
        <f t="shared" si="16"/>
        <v>1.0121062618309196</v>
      </c>
      <c r="G117">
        <f t="shared" si="17"/>
        <v>1446.7533145039311</v>
      </c>
      <c r="H117">
        <f t="shared" si="18"/>
        <v>1464.5445506329133</v>
      </c>
      <c r="I117">
        <f t="shared" si="19"/>
        <v>1482.6770597355589</v>
      </c>
      <c r="J117">
        <f t="shared" si="20"/>
        <v>1501.1579687190035</v>
      </c>
      <c r="K117">
        <f t="shared" si="22"/>
        <v>2.6010495522737708E-3</v>
      </c>
      <c r="L117">
        <f t="shared" si="21"/>
        <v>1.023691362992684</v>
      </c>
    </row>
    <row r="118" spans="2:12">
      <c r="B118">
        <v>1</v>
      </c>
      <c r="C118" s="2">
        <v>93</v>
      </c>
      <c r="D118" s="4">
        <v>1472</v>
      </c>
      <c r="E118">
        <f t="shared" si="15"/>
        <v>1438.0312892093164</v>
      </c>
      <c r="F118">
        <f t="shared" si="16"/>
        <v>1.0129742181135866</v>
      </c>
      <c r="G118">
        <f t="shared" si="17"/>
        <v>1460.3381204923548</v>
      </c>
      <c r="H118">
        <f t="shared" si="18"/>
        <v>1478.0066662457978</v>
      </c>
      <c r="I118">
        <f t="shared" si="19"/>
        <v>1496.012459503366</v>
      </c>
      <c r="J118">
        <f t="shared" si="20"/>
        <v>1514.1055000542829</v>
      </c>
      <c r="K118">
        <f t="shared" si="22"/>
        <v>7.9224724916067621E-3</v>
      </c>
      <c r="L118">
        <f t="shared" si="21"/>
        <v>1.0236791405568475</v>
      </c>
    </row>
    <row r="119" spans="2:12">
      <c r="B119">
        <v>2</v>
      </c>
      <c r="C119" s="2">
        <v>94</v>
      </c>
      <c r="D119" s="4">
        <v>1475</v>
      </c>
      <c r="E119">
        <f t="shared" si="15"/>
        <v>1440.9724814643105</v>
      </c>
      <c r="F119">
        <f t="shared" si="16"/>
        <v>1.0118005801568473</v>
      </c>
      <c r="G119">
        <f t="shared" si="17"/>
        <v>1491.0872645609882</v>
      </c>
      <c r="H119">
        <f t="shared" si="18"/>
        <v>1510.5467080309306</v>
      </c>
      <c r="I119">
        <f t="shared" si="19"/>
        <v>1530.1266012181743</v>
      </c>
      <c r="J119">
        <f t="shared" si="20"/>
        <v>1549.8875843963212</v>
      </c>
      <c r="K119">
        <f t="shared" si="22"/>
        <v>1.0906620041347905E-2</v>
      </c>
      <c r="L119">
        <f t="shared" si="21"/>
        <v>1.0236188991295914</v>
      </c>
    </row>
    <row r="120" spans="2:12">
      <c r="B120">
        <v>3</v>
      </c>
      <c r="C120" s="2">
        <v>95</v>
      </c>
      <c r="D120" s="4">
        <v>1545</v>
      </c>
      <c r="E120">
        <f t="shared" si="15"/>
        <v>1509.2439536495742</v>
      </c>
      <c r="F120">
        <f t="shared" si="16"/>
        <v>1.0156212559963795</v>
      </c>
      <c r="G120">
        <f t="shared" si="17"/>
        <v>1492.5182501672505</v>
      </c>
      <c r="H120">
        <f t="shared" si="18"/>
        <v>1510.1128010994398</v>
      </c>
      <c r="I120">
        <f t="shared" si="19"/>
        <v>1527.8430925169189</v>
      </c>
      <c r="J120">
        <f t="shared" si="20"/>
        <v>1545.9092263535626</v>
      </c>
      <c r="K120">
        <f t="shared" si="22"/>
        <v>3.3968770118284482E-2</v>
      </c>
      <c r="L120">
        <f t="shared" si="21"/>
        <v>1.0236431998041904</v>
      </c>
    </row>
    <row r="121" spans="2:12">
      <c r="B121">
        <v>4</v>
      </c>
      <c r="C121" s="2">
        <v>96</v>
      </c>
      <c r="D121" s="4">
        <v>1715</v>
      </c>
      <c r="E121">
        <f t="shared" si="15"/>
        <v>1675.329634114745</v>
      </c>
      <c r="F121">
        <f t="shared" si="16"/>
        <v>1.0257613191796113</v>
      </c>
      <c r="G121">
        <f t="shared" si="17"/>
        <v>1569.1161057173763</v>
      </c>
      <c r="H121">
        <f t="shared" si="18"/>
        <v>1593.5338883583408</v>
      </c>
      <c r="I121">
        <f t="shared" si="19"/>
        <v>1618.4653105614557</v>
      </c>
      <c r="J121">
        <f t="shared" si="20"/>
        <v>1643.8177466253064</v>
      </c>
      <c r="K121">
        <f t="shared" si="22"/>
        <v>8.5063495208526949E-2</v>
      </c>
      <c r="L121">
        <f t="shared" si="21"/>
        <v>1.0236867767832409</v>
      </c>
    </row>
    <row r="122" spans="2:12">
      <c r="B122">
        <v>1</v>
      </c>
      <c r="C122" s="2">
        <v>97</v>
      </c>
      <c r="D122" s="4">
        <v>2006</v>
      </c>
      <c r="E122">
        <f t="shared" si="15"/>
        <v>1959.7137193400315</v>
      </c>
      <c r="F122">
        <f t="shared" si="16"/>
        <v>1.0412238061607066</v>
      </c>
      <c r="G122">
        <f t="shared" si="17"/>
        <v>1759.0771382029768</v>
      </c>
      <c r="H122">
        <f t="shared" si="18"/>
        <v>1804.4361220512847</v>
      </c>
      <c r="I122">
        <f t="shared" si="19"/>
        <v>1850.9995715105917</v>
      </c>
      <c r="J122">
        <f t="shared" si="20"/>
        <v>1898.6276736064406</v>
      </c>
      <c r="K122">
        <f t="shared" si="22"/>
        <v>0.12309215443520598</v>
      </c>
      <c r="L122">
        <f t="shared" si="21"/>
        <v>1.0236565362407983</v>
      </c>
    </row>
    <row r="123" spans="2:12">
      <c r="B123">
        <v>2</v>
      </c>
      <c r="C123" s="2">
        <v>98</v>
      </c>
      <c r="D123" s="4">
        <v>1909</v>
      </c>
      <c r="E123">
        <f t="shared" si="15"/>
        <v>1864.9076166042687</v>
      </c>
      <c r="F123">
        <f t="shared" si="16"/>
        <v>1.0316016792336273</v>
      </c>
      <c r="G123">
        <f t="shared" si="17"/>
        <v>2088.7445406989386</v>
      </c>
      <c r="H123">
        <f t="shared" si="18"/>
        <v>2174.9431251883539</v>
      </c>
      <c r="I123">
        <f t="shared" si="19"/>
        <v>2264.5356607847734</v>
      </c>
      <c r="J123">
        <f t="shared" si="20"/>
        <v>2357.8227497633065</v>
      </c>
      <c r="K123">
        <f t="shared" si="22"/>
        <v>9.4156385908296822E-2</v>
      </c>
      <c r="L123">
        <f t="shared" si="21"/>
        <v>1.0236280174415882</v>
      </c>
    </row>
    <row r="124" spans="2:12">
      <c r="B124">
        <v>3</v>
      </c>
      <c r="C124" s="2">
        <v>99</v>
      </c>
      <c r="D124" s="4">
        <v>2014</v>
      </c>
      <c r="E124">
        <f t="shared" si="15"/>
        <v>1967.3986669327189</v>
      </c>
      <c r="F124">
        <f t="shared" si="16"/>
        <v>1.0341098415227381</v>
      </c>
      <c r="G124">
        <f t="shared" si="17"/>
        <v>1969.4114408720693</v>
      </c>
      <c r="H124">
        <f t="shared" si="18"/>
        <v>2031.5881329619228</v>
      </c>
      <c r="I124">
        <f t="shared" si="19"/>
        <v>2095.731341329421</v>
      </c>
      <c r="J124">
        <f t="shared" si="20"/>
        <v>2162.026571883383</v>
      </c>
      <c r="K124">
        <f t="shared" si="22"/>
        <v>2.2139304432934805E-2</v>
      </c>
      <c r="L124">
        <f t="shared" si="21"/>
        <v>1.0236595511400037</v>
      </c>
    </row>
    <row r="125" spans="2:12">
      <c r="B125">
        <v>4</v>
      </c>
      <c r="C125" s="2">
        <v>100</v>
      </c>
      <c r="D125" s="4">
        <v>2350</v>
      </c>
      <c r="E125">
        <f t="shared" si="15"/>
        <v>2295.6918818004806</v>
      </c>
      <c r="F125">
        <f t="shared" si="16"/>
        <v>1.0483663572769686</v>
      </c>
      <c r="G125">
        <f t="shared" si="17"/>
        <v>2082.6356962519635</v>
      </c>
      <c r="H125">
        <f t="shared" si="18"/>
        <v>2153.6140690131597</v>
      </c>
      <c r="I125">
        <f t="shared" si="19"/>
        <v>2227.1421104293859</v>
      </c>
      <c r="J125">
        <f t="shared" si="20"/>
        <v>2303.1452996093672</v>
      </c>
      <c r="K125">
        <f t="shared" si="22"/>
        <v>0.11377204414810063</v>
      </c>
      <c r="L125">
        <f t="shared" si="21"/>
        <v>1.0236754296619988</v>
      </c>
    </row>
    <row r="126" spans="2:12">
      <c r="B126">
        <v>1</v>
      </c>
      <c r="C126" s="2">
        <v>101</v>
      </c>
      <c r="D126" s="4">
        <v>3490</v>
      </c>
      <c r="E126">
        <f t="shared" si="15"/>
        <v>3409.4416531532188</v>
      </c>
      <c r="F126">
        <f t="shared" si="16"/>
        <v>1.0952715310257104</v>
      </c>
      <c r="G126">
        <f t="shared" si="17"/>
        <v>2463.5923026614623</v>
      </c>
      <c r="H126">
        <f t="shared" si="18"/>
        <v>2582.8268517997026</v>
      </c>
      <c r="I126">
        <f t="shared" si="19"/>
        <v>2707.7907794146354</v>
      </c>
      <c r="J126">
        <f t="shared" si="20"/>
        <v>2838.674687119365</v>
      </c>
      <c r="K126">
        <f t="shared" si="22"/>
        <v>0.29409962674456669</v>
      </c>
      <c r="L126">
        <f t="shared" si="21"/>
        <v>1.0236458351671343</v>
      </c>
    </row>
    <row r="127" spans="2:12">
      <c r="B127">
        <v>2</v>
      </c>
      <c r="C127" s="2">
        <v>102</v>
      </c>
      <c r="D127" s="4">
        <v>3243</v>
      </c>
      <c r="E127">
        <f t="shared" si="15"/>
        <v>3168.0454662767679</v>
      </c>
      <c r="F127">
        <f t="shared" si="16"/>
        <v>1.0774371631522242</v>
      </c>
      <c r="G127">
        <f t="shared" si="17"/>
        <v>3822.6153984464736</v>
      </c>
      <c r="H127">
        <f t="shared" si="18"/>
        <v>4186.8667636652444</v>
      </c>
      <c r="I127">
        <f t="shared" si="19"/>
        <v>4585.6233960640948</v>
      </c>
      <c r="J127">
        <f t="shared" si="20"/>
        <v>5022.4733905628627</v>
      </c>
      <c r="K127">
        <f t="shared" si="22"/>
        <v>0.17872815246576429</v>
      </c>
      <c r="L127">
        <f t="shared" si="21"/>
        <v>1.0236398497921426</v>
      </c>
    </row>
    <row r="128" spans="2:12">
      <c r="B128">
        <v>3</v>
      </c>
      <c r="C128" s="2">
        <v>103</v>
      </c>
      <c r="D128" s="4">
        <v>3520</v>
      </c>
      <c r="E128">
        <f t="shared" si="15"/>
        <v>3438.5899065314557</v>
      </c>
      <c r="F128">
        <f t="shared" si="16"/>
        <v>1.0782920527987503</v>
      </c>
      <c r="G128">
        <f t="shared" si="17"/>
        <v>3494.1829193720137</v>
      </c>
      <c r="H128">
        <f t="shared" si="18"/>
        <v>3764.6536927578718</v>
      </c>
      <c r="I128">
        <f t="shared" si="19"/>
        <v>4056.1540780372648</v>
      </c>
      <c r="J128">
        <f t="shared" si="20"/>
        <v>4370.3606915761484</v>
      </c>
      <c r="K128">
        <f t="shared" si="22"/>
        <v>7.3343979056779383E-3</v>
      </c>
      <c r="L128">
        <f t="shared" si="21"/>
        <v>1.0236655092181224</v>
      </c>
    </row>
    <row r="129" spans="2:12">
      <c r="B129">
        <v>4</v>
      </c>
      <c r="C129" s="2">
        <v>104</v>
      </c>
      <c r="D129" s="4">
        <v>3678</v>
      </c>
      <c r="E129">
        <f t="shared" si="15"/>
        <v>3593.0395783806221</v>
      </c>
      <c r="F129">
        <f t="shared" si="16"/>
        <v>1.0747079196137304</v>
      </c>
      <c r="G129">
        <f t="shared" si="17"/>
        <v>3795.4782952601618</v>
      </c>
      <c r="H129">
        <f t="shared" si="18"/>
        <v>4092.6101522467525</v>
      </c>
      <c r="I129">
        <f t="shared" si="19"/>
        <v>4413.1396231046647</v>
      </c>
      <c r="J129">
        <f t="shared" si="20"/>
        <v>4758.6478782774657</v>
      </c>
      <c r="K129">
        <f t="shared" si="22"/>
        <v>3.1940808934247354E-2</v>
      </c>
      <c r="L129">
        <f t="shared" si="21"/>
        <v>1.0236643249563884</v>
      </c>
    </row>
    <row r="130" spans="2:12">
      <c r="C130" s="1"/>
    </row>
    <row r="131" spans="2:12">
      <c r="C131" s="1"/>
    </row>
  </sheetData>
  <phoneticPr fontId="0" type="noConversion"/>
  <printOptions headings="1" gridLines="1" gridLinesSet="0"/>
  <pageMargins left="0.75" right="0.75" top="1" bottom="1" header="0.5" footer="0.5"/>
  <pageSetup scale="42" orientation="portrait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2A3899E-9F6A-4107-B772-49B086096C32}"/>
</file>

<file path=customXml/itemProps2.xml><?xml version="1.0" encoding="utf-8"?>
<ds:datastoreItem xmlns:ds="http://schemas.openxmlformats.org/officeDocument/2006/customXml" ds:itemID="{A7BCC589-C040-4B95-A218-1962F18ADAF4}"/>
</file>

<file path=customXml/itemProps3.xml><?xml version="1.0" encoding="utf-8"?>
<ds:datastoreItem xmlns:ds="http://schemas.openxmlformats.org/officeDocument/2006/customXml" ds:itemID="{B70F91FF-D73C-4410-A6CC-E8118D8A72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data</vt:lpstr>
      <vt:lpstr>alp</vt:lpstr>
      <vt:lpstr>bet</vt:lpstr>
      <vt:lpstr>gam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Technology Services</dc:creator>
  <cp:lastModifiedBy>Vivian</cp:lastModifiedBy>
  <dcterms:created xsi:type="dcterms:W3CDTF">1999-10-08T03:28:32Z</dcterms:created>
  <dcterms:modified xsi:type="dcterms:W3CDTF">2007-04-06T02:12:31Z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