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5" yWindow="-15" windowWidth="7740" windowHeight="8295"/>
  </bookViews>
  <sheets>
    <sheet name="data" sheetId="2" r:id="rId1"/>
  </sheets>
  <definedNames>
    <definedName name="alp">data!$L$11</definedName>
    <definedName name="bet">data!$M$11</definedName>
    <definedName name="const">#REF!</definedName>
    <definedName name="gam">data!$N$11</definedName>
    <definedName name="lookseason">#REF!</definedName>
    <definedName name="solver_adj" localSheetId="0" hidden="1">data!$L$11:$N$11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data!$L$11:$N$11</definedName>
    <definedName name="solver_lhs2" localSheetId="0" hidden="1">data!$L$11:$N$11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1000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data!$K$21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trend">#REF!</definedName>
  </definedNames>
  <calcPr calcId="124519"/>
</workbook>
</file>

<file path=xl/calcChain.xml><?xml version="1.0" encoding="utf-8"?>
<calcChain xmlns="http://schemas.openxmlformats.org/spreadsheetml/2006/main">
  <c r="L31" i="2"/>
  <c r="L32"/>
  <c r="L33"/>
  <c r="L30"/>
  <c r="O2"/>
  <c r="O1"/>
  <c r="E33"/>
  <c r="O3"/>
  <c r="F33"/>
  <c r="I34"/>
  <c r="H34"/>
  <c r="G34"/>
  <c r="K34"/>
  <c r="E34"/>
  <c r="F34"/>
  <c r="H35" s="1"/>
  <c r="L34"/>
  <c r="J34" s="1"/>
  <c r="G35"/>
  <c r="K35" s="1"/>
  <c r="E35"/>
  <c r="L35" s="1"/>
  <c r="J35" l="1"/>
  <c r="I35"/>
  <c r="F35"/>
  <c r="I36" s="1"/>
  <c r="G36" l="1"/>
  <c r="K36" s="1"/>
  <c r="E36"/>
  <c r="H36"/>
  <c r="F36" l="1"/>
  <c r="H37" s="1"/>
  <c r="G37"/>
  <c r="K37" s="1"/>
  <c r="L36"/>
  <c r="E37"/>
  <c r="I37"/>
  <c r="J36" l="1"/>
  <c r="L37"/>
  <c r="F37"/>
  <c r="I38" s="1"/>
  <c r="G38"/>
  <c r="K38" s="1"/>
  <c r="J37"/>
  <c r="E38" l="1"/>
  <c r="H38"/>
  <c r="L38" l="1"/>
  <c r="F38"/>
  <c r="I39" s="1"/>
  <c r="H39"/>
  <c r="G39"/>
  <c r="K39" s="1"/>
  <c r="E39"/>
  <c r="L39" l="1"/>
  <c r="F39"/>
  <c r="I40" s="1"/>
  <c r="G40"/>
  <c r="K40" s="1"/>
  <c r="E40"/>
  <c r="J38"/>
  <c r="J39" l="1"/>
  <c r="L40"/>
  <c r="F40"/>
  <c r="I41" s="1"/>
  <c r="H41"/>
  <c r="G41"/>
  <c r="K41" s="1"/>
  <c r="E41"/>
  <c r="J40"/>
  <c r="H40"/>
  <c r="L41" l="1"/>
  <c r="F41"/>
  <c r="H42"/>
  <c r="G42"/>
  <c r="K42" s="1"/>
  <c r="E42"/>
  <c r="J41" l="1"/>
  <c r="I42"/>
  <c r="L42"/>
  <c r="F42"/>
  <c r="I43" s="1"/>
  <c r="G43"/>
  <c r="K43" s="1"/>
  <c r="E43" l="1"/>
  <c r="H43"/>
  <c r="J42"/>
  <c r="F43" l="1"/>
  <c r="I44" s="1"/>
  <c r="L43"/>
  <c r="H44"/>
  <c r="J43" l="1"/>
  <c r="E44"/>
  <c r="G44"/>
  <c r="K44" s="1"/>
  <c r="L44" l="1"/>
  <c r="F44"/>
  <c r="I45" s="1"/>
  <c r="J44" l="1"/>
  <c r="G45"/>
  <c r="K45" s="1"/>
  <c r="E45"/>
  <c r="H45"/>
  <c r="L45" l="1"/>
  <c r="F45"/>
  <c r="H46"/>
  <c r="G46"/>
  <c r="K46" s="1"/>
  <c r="E46"/>
  <c r="L46" l="1"/>
  <c r="J46" s="1"/>
  <c r="F46"/>
  <c r="I47" s="1"/>
  <c r="H47"/>
  <c r="G47"/>
  <c r="K47" s="1"/>
  <c r="E47"/>
  <c r="J45"/>
  <c r="I46"/>
  <c r="F47" l="1"/>
  <c r="E48" s="1"/>
  <c r="L47"/>
  <c r="J47" s="1"/>
  <c r="H48"/>
  <c r="G48"/>
  <c r="K48" s="1"/>
  <c r="L48" l="1"/>
  <c r="F48"/>
  <c r="E49" s="1"/>
  <c r="G49"/>
  <c r="K49" s="1"/>
  <c r="I48"/>
  <c r="J48" l="1"/>
  <c r="H49"/>
  <c r="L49"/>
  <c r="F49"/>
  <c r="E50" s="1"/>
  <c r="H50"/>
  <c r="G50"/>
  <c r="K50" s="1"/>
  <c r="I49"/>
  <c r="L50" l="1"/>
  <c r="F50"/>
  <c r="I51" s="1"/>
  <c r="H51"/>
  <c r="G51"/>
  <c r="K51" s="1"/>
  <c r="E51"/>
  <c r="J50"/>
  <c r="J49"/>
  <c r="I50"/>
  <c r="L51" l="1"/>
  <c r="I52"/>
  <c r="F51"/>
  <c r="E52" s="1"/>
  <c r="H52"/>
  <c r="G52"/>
  <c r="K52" s="1"/>
  <c r="L52" l="1"/>
  <c r="F52"/>
  <c r="E53" s="1"/>
  <c r="J51"/>
  <c r="L53" l="1"/>
  <c r="F53"/>
  <c r="G54"/>
  <c r="K54" s="1"/>
  <c r="J52"/>
  <c r="H53"/>
  <c r="J53"/>
  <c r="G53"/>
  <c r="K53" s="1"/>
  <c r="I53"/>
  <c r="E54" l="1"/>
  <c r="H54"/>
  <c r="I54"/>
  <c r="L54" l="1"/>
  <c r="F54"/>
  <c r="I55" s="1"/>
  <c r="H55"/>
  <c r="G55"/>
  <c r="K55" s="1"/>
  <c r="E55"/>
  <c r="L55" l="1"/>
  <c r="I56"/>
  <c r="F55"/>
  <c r="H56"/>
  <c r="G56"/>
  <c r="K56" s="1"/>
  <c r="E56"/>
  <c r="J54"/>
  <c r="L56" l="1"/>
  <c r="F56"/>
  <c r="E57" s="1"/>
  <c r="J55"/>
  <c r="J56" l="1"/>
  <c r="G57"/>
  <c r="K57" s="1"/>
  <c r="H57"/>
  <c r="J57"/>
  <c r="L57"/>
  <c r="F57"/>
  <c r="E58" s="1"/>
  <c r="G58"/>
  <c r="K58" s="1"/>
  <c r="I57"/>
  <c r="L58" l="1"/>
  <c r="F58"/>
  <c r="I59" s="1"/>
  <c r="H59"/>
  <c r="G59"/>
  <c r="K59" s="1"/>
  <c r="E59"/>
  <c r="J58"/>
  <c r="H58"/>
  <c r="I58"/>
  <c r="L59" l="1"/>
  <c r="I60"/>
  <c r="F59"/>
  <c r="E60" s="1"/>
  <c r="H60"/>
  <c r="G60"/>
  <c r="K60" s="1"/>
  <c r="L60" l="1"/>
  <c r="F60"/>
  <c r="E61" s="1"/>
  <c r="J59"/>
  <c r="L61" l="1"/>
  <c r="F61"/>
  <c r="G62"/>
  <c r="K62" s="1"/>
  <c r="J60"/>
  <c r="H61"/>
  <c r="J61"/>
  <c r="G61"/>
  <c r="K61" s="1"/>
  <c r="I61"/>
  <c r="E62" l="1"/>
  <c r="H62"/>
  <c r="I62"/>
  <c r="L62" l="1"/>
  <c r="J62" s="1"/>
  <c r="F62"/>
  <c r="G63"/>
  <c r="K63" s="1"/>
  <c r="K21" s="1"/>
  <c r="E63" l="1"/>
  <c r="H63"/>
  <c r="I63"/>
  <c r="L63" l="1"/>
  <c r="J63" s="1"/>
  <c r="F63"/>
</calcChain>
</file>

<file path=xl/sharedStrings.xml><?xml version="1.0" encoding="utf-8"?>
<sst xmlns="http://schemas.openxmlformats.org/spreadsheetml/2006/main" count="22" uniqueCount="21">
  <si>
    <t>DATE</t>
  </si>
  <si>
    <t>HS</t>
  </si>
  <si>
    <t>Trend</t>
  </si>
  <si>
    <t>Seasonal mean</t>
  </si>
  <si>
    <t>Base</t>
  </si>
  <si>
    <t>alp</t>
  </si>
  <si>
    <t>bet</t>
  </si>
  <si>
    <t>gam</t>
  </si>
  <si>
    <t>APE</t>
  </si>
  <si>
    <t>MAPE</t>
  </si>
  <si>
    <t>season</t>
  </si>
  <si>
    <t>q#</t>
  </si>
  <si>
    <t>sales</t>
  </si>
  <si>
    <t>ft1</t>
  </si>
  <si>
    <t>ft2</t>
  </si>
  <si>
    <t>ft3</t>
  </si>
  <si>
    <t>ft4</t>
  </si>
  <si>
    <t>seas</t>
  </si>
  <si>
    <t>seasonalities</t>
  </si>
  <si>
    <t>year 1 mean</t>
  </si>
  <si>
    <t>year 2 mean</t>
  </si>
</sst>
</file>

<file path=xl/styles.xml><?xml version="1.0" encoding="utf-8"?>
<styleSheet xmlns="http://schemas.openxmlformats.org/spreadsheetml/2006/main">
  <numFmts count="1">
    <numFmt numFmtId="165" formatCode="0.0"/>
  </numFmts>
  <fonts count="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新細明體"/>
      <family val="1"/>
      <charset val="136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17" fontId="0" fillId="0" borderId="0" xfId="0" applyNumberFormat="1"/>
    <xf numFmtId="0" fontId="2" fillId="0" borderId="0" xfId="1" applyFont="1">
      <alignment vertical="center"/>
    </xf>
    <xf numFmtId="2" fontId="0" fillId="0" borderId="0" xfId="0" applyNumberFormat="1"/>
    <xf numFmtId="0" fontId="2" fillId="0" borderId="0" xfId="0" applyFont="1"/>
    <xf numFmtId="0" fontId="4" fillId="2" borderId="0" xfId="0" applyFont="1" applyFill="1"/>
    <xf numFmtId="0" fontId="1" fillId="0" borderId="0" xfId="0" applyFont="1"/>
    <xf numFmtId="165" fontId="1" fillId="0" borderId="0" xfId="0" applyNumberFormat="1" applyFont="1"/>
  </cellXfs>
  <cellStyles count="2">
    <cellStyle name="Normal" xfId="0" builtinId="0"/>
    <cellStyle name="Normal_Quarterly Sales - 28SEP06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131"/>
  <sheetViews>
    <sheetView tabSelected="1" topLeftCell="C9" workbookViewId="0">
      <selection activeCell="E18" sqref="E17:E18"/>
    </sheetView>
  </sheetViews>
  <sheetFormatPr defaultRowHeight="12.75"/>
  <cols>
    <col min="12" max="12" width="13" customWidth="1"/>
    <col min="14" max="14" width="11" customWidth="1"/>
  </cols>
  <sheetData>
    <row r="1" spans="3:15">
      <c r="C1" t="s">
        <v>0</v>
      </c>
      <c r="D1" t="s">
        <v>1</v>
      </c>
      <c r="L1" t="s">
        <v>3</v>
      </c>
      <c r="N1" s="6" t="s">
        <v>19</v>
      </c>
      <c r="O1">
        <f>AVERAGE(D26:D29)</f>
        <v>3.9512499999999999</v>
      </c>
    </row>
    <row r="2" spans="3:15">
      <c r="C2" s="1"/>
      <c r="N2" s="6" t="s">
        <v>20</v>
      </c>
      <c r="O2">
        <f>AVERAGE(D30:D33)</f>
        <v>36.950000000000003</v>
      </c>
    </row>
    <row r="3" spans="3:15">
      <c r="C3" s="1"/>
      <c r="N3" t="s">
        <v>2</v>
      </c>
      <c r="O3">
        <f>(O2/O1)^(1/4)</f>
        <v>1.748718817816751</v>
      </c>
    </row>
    <row r="4" spans="3:15">
      <c r="C4" s="1"/>
    </row>
    <row r="5" spans="3:15">
      <c r="C5" s="1"/>
    </row>
    <row r="6" spans="3:15">
      <c r="C6" s="1"/>
    </row>
    <row r="7" spans="3:15">
      <c r="C7" s="1"/>
    </row>
    <row r="8" spans="3:15">
      <c r="C8" s="1"/>
    </row>
    <row r="9" spans="3:15">
      <c r="C9" s="1"/>
    </row>
    <row r="10" spans="3:15">
      <c r="C10" s="1"/>
      <c r="L10" t="s">
        <v>5</v>
      </c>
      <c r="M10" t="s">
        <v>6</v>
      </c>
      <c r="N10" t="s">
        <v>7</v>
      </c>
    </row>
    <row r="11" spans="3:15">
      <c r="C11" s="1"/>
      <c r="L11">
        <v>0.20273008201111128</v>
      </c>
      <c r="M11">
        <v>1</v>
      </c>
      <c r="N11">
        <v>1</v>
      </c>
    </row>
    <row r="12" spans="3:15">
      <c r="C12" s="3"/>
    </row>
    <row r="13" spans="3:15">
      <c r="C13" s="3"/>
    </row>
    <row r="14" spans="3:15">
      <c r="C14" s="3"/>
    </row>
    <row r="15" spans="3:15">
      <c r="C15" s="3"/>
    </row>
    <row r="16" spans="3:15">
      <c r="C16" s="3"/>
    </row>
    <row r="17" spans="2:12">
      <c r="C17" s="3"/>
    </row>
    <row r="18" spans="2:12">
      <c r="C18" s="1"/>
    </row>
    <row r="19" spans="2:12">
      <c r="C19" s="1"/>
    </row>
    <row r="20" spans="2:12">
      <c r="C20" s="1"/>
    </row>
    <row r="21" spans="2:12">
      <c r="C21" s="1"/>
      <c r="G21" t="s">
        <v>9</v>
      </c>
      <c r="K21">
        <f>AVERAGE(K34:K129)</f>
        <v>0.44363702159391011</v>
      </c>
      <c r="L21" t="s">
        <v>17</v>
      </c>
    </row>
    <row r="22" spans="2:12">
      <c r="C22" s="1"/>
    </row>
    <row r="23" spans="2:12">
      <c r="C23" s="1"/>
    </row>
    <row r="24" spans="2:12">
      <c r="C24" s="1"/>
      <c r="E24" t="s">
        <v>4</v>
      </c>
      <c r="F24" t="s">
        <v>2</v>
      </c>
      <c r="G24" t="s">
        <v>13</v>
      </c>
      <c r="H24" t="s">
        <v>14</v>
      </c>
      <c r="I24" t="s">
        <v>15</v>
      </c>
      <c r="J24" t="s">
        <v>16</v>
      </c>
      <c r="K24" t="s">
        <v>8</v>
      </c>
    </row>
    <row r="25" spans="2:12">
      <c r="B25" t="s">
        <v>10</v>
      </c>
      <c r="C25" s="1" t="s">
        <v>11</v>
      </c>
      <c r="D25" t="s">
        <v>12</v>
      </c>
      <c r="F25" s="3"/>
    </row>
    <row r="26" spans="2:12">
      <c r="B26">
        <v>1</v>
      </c>
      <c r="C26" s="3">
        <v>1</v>
      </c>
      <c r="D26" s="7">
        <v>0.875</v>
      </c>
      <c r="F26" s="3"/>
    </row>
    <row r="27" spans="2:12">
      <c r="B27">
        <v>2</v>
      </c>
      <c r="C27" s="3">
        <v>2</v>
      </c>
      <c r="D27" s="7">
        <v>2.23</v>
      </c>
      <c r="F27" s="3"/>
    </row>
    <row r="28" spans="2:12">
      <c r="B28">
        <v>3</v>
      </c>
      <c r="C28" s="3">
        <v>3</v>
      </c>
      <c r="D28" s="7">
        <v>4.2</v>
      </c>
      <c r="F28" s="3"/>
    </row>
    <row r="29" spans="2:12">
      <c r="B29">
        <v>4</v>
      </c>
      <c r="C29" s="3">
        <v>4</v>
      </c>
      <c r="D29" s="7">
        <v>8.5</v>
      </c>
      <c r="F29" s="3"/>
      <c r="L29" s="6" t="s">
        <v>18</v>
      </c>
    </row>
    <row r="30" spans="2:12">
      <c r="B30">
        <v>1</v>
      </c>
      <c r="C30" s="3">
        <v>5</v>
      </c>
      <c r="D30" s="7">
        <v>16.004999999999999</v>
      </c>
      <c r="F30" s="3"/>
      <c r="L30">
        <f>AVERAGE(D26,D30)/AVERAGE($D$26:$D$33)</f>
        <v>0.41270132330918974</v>
      </c>
    </row>
    <row r="31" spans="2:12">
      <c r="B31">
        <v>2</v>
      </c>
      <c r="C31" s="3">
        <v>6</v>
      </c>
      <c r="D31" s="7">
        <v>27.855</v>
      </c>
      <c r="F31" s="3"/>
      <c r="L31">
        <f>AVERAGE(D27,D31)/AVERAGE($D$26:$D$33)</f>
        <v>0.73555209192873072</v>
      </c>
    </row>
    <row r="32" spans="2:12">
      <c r="B32">
        <v>3</v>
      </c>
      <c r="C32" s="3">
        <v>7</v>
      </c>
      <c r="D32" s="7">
        <v>37.9</v>
      </c>
      <c r="F32" s="3"/>
      <c r="L32">
        <f>AVERAGE(D28,D32)/AVERAGE($D$26:$D$33)</f>
        <v>1.0293083952201949</v>
      </c>
    </row>
    <row r="33" spans="2:12">
      <c r="B33">
        <v>4</v>
      </c>
      <c r="C33" s="3">
        <v>8</v>
      </c>
      <c r="D33" s="7">
        <v>66.040000000000006</v>
      </c>
      <c r="E33">
        <f>D33/L33</f>
        <v>36.23716863429032</v>
      </c>
      <c r="F33" s="3">
        <f>O3</f>
        <v>1.748718817816751</v>
      </c>
      <c r="L33">
        <f>AVERAGE(D29,D33)/AVERAGE($D$26:$D$33)</f>
        <v>1.8224381895418844</v>
      </c>
    </row>
    <row r="34" spans="2:12">
      <c r="B34">
        <v>1</v>
      </c>
      <c r="C34" s="3">
        <v>9</v>
      </c>
      <c r="D34" s="7">
        <v>87.394999999999996</v>
      </c>
      <c r="E34">
        <f t="shared" ref="E34:E63" si="0">alp*(D34/L31)+(1-alp)*(E33*F33)</f>
        <v>74.609372361686781</v>
      </c>
      <c r="F34">
        <f t="shared" ref="F34:F63" si="1">bet*(E34/E33)+(1-bet)*F33</f>
        <v>2.0589183750709985</v>
      </c>
      <c r="G34">
        <f t="shared" ref="G34:G63" si="2">(E33*F33)*L31</f>
        <v>46.610920043875502</v>
      </c>
      <c r="H34">
        <f t="shared" ref="H34:H63" si="3">E33*(F33)^2*L32</f>
        <v>114.06167343033687</v>
      </c>
      <c r="I34">
        <f t="shared" ref="I34:I63" si="4">E33*(F33)^3*L33</f>
        <v>353.15634627972804</v>
      </c>
      <c r="J34">
        <f t="shared" ref="J34:J63" si="5">E33*(F33)^4*L34</f>
        <v>396.9423084532491</v>
      </c>
      <c r="K34">
        <f t="shared" ref="K34:K63" si="6">ABS(D34-G34)/D34</f>
        <v>0.46666376744807481</v>
      </c>
      <c r="L34">
        <f t="shared" ref="L34:L63" si="7">gam*(D34/E34)+(1-gam)*L30</f>
        <v>1.1713675806885471</v>
      </c>
    </row>
    <row r="35" spans="2:12">
      <c r="B35">
        <v>2</v>
      </c>
      <c r="C35" s="3">
        <v>10</v>
      </c>
      <c r="D35" s="7">
        <v>116.01</v>
      </c>
      <c r="E35">
        <f t="shared" si="0"/>
        <v>145.32135357744204</v>
      </c>
      <c r="F35">
        <f t="shared" si="1"/>
        <v>1.9477627136837716</v>
      </c>
      <c r="G35">
        <f t="shared" si="2"/>
        <v>158.11680534229222</v>
      </c>
      <c r="H35">
        <f t="shared" si="3"/>
        <v>576.40063848886962</v>
      </c>
      <c r="I35">
        <f t="shared" si="4"/>
        <v>762.78821624371199</v>
      </c>
      <c r="J35">
        <f t="shared" si="5"/>
        <v>1070.3255609689775</v>
      </c>
      <c r="K35">
        <f t="shared" si="6"/>
        <v>0.36295841170840631</v>
      </c>
      <c r="L35">
        <f t="shared" si="7"/>
        <v>0.79829974841362905</v>
      </c>
    </row>
    <row r="36" spans="2:12">
      <c r="B36">
        <v>3</v>
      </c>
      <c r="C36" s="3">
        <v>11</v>
      </c>
      <c r="D36" s="7">
        <v>153.69999999999999</v>
      </c>
      <c r="E36">
        <f t="shared" si="0"/>
        <v>242.76621890395606</v>
      </c>
      <c r="F36">
        <f t="shared" si="1"/>
        <v>1.6705474655146635</v>
      </c>
      <c r="G36">
        <f t="shared" si="2"/>
        <v>515.84388872160901</v>
      </c>
      <c r="H36">
        <f t="shared" si="3"/>
        <v>645.79507721044899</v>
      </c>
      <c r="I36">
        <f t="shared" si="4"/>
        <v>857.24225535996561</v>
      </c>
      <c r="J36">
        <f t="shared" si="5"/>
        <v>1324.2172438365401</v>
      </c>
      <c r="K36">
        <f t="shared" si="6"/>
        <v>2.3561736416500265</v>
      </c>
      <c r="L36">
        <f t="shared" si="7"/>
        <v>0.63311938824901859</v>
      </c>
    </row>
    <row r="37" spans="2:12">
      <c r="B37">
        <v>4</v>
      </c>
      <c r="C37" s="3">
        <v>12</v>
      </c>
      <c r="D37" s="7">
        <v>252.9</v>
      </c>
      <c r="E37">
        <f t="shared" si="0"/>
        <v>367.10452753405474</v>
      </c>
      <c r="F37">
        <f t="shared" si="1"/>
        <v>1.5121730246961989</v>
      </c>
      <c r="G37">
        <f t="shared" si="2"/>
        <v>475.05104104786528</v>
      </c>
      <c r="H37">
        <f t="shared" si="3"/>
        <v>540.8438383009443</v>
      </c>
      <c r="I37">
        <f t="shared" si="4"/>
        <v>716.55631365274667</v>
      </c>
      <c r="J37">
        <f t="shared" si="5"/>
        <v>1302.5146662144573</v>
      </c>
      <c r="K37">
        <f t="shared" si="6"/>
        <v>0.87841455534940793</v>
      </c>
      <c r="L37">
        <f t="shared" si="7"/>
        <v>0.68890460626786887</v>
      </c>
    </row>
    <row r="38" spans="2:12">
      <c r="B38">
        <v>1</v>
      </c>
      <c r="C38" s="2">
        <v>13</v>
      </c>
      <c r="D38" s="7">
        <v>293.60000000000002</v>
      </c>
      <c r="E38">
        <f t="shared" si="0"/>
        <v>517.14531711450263</v>
      </c>
      <c r="F38">
        <f t="shared" si="1"/>
        <v>1.4087140809412362</v>
      </c>
      <c r="G38">
        <f t="shared" si="2"/>
        <v>443.15659790421904</v>
      </c>
      <c r="H38">
        <f t="shared" si="3"/>
        <v>531.46947649234869</v>
      </c>
      <c r="I38">
        <f t="shared" si="4"/>
        <v>874.48686145032536</v>
      </c>
      <c r="J38">
        <f t="shared" si="5"/>
        <v>1089.7807736898176</v>
      </c>
      <c r="K38">
        <f t="shared" si="6"/>
        <v>0.50938895743943802</v>
      </c>
      <c r="L38">
        <f t="shared" si="7"/>
        <v>0.56773210601265722</v>
      </c>
    </row>
    <row r="39" spans="2:12">
      <c r="B39">
        <v>2</v>
      </c>
      <c r="C39" s="2">
        <v>14</v>
      </c>
      <c r="D39" s="7">
        <v>314.39999999999998</v>
      </c>
      <c r="E39">
        <f t="shared" si="0"/>
        <v>681.49250936853298</v>
      </c>
      <c r="F39">
        <f t="shared" si="1"/>
        <v>1.3177969263475739</v>
      </c>
      <c r="G39">
        <f t="shared" si="2"/>
        <v>461.23373596108229</v>
      </c>
      <c r="H39">
        <f t="shared" si="3"/>
        <v>706.9967156949574</v>
      </c>
      <c r="I39">
        <f t="shared" si="4"/>
        <v>820.77594198513077</v>
      </c>
      <c r="J39">
        <f t="shared" si="5"/>
        <v>939.56205635455206</v>
      </c>
      <c r="K39">
        <f t="shared" si="6"/>
        <v>0.46702842226807356</v>
      </c>
      <c r="L39">
        <f t="shared" si="7"/>
        <v>0.46134036057317962</v>
      </c>
    </row>
    <row r="40" spans="2:12">
      <c r="B40">
        <v>3</v>
      </c>
      <c r="C40" s="2">
        <v>15</v>
      </c>
      <c r="D40" s="7">
        <v>355.8</v>
      </c>
      <c r="E40">
        <f t="shared" si="0"/>
        <v>820.70761467345255</v>
      </c>
      <c r="F40">
        <f t="shared" si="1"/>
        <v>1.2042797292576488</v>
      </c>
      <c r="G40">
        <f t="shared" si="2"/>
        <v>618.68368771813812</v>
      </c>
      <c r="H40">
        <f t="shared" si="3"/>
        <v>671.89517447391745</v>
      </c>
      <c r="I40">
        <f t="shared" si="4"/>
        <v>719.49537757016219</v>
      </c>
      <c r="J40">
        <f t="shared" si="5"/>
        <v>890.9893819456961</v>
      </c>
      <c r="K40">
        <f t="shared" si="6"/>
        <v>0.73885241067492435</v>
      </c>
      <c r="L40">
        <f t="shared" si="7"/>
        <v>0.4335283280411229</v>
      </c>
    </row>
    <row r="41" spans="2:12">
      <c r="B41">
        <v>4</v>
      </c>
      <c r="C41" s="2">
        <v>16</v>
      </c>
      <c r="D41" s="7">
        <v>676</v>
      </c>
      <c r="E41">
        <f t="shared" si="0"/>
        <v>1029.3821290481205</v>
      </c>
      <c r="F41">
        <f t="shared" si="1"/>
        <v>1.254261701297479</v>
      </c>
      <c r="G41">
        <f t="shared" si="2"/>
        <v>561.12458087626726</v>
      </c>
      <c r="H41">
        <f t="shared" si="3"/>
        <v>549.11671803555839</v>
      </c>
      <c r="I41">
        <f t="shared" si="4"/>
        <v>621.42407212802709</v>
      </c>
      <c r="J41">
        <f t="shared" si="5"/>
        <v>1133.6214101620305</v>
      </c>
      <c r="K41">
        <f t="shared" si="6"/>
        <v>0.16993405195818453</v>
      </c>
      <c r="L41">
        <f t="shared" si="7"/>
        <v>0.65670462010556141</v>
      </c>
    </row>
    <row r="42" spans="2:12">
      <c r="B42">
        <v>1</v>
      </c>
      <c r="C42" s="2">
        <v>17</v>
      </c>
      <c r="D42" s="7">
        <v>573.9</v>
      </c>
      <c r="E42">
        <f t="shared" si="0"/>
        <v>1281.5597821102531</v>
      </c>
      <c r="F42">
        <f t="shared" si="1"/>
        <v>1.2449796299604732</v>
      </c>
      <c r="G42">
        <f t="shared" si="2"/>
        <v>595.64326609306659</v>
      </c>
      <c r="H42">
        <f t="shared" si="3"/>
        <v>702.05385401382136</v>
      </c>
      <c r="I42">
        <f t="shared" si="4"/>
        <v>1333.8628592280584</v>
      </c>
      <c r="J42">
        <f t="shared" si="5"/>
        <v>1140.8449504327941</v>
      </c>
      <c r="K42">
        <f t="shared" si="6"/>
        <v>3.7886855014927008E-2</v>
      </c>
      <c r="L42">
        <f t="shared" si="7"/>
        <v>0.44781367830925511</v>
      </c>
    </row>
    <row r="43" spans="2:12">
      <c r="B43">
        <v>2</v>
      </c>
      <c r="C43" s="2">
        <v>18</v>
      </c>
      <c r="D43" s="7">
        <v>577.9</v>
      </c>
      <c r="E43">
        <f t="shared" si="0"/>
        <v>1542.2991201324617</v>
      </c>
      <c r="F43">
        <f t="shared" si="1"/>
        <v>1.2034546820694292</v>
      </c>
      <c r="G43">
        <f t="shared" si="2"/>
        <v>691.70130724007277</v>
      </c>
      <c r="H43">
        <f t="shared" si="3"/>
        <v>1304.4680093326463</v>
      </c>
      <c r="I43">
        <f t="shared" si="4"/>
        <v>1107.4470274497126</v>
      </c>
      <c r="J43">
        <f t="shared" si="5"/>
        <v>1153.6443309275551</v>
      </c>
      <c r="K43">
        <f t="shared" si="6"/>
        <v>0.19692214438496763</v>
      </c>
      <c r="L43">
        <f t="shared" si="7"/>
        <v>0.37470033695562671</v>
      </c>
    </row>
    <row r="44" spans="2:12">
      <c r="B44">
        <v>3</v>
      </c>
      <c r="C44" s="2">
        <v>19</v>
      </c>
      <c r="D44" s="7">
        <v>637.9</v>
      </c>
      <c r="E44">
        <f t="shared" si="0"/>
        <v>1676.7273499608893</v>
      </c>
      <c r="F44">
        <f t="shared" si="1"/>
        <v>1.0871609327099157</v>
      </c>
      <c r="G44">
        <f t="shared" si="2"/>
        <v>1218.9009720987947</v>
      </c>
      <c r="H44">
        <f t="shared" si="3"/>
        <v>1000.2888951062164</v>
      </c>
      <c r="I44">
        <f t="shared" si="4"/>
        <v>1007.2607640388263</v>
      </c>
      <c r="J44">
        <f t="shared" si="5"/>
        <v>1230.7723419180682</v>
      </c>
      <c r="K44">
        <f t="shared" si="6"/>
        <v>0.91080258990248431</v>
      </c>
      <c r="L44">
        <f t="shared" si="7"/>
        <v>0.38044348713872855</v>
      </c>
    </row>
    <row r="45" spans="2:12">
      <c r="B45">
        <v>4</v>
      </c>
      <c r="C45" s="2">
        <v>20</v>
      </c>
      <c r="D45" s="7">
        <v>972.36</v>
      </c>
      <c r="E45">
        <f t="shared" si="0"/>
        <v>1893.5192436806406</v>
      </c>
      <c r="F45">
        <f t="shared" si="1"/>
        <v>1.1292946606523762</v>
      </c>
      <c r="G45">
        <f t="shared" si="2"/>
        <v>816.3072257377363</v>
      </c>
      <c r="H45">
        <f t="shared" si="3"/>
        <v>742.56454142565144</v>
      </c>
      <c r="I45">
        <f t="shared" si="4"/>
        <v>819.66070423156782</v>
      </c>
      <c r="J45">
        <f t="shared" si="5"/>
        <v>1202.8048218316746</v>
      </c>
      <c r="K45">
        <f t="shared" si="6"/>
        <v>0.16048868141661907</v>
      </c>
      <c r="L45">
        <f t="shared" si="7"/>
        <v>0.51351999893590594</v>
      </c>
    </row>
    <row r="46" spans="2:12">
      <c r="B46">
        <v>1</v>
      </c>
      <c r="C46" s="2">
        <v>21</v>
      </c>
      <c r="D46" s="7">
        <v>701</v>
      </c>
      <c r="E46">
        <f t="shared" si="0"/>
        <v>2084.1082683379595</v>
      </c>
      <c r="F46">
        <f t="shared" si="1"/>
        <v>1.1006533338878828</v>
      </c>
      <c r="G46">
        <f t="shared" si="2"/>
        <v>801.23715757372258</v>
      </c>
      <c r="H46">
        <f t="shared" si="3"/>
        <v>918.7015021985261</v>
      </c>
      <c r="I46">
        <f t="shared" si="4"/>
        <v>1400.3897047778</v>
      </c>
      <c r="J46">
        <f t="shared" si="5"/>
        <v>1035.8492685213339</v>
      </c>
      <c r="K46">
        <f t="shared" si="6"/>
        <v>0.14299166558305645</v>
      </c>
      <c r="L46">
        <f t="shared" si="7"/>
        <v>0.33635488647575656</v>
      </c>
    </row>
    <row r="47" spans="2:12">
      <c r="B47">
        <v>2</v>
      </c>
      <c r="C47" s="2">
        <v>22</v>
      </c>
      <c r="D47" s="7">
        <v>668</v>
      </c>
      <c r="E47">
        <f t="shared" si="0"/>
        <v>2184.8047987733785</v>
      </c>
      <c r="F47">
        <f t="shared" si="1"/>
        <v>1.0483163624295406</v>
      </c>
      <c r="G47">
        <f t="shared" si="2"/>
        <v>872.69197781151797</v>
      </c>
      <c r="H47">
        <f t="shared" si="3"/>
        <v>1296.5185808601957</v>
      </c>
      <c r="I47">
        <f t="shared" si="4"/>
        <v>934.69448062754236</v>
      </c>
      <c r="J47">
        <f t="shared" si="5"/>
        <v>935.16083842839453</v>
      </c>
      <c r="K47">
        <f t="shared" si="6"/>
        <v>0.30642511648430837</v>
      </c>
      <c r="L47">
        <f t="shared" si="7"/>
        <v>0.30574813840350279</v>
      </c>
    </row>
    <row r="48" spans="2:12">
      <c r="B48">
        <v>3</v>
      </c>
      <c r="C48" s="2">
        <v>23</v>
      </c>
      <c r="D48" s="7">
        <v>639</v>
      </c>
      <c r="E48">
        <f t="shared" si="0"/>
        <v>2078.30813274394</v>
      </c>
      <c r="F48">
        <f t="shared" si="1"/>
        <v>0.95125575241814309</v>
      </c>
      <c r="G48">
        <f t="shared" si="2"/>
        <v>1176.1490638897039</v>
      </c>
      <c r="H48">
        <f t="shared" si="3"/>
        <v>807.59777043851807</v>
      </c>
      <c r="I48">
        <f t="shared" si="4"/>
        <v>769.57961576737523</v>
      </c>
      <c r="J48">
        <f t="shared" si="5"/>
        <v>811.28420345156349</v>
      </c>
      <c r="K48">
        <f t="shared" si="6"/>
        <v>0.84060886367715792</v>
      </c>
      <c r="L48">
        <f t="shared" si="7"/>
        <v>0.30746162704773894</v>
      </c>
    </row>
    <row r="49" spans="2:12">
      <c r="B49">
        <v>4</v>
      </c>
      <c r="C49" s="2">
        <v>24</v>
      </c>
      <c r="D49" s="7">
        <v>1115</v>
      </c>
      <c r="E49">
        <f t="shared" si="0"/>
        <v>2248.2449819285748</v>
      </c>
      <c r="F49">
        <f t="shared" si="1"/>
        <v>1.0817669172858748</v>
      </c>
      <c r="G49">
        <f t="shared" si="2"/>
        <v>664.97447384095949</v>
      </c>
      <c r="H49">
        <f t="shared" si="3"/>
        <v>575.00066983289207</v>
      </c>
      <c r="I49">
        <f t="shared" si="4"/>
        <v>550.03806590302099</v>
      </c>
      <c r="J49">
        <f t="shared" si="5"/>
        <v>843.97650342375971</v>
      </c>
      <c r="K49">
        <f t="shared" si="6"/>
        <v>0.40361033736236818</v>
      </c>
      <c r="L49">
        <f t="shared" si="7"/>
        <v>0.49594239460663136</v>
      </c>
    </row>
    <row r="50" spans="2:12">
      <c r="B50">
        <v>1</v>
      </c>
      <c r="C50" s="2">
        <v>25</v>
      </c>
      <c r="D50" s="7">
        <v>847</v>
      </c>
      <c r="E50">
        <f t="shared" si="0"/>
        <v>2500.6356832915908</v>
      </c>
      <c r="F50">
        <f t="shared" si="1"/>
        <v>1.1122612096954452</v>
      </c>
      <c r="G50">
        <f t="shared" si="2"/>
        <v>743.60302847476328</v>
      </c>
      <c r="H50">
        <f t="shared" si="3"/>
        <v>808.91324244374232</v>
      </c>
      <c r="I50">
        <f t="shared" si="4"/>
        <v>1411.483983293854</v>
      </c>
      <c r="J50">
        <f t="shared" si="5"/>
        <v>1042.8249219642501</v>
      </c>
      <c r="K50">
        <f t="shared" si="6"/>
        <v>0.12207434654691467</v>
      </c>
      <c r="L50">
        <f t="shared" si="7"/>
        <v>0.33871387409984188</v>
      </c>
    </row>
    <row r="51" spans="2:12">
      <c r="B51">
        <v>2</v>
      </c>
      <c r="C51" s="2">
        <v>26</v>
      </c>
      <c r="D51" s="7">
        <v>806</v>
      </c>
      <c r="E51">
        <f t="shared" si="0"/>
        <v>2748.9445992247047</v>
      </c>
      <c r="F51">
        <f t="shared" si="1"/>
        <v>1.0992983174607285</v>
      </c>
      <c r="G51">
        <f t="shared" si="2"/>
        <v>855.16149256025062</v>
      </c>
      <c r="H51">
        <f t="shared" si="3"/>
        <v>1534.2468544398887</v>
      </c>
      <c r="I51">
        <f t="shared" si="4"/>
        <v>1165.4772069153234</v>
      </c>
      <c r="J51">
        <f t="shared" si="5"/>
        <v>1122.1389678259598</v>
      </c>
      <c r="K51">
        <f t="shared" si="6"/>
        <v>6.0994407642990849E-2</v>
      </c>
      <c r="L51">
        <f t="shared" si="7"/>
        <v>0.29320343532107529</v>
      </c>
    </row>
    <row r="52" spans="2:12">
      <c r="B52">
        <v>3</v>
      </c>
      <c r="C52" s="2">
        <v>27</v>
      </c>
      <c r="D52" s="7">
        <v>851</v>
      </c>
      <c r="E52">
        <f t="shared" si="0"/>
        <v>2757.1477105718604</v>
      </c>
      <c r="F52">
        <f t="shared" si="1"/>
        <v>1.002984094822962</v>
      </c>
      <c r="G52">
        <f t="shared" si="2"/>
        <v>1498.693367345131</v>
      </c>
      <c r="H52">
        <f t="shared" si="3"/>
        <v>1125.2009757462338</v>
      </c>
      <c r="I52">
        <f t="shared" si="4"/>
        <v>1070.7343405566287</v>
      </c>
      <c r="J52">
        <f t="shared" si="5"/>
        <v>1239.0754919428907</v>
      </c>
      <c r="K52">
        <f t="shared" si="6"/>
        <v>0.76109678888969567</v>
      </c>
      <c r="L52">
        <f t="shared" si="7"/>
        <v>0.30865230641687091</v>
      </c>
    </row>
    <row r="53" spans="2:12">
      <c r="B53">
        <v>4</v>
      </c>
      <c r="C53" s="2">
        <v>28</v>
      </c>
      <c r="D53" s="7">
        <v>1429</v>
      </c>
      <c r="E53">
        <f t="shared" si="0"/>
        <v>3060.0485041412658</v>
      </c>
      <c r="F53">
        <f t="shared" si="1"/>
        <v>1.1098601980619243</v>
      </c>
      <c r="G53">
        <f t="shared" si="2"/>
        <v>936.6709814675886</v>
      </c>
      <c r="H53">
        <f t="shared" si="3"/>
        <v>813.23709455900973</v>
      </c>
      <c r="I53">
        <f t="shared" si="4"/>
        <v>858.64115070684545</v>
      </c>
      <c r="J53">
        <f t="shared" si="5"/>
        <v>1302.9871604370021</v>
      </c>
      <c r="K53">
        <f t="shared" si="6"/>
        <v>0.34452695488622209</v>
      </c>
      <c r="L53">
        <f t="shared" si="7"/>
        <v>0.46698606184381936</v>
      </c>
    </row>
    <row r="54" spans="2:12">
      <c r="B54">
        <v>1</v>
      </c>
      <c r="C54" s="2">
        <v>29</v>
      </c>
      <c r="D54" s="7">
        <v>1084</v>
      </c>
      <c r="E54">
        <f t="shared" si="0"/>
        <v>3457.2205679312856</v>
      </c>
      <c r="F54">
        <f t="shared" si="1"/>
        <v>1.1297927347401564</v>
      </c>
      <c r="G54">
        <f t="shared" si="2"/>
        <v>995.78514172806365</v>
      </c>
      <c r="H54">
        <f t="shared" si="3"/>
        <v>1163.4142822156405</v>
      </c>
      <c r="I54">
        <f t="shared" si="4"/>
        <v>1953.6063563879559</v>
      </c>
      <c r="J54">
        <f t="shared" si="5"/>
        <v>1455.806360112284</v>
      </c>
      <c r="K54">
        <f t="shared" si="6"/>
        <v>8.1379020546066744E-2</v>
      </c>
      <c r="L54">
        <f t="shared" si="7"/>
        <v>0.31354667100359135</v>
      </c>
    </row>
    <row r="55" spans="2:12">
      <c r="B55">
        <v>2</v>
      </c>
      <c r="C55" s="2">
        <v>30</v>
      </c>
      <c r="D55" s="7">
        <v>1100</v>
      </c>
      <c r="E55">
        <f t="shared" si="0"/>
        <v>3836.596428188454</v>
      </c>
      <c r="F55">
        <f t="shared" si="1"/>
        <v>1.1097343524379695</v>
      </c>
      <c r="G55">
        <f t="shared" si="2"/>
        <v>1205.5782169273673</v>
      </c>
      <c r="H55">
        <f t="shared" si="3"/>
        <v>2060.7654364903151</v>
      </c>
      <c r="I55">
        <f t="shared" si="4"/>
        <v>1563.2398412564739</v>
      </c>
      <c r="J55">
        <f t="shared" si="5"/>
        <v>1614.9860139059481</v>
      </c>
      <c r="K55">
        <f t="shared" si="6"/>
        <v>9.5980197206697537E-2</v>
      </c>
      <c r="L55">
        <f t="shared" si="7"/>
        <v>0.28671246001221784</v>
      </c>
    </row>
    <row r="56" spans="2:12">
      <c r="B56">
        <v>3</v>
      </c>
      <c r="C56" s="2">
        <v>31</v>
      </c>
      <c r="D56" s="7">
        <v>1134</v>
      </c>
      <c r="E56">
        <f t="shared" si="0"/>
        <v>3886.7558394136772</v>
      </c>
      <c r="F56">
        <f t="shared" si="1"/>
        <v>1.0130739347137712</v>
      </c>
      <c r="G56">
        <f t="shared" si="2"/>
        <v>1988.2411891248018</v>
      </c>
      <c r="H56">
        <f t="shared" si="3"/>
        <v>1481.4478649301136</v>
      </c>
      <c r="I56">
        <f t="shared" si="4"/>
        <v>1503.3142540803735</v>
      </c>
      <c r="J56">
        <f t="shared" si="5"/>
        <v>1697.649513168737</v>
      </c>
      <c r="K56">
        <f t="shared" si="6"/>
        <v>0.75329910857566296</v>
      </c>
      <c r="L56">
        <f t="shared" si="7"/>
        <v>0.29176002992023947</v>
      </c>
    </row>
    <row r="57" spans="2:12">
      <c r="B57">
        <v>4</v>
      </c>
      <c r="C57" s="2">
        <v>32</v>
      </c>
      <c r="D57" s="7">
        <v>1946</v>
      </c>
      <c r="E57">
        <f t="shared" si="0"/>
        <v>4397.5334625472915</v>
      </c>
      <c r="F57">
        <f t="shared" si="1"/>
        <v>1.1314148982434322</v>
      </c>
      <c r="G57">
        <f t="shared" si="2"/>
        <v>1234.6122887690531</v>
      </c>
      <c r="H57">
        <f t="shared" si="3"/>
        <v>1143.710504361155</v>
      </c>
      <c r="I57">
        <f t="shared" si="4"/>
        <v>1179.0615563141362</v>
      </c>
      <c r="J57">
        <f t="shared" si="5"/>
        <v>1811.6967660334149</v>
      </c>
      <c r="K57">
        <f t="shared" si="6"/>
        <v>0.36556408593573841</v>
      </c>
      <c r="L57">
        <f t="shared" si="7"/>
        <v>0.44252079411642964</v>
      </c>
    </row>
    <row r="58" spans="2:12">
      <c r="B58">
        <v>1</v>
      </c>
      <c r="C58" s="2">
        <v>33</v>
      </c>
      <c r="D58" s="7">
        <v>1530</v>
      </c>
      <c r="E58">
        <f t="shared" si="0"/>
        <v>5048.6046166549031</v>
      </c>
      <c r="F58">
        <f t="shared" si="1"/>
        <v>1.1480537123031864</v>
      </c>
      <c r="G58">
        <f t="shared" si="2"/>
        <v>1426.5191726561764</v>
      </c>
      <c r="H58">
        <f t="shared" si="3"/>
        <v>1642.3992346736447</v>
      </c>
      <c r="I58">
        <f t="shared" si="4"/>
        <v>2818.4381928350203</v>
      </c>
      <c r="J58">
        <f t="shared" si="5"/>
        <v>2183.8197842948966</v>
      </c>
      <c r="K58">
        <f t="shared" si="6"/>
        <v>6.7634527675701731E-2</v>
      </c>
      <c r="L58">
        <f t="shared" si="7"/>
        <v>0.30305403496099981</v>
      </c>
    </row>
    <row r="59" spans="2:12">
      <c r="B59">
        <v>2</v>
      </c>
      <c r="C59" s="2">
        <v>34</v>
      </c>
      <c r="D59" s="7">
        <v>1387</v>
      </c>
      <c r="E59">
        <f t="shared" si="0"/>
        <v>5584.7915954689543</v>
      </c>
      <c r="F59">
        <f t="shared" si="1"/>
        <v>1.1062049852438864</v>
      </c>
      <c r="G59">
        <f t="shared" si="2"/>
        <v>1691.0613442481629</v>
      </c>
      <c r="H59">
        <f t="shared" si="3"/>
        <v>2944.6213569222359</v>
      </c>
      <c r="I59">
        <f t="shared" si="4"/>
        <v>2315.1442323180995</v>
      </c>
      <c r="J59">
        <f t="shared" si="5"/>
        <v>2178.1595001449741</v>
      </c>
      <c r="K59">
        <f t="shared" si="6"/>
        <v>0.21922231020055002</v>
      </c>
      <c r="L59">
        <f t="shared" si="7"/>
        <v>0.24835304528199387</v>
      </c>
    </row>
    <row r="60" spans="2:12">
      <c r="B60">
        <v>3</v>
      </c>
      <c r="C60" s="2">
        <v>35</v>
      </c>
      <c r="D60" s="7">
        <v>1463</v>
      </c>
      <c r="E60">
        <f t="shared" si="0"/>
        <v>5595.7108826103204</v>
      </c>
      <c r="F60">
        <f t="shared" si="1"/>
        <v>1.0019551825622688</v>
      </c>
      <c r="G60">
        <f t="shared" si="2"/>
        <v>2733.859969199023</v>
      </c>
      <c r="H60">
        <f t="shared" si="3"/>
        <v>2071.0866288677994</v>
      </c>
      <c r="I60">
        <f t="shared" si="4"/>
        <v>1877.5144798951878</v>
      </c>
      <c r="J60">
        <f t="shared" si="5"/>
        <v>2186.4445889215549</v>
      </c>
      <c r="K60">
        <f t="shared" si="6"/>
        <v>0.86866710129803348</v>
      </c>
      <c r="L60">
        <f t="shared" si="7"/>
        <v>0.26145024835835179</v>
      </c>
    </row>
    <row r="61" spans="2:12">
      <c r="B61">
        <v>4</v>
      </c>
      <c r="C61" s="2">
        <v>36</v>
      </c>
      <c r="D61" s="7">
        <v>2541</v>
      </c>
      <c r="E61">
        <f t="shared" si="0"/>
        <v>6169.8340314043398</v>
      </c>
      <c r="F61">
        <f t="shared" si="1"/>
        <v>1.10260057405364</v>
      </c>
      <c r="G61">
        <f t="shared" si="2"/>
        <v>1699.1183654384697</v>
      </c>
      <c r="H61">
        <f t="shared" si="3"/>
        <v>1395.1514314246122</v>
      </c>
      <c r="I61">
        <f t="shared" si="4"/>
        <v>1471.5980852013035</v>
      </c>
      <c r="J61">
        <f t="shared" si="5"/>
        <v>2322.627879313317</v>
      </c>
      <c r="K61">
        <f t="shared" si="6"/>
        <v>0.33131902186600953</v>
      </c>
      <c r="L61">
        <f t="shared" si="7"/>
        <v>0.41184252073335481</v>
      </c>
    </row>
    <row r="62" spans="2:12">
      <c r="B62">
        <v>1</v>
      </c>
      <c r="C62" s="2">
        <v>37</v>
      </c>
      <c r="D62" s="7">
        <v>1902</v>
      </c>
      <c r="E62">
        <f t="shared" si="0"/>
        <v>6976.3163661926355</v>
      </c>
      <c r="F62">
        <f t="shared" si="1"/>
        <v>1.1307137810649874</v>
      </c>
      <c r="G62">
        <f t="shared" si="2"/>
        <v>1689.5116296463523</v>
      </c>
      <c r="H62">
        <f t="shared" si="3"/>
        <v>1961.096519368903</v>
      </c>
      <c r="I62">
        <f t="shared" si="4"/>
        <v>3406.115007324936</v>
      </c>
      <c r="J62">
        <f t="shared" si="5"/>
        <v>2486.1692136232114</v>
      </c>
      <c r="K62">
        <f t="shared" si="6"/>
        <v>0.11171838609550354</v>
      </c>
      <c r="L62">
        <f t="shared" si="7"/>
        <v>0.27263671831414193</v>
      </c>
    </row>
    <row r="63" spans="2:12">
      <c r="B63">
        <v>2</v>
      </c>
      <c r="C63" s="2">
        <v>38</v>
      </c>
      <c r="D63" s="7">
        <v>1753</v>
      </c>
      <c r="E63">
        <f t="shared" si="0"/>
        <v>7648.3248214360037</v>
      </c>
      <c r="F63">
        <f t="shared" si="1"/>
        <v>1.0963271187786057</v>
      </c>
      <c r="G63">
        <f t="shared" si="2"/>
        <v>2062.3763084802949</v>
      </c>
      <c r="H63">
        <f t="shared" si="3"/>
        <v>3673.3534749493174</v>
      </c>
      <c r="I63">
        <f t="shared" si="4"/>
        <v>2749.5939824295947</v>
      </c>
      <c r="J63">
        <f t="shared" si="5"/>
        <v>2613.6805170336788</v>
      </c>
      <c r="K63">
        <f t="shared" si="6"/>
        <v>0.17648391812909009</v>
      </c>
      <c r="L63">
        <f t="shared" si="7"/>
        <v>0.22920051657414664</v>
      </c>
    </row>
    <row r="64" spans="2:12">
      <c r="C64" s="2"/>
      <c r="D64" s="4"/>
    </row>
    <row r="65" spans="3:4">
      <c r="C65" s="2"/>
      <c r="D65" s="4"/>
    </row>
    <row r="66" spans="3:4">
      <c r="C66" s="2"/>
      <c r="D66" s="4"/>
    </row>
    <row r="67" spans="3:4">
      <c r="C67" s="2"/>
      <c r="D67" s="4"/>
    </row>
    <row r="68" spans="3:4">
      <c r="C68" s="2"/>
      <c r="D68" s="4"/>
    </row>
    <row r="69" spans="3:4">
      <c r="C69" s="2"/>
      <c r="D69" s="4"/>
    </row>
    <row r="70" spans="3:4">
      <c r="C70" s="2"/>
      <c r="D70" s="4"/>
    </row>
    <row r="71" spans="3:4">
      <c r="C71" s="2"/>
      <c r="D71" s="4"/>
    </row>
    <row r="72" spans="3:4">
      <c r="C72" s="2"/>
      <c r="D72" s="4"/>
    </row>
    <row r="73" spans="3:4">
      <c r="C73" s="2"/>
      <c r="D73" s="4"/>
    </row>
    <row r="74" spans="3:4">
      <c r="C74" s="2"/>
      <c r="D74" s="4"/>
    </row>
    <row r="75" spans="3:4">
      <c r="C75" s="2"/>
      <c r="D75" s="4"/>
    </row>
    <row r="76" spans="3:4">
      <c r="C76" s="2"/>
      <c r="D76" s="4"/>
    </row>
    <row r="77" spans="3:4">
      <c r="C77" s="2"/>
      <c r="D77" s="4"/>
    </row>
    <row r="78" spans="3:4">
      <c r="C78" s="2"/>
      <c r="D78" s="4"/>
    </row>
    <row r="79" spans="3:4">
      <c r="C79" s="2"/>
      <c r="D79" s="4"/>
    </row>
    <row r="80" spans="3:4">
      <c r="C80" s="2"/>
      <c r="D80" s="4"/>
    </row>
    <row r="81" spans="3:4">
      <c r="C81" s="2"/>
      <c r="D81" s="4"/>
    </row>
    <row r="82" spans="3:4">
      <c r="C82" s="2"/>
      <c r="D82" s="4"/>
    </row>
    <row r="83" spans="3:4">
      <c r="C83" s="2"/>
      <c r="D83" s="4"/>
    </row>
    <row r="84" spans="3:4">
      <c r="C84" s="2"/>
      <c r="D84" s="4"/>
    </row>
    <row r="85" spans="3:4">
      <c r="C85" s="2"/>
      <c r="D85" s="4"/>
    </row>
    <row r="86" spans="3:4">
      <c r="C86" s="2"/>
      <c r="D86" s="4"/>
    </row>
    <row r="87" spans="3:4">
      <c r="C87" s="2"/>
      <c r="D87" s="4"/>
    </row>
    <row r="88" spans="3:4">
      <c r="C88" s="2"/>
      <c r="D88" s="4"/>
    </row>
    <row r="89" spans="3:4">
      <c r="C89" s="2"/>
      <c r="D89" s="4"/>
    </row>
    <row r="90" spans="3:4">
      <c r="C90" s="2"/>
      <c r="D90" s="5"/>
    </row>
    <row r="91" spans="3:4">
      <c r="C91" s="2"/>
      <c r="D91" s="5"/>
    </row>
    <row r="92" spans="3:4">
      <c r="C92" s="2"/>
      <c r="D92" s="4"/>
    </row>
    <row r="93" spans="3:4">
      <c r="C93" s="2"/>
      <c r="D93" s="4"/>
    </row>
    <row r="94" spans="3:4">
      <c r="C94" s="2"/>
      <c r="D94" s="5"/>
    </row>
    <row r="95" spans="3:4">
      <c r="C95" s="2"/>
      <c r="D95" s="5"/>
    </row>
    <row r="96" spans="3:4">
      <c r="C96" s="2"/>
      <c r="D96" s="4"/>
    </row>
    <row r="97" spans="3:4">
      <c r="C97" s="2"/>
      <c r="D97" s="4"/>
    </row>
    <row r="98" spans="3:4">
      <c r="C98" s="2"/>
      <c r="D98" s="4"/>
    </row>
    <row r="99" spans="3:4">
      <c r="C99" s="2"/>
      <c r="D99" s="4"/>
    </row>
    <row r="100" spans="3:4">
      <c r="C100" s="2"/>
      <c r="D100" s="4"/>
    </row>
    <row r="101" spans="3:4">
      <c r="C101" s="2"/>
      <c r="D101" s="4"/>
    </row>
    <row r="102" spans="3:4">
      <c r="C102" s="2"/>
      <c r="D102" s="4"/>
    </row>
    <row r="103" spans="3:4">
      <c r="C103" s="2"/>
      <c r="D103" s="4"/>
    </row>
    <row r="104" spans="3:4">
      <c r="C104" s="2"/>
      <c r="D104" s="4"/>
    </row>
    <row r="105" spans="3:4">
      <c r="C105" s="2"/>
      <c r="D105" s="4"/>
    </row>
    <row r="106" spans="3:4">
      <c r="C106" s="2"/>
      <c r="D106" s="4"/>
    </row>
    <row r="107" spans="3:4">
      <c r="C107" s="2"/>
      <c r="D107" s="4"/>
    </row>
    <row r="108" spans="3:4">
      <c r="C108" s="2"/>
      <c r="D108" s="4"/>
    </row>
    <row r="109" spans="3:4">
      <c r="C109" s="2"/>
      <c r="D109" s="5"/>
    </row>
    <row r="110" spans="3:4">
      <c r="C110" s="2"/>
      <c r="D110" s="5"/>
    </row>
    <row r="111" spans="3:4">
      <c r="C111" s="2"/>
      <c r="D111" s="4"/>
    </row>
    <row r="112" spans="3:4">
      <c r="C112" s="2"/>
      <c r="D112" s="4"/>
    </row>
    <row r="113" spans="3:4">
      <c r="C113" s="2"/>
      <c r="D113" s="4"/>
    </row>
    <row r="114" spans="3:4">
      <c r="C114" s="2"/>
      <c r="D114" s="4"/>
    </row>
    <row r="115" spans="3:4">
      <c r="C115" s="2"/>
      <c r="D115" s="4"/>
    </row>
    <row r="116" spans="3:4">
      <c r="C116" s="2"/>
      <c r="D116" s="4"/>
    </row>
    <row r="117" spans="3:4">
      <c r="C117" s="2"/>
      <c r="D117" s="4"/>
    </row>
    <row r="118" spans="3:4">
      <c r="C118" s="2"/>
      <c r="D118" s="4"/>
    </row>
    <row r="119" spans="3:4">
      <c r="C119" s="2"/>
      <c r="D119" s="4"/>
    </row>
    <row r="120" spans="3:4">
      <c r="C120" s="2"/>
      <c r="D120" s="4"/>
    </row>
    <row r="121" spans="3:4">
      <c r="C121" s="2"/>
      <c r="D121" s="4"/>
    </row>
    <row r="122" spans="3:4">
      <c r="C122" s="2"/>
      <c r="D122" s="4"/>
    </row>
    <row r="123" spans="3:4">
      <c r="C123" s="2"/>
      <c r="D123" s="4"/>
    </row>
    <row r="124" spans="3:4">
      <c r="C124" s="2"/>
      <c r="D124" s="4"/>
    </row>
    <row r="125" spans="3:4">
      <c r="C125" s="2"/>
      <c r="D125" s="4"/>
    </row>
    <row r="126" spans="3:4">
      <c r="C126" s="2"/>
      <c r="D126" s="4"/>
    </row>
    <row r="127" spans="3:4">
      <c r="C127" s="2"/>
      <c r="D127" s="4"/>
    </row>
    <row r="128" spans="3:4">
      <c r="C128" s="2"/>
      <c r="D128" s="4"/>
    </row>
    <row r="129" spans="3:4">
      <c r="C129" s="2"/>
      <c r="D129" s="4"/>
    </row>
    <row r="130" spans="3:4">
      <c r="C130" s="1"/>
    </row>
    <row r="131" spans="3:4">
      <c r="C131" s="1"/>
    </row>
  </sheetData>
  <phoneticPr fontId="0" type="noConversion"/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D59C4A4-82B6-4472-A361-9177712F3012}"/>
</file>

<file path=customXml/itemProps2.xml><?xml version="1.0" encoding="utf-8"?>
<ds:datastoreItem xmlns:ds="http://schemas.openxmlformats.org/officeDocument/2006/customXml" ds:itemID="{D9BF7F30-FB25-4B92-A7CE-CCD384E53FED}"/>
</file>

<file path=customXml/itemProps3.xml><?xml version="1.0" encoding="utf-8"?>
<ds:datastoreItem xmlns:ds="http://schemas.openxmlformats.org/officeDocument/2006/customXml" ds:itemID="{93A43B01-27D6-434C-A69D-8DD69BCAAB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alp</vt:lpstr>
      <vt:lpstr>bet</vt:lpstr>
      <vt:lpstr>gam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 Services</dc:creator>
  <cp:lastModifiedBy>Vivian</cp:lastModifiedBy>
  <dcterms:created xsi:type="dcterms:W3CDTF">1999-10-08T03:28:32Z</dcterms:created>
  <dcterms:modified xsi:type="dcterms:W3CDTF">2007-04-06T02:12:48Z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