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120" windowHeight="8835"/>
  </bookViews>
  <sheets>
    <sheet name="option" sheetId="1" r:id="rId1"/>
  </sheets>
  <definedNames>
    <definedName name="solver_adj" localSheetId="0" hidden="1">option!$B$10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option!$B$10</definedName>
    <definedName name="solver_lhs2" localSheetId="0" hidden="1">option!$B$13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option!$D$13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option!$D$13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8" i="1"/>
  <c r="B18" s="1"/>
  <c r="B19" l="1"/>
  <c r="E19" s="1"/>
  <c r="E18"/>
  <c r="D13" l="1"/>
  <c r="D14"/>
</calcChain>
</file>

<file path=xl/sharedStrings.xml><?xml version="1.0" encoding="utf-8"?>
<sst xmlns="http://schemas.openxmlformats.org/spreadsheetml/2006/main" count="17" uniqueCount="17">
  <si>
    <t>Call with dividends</t>
  </si>
  <si>
    <t>Input data</t>
  </si>
  <si>
    <t>Stock price</t>
  </si>
  <si>
    <t>Exercise price</t>
  </si>
  <si>
    <t>Duration</t>
  </si>
  <si>
    <t>Interest rate</t>
  </si>
  <si>
    <t>dividend rate</t>
  </si>
  <si>
    <t>volatility</t>
  </si>
  <si>
    <t>Predicted</t>
  </si>
  <si>
    <t>=</t>
  </si>
  <si>
    <t>put</t>
  </si>
  <si>
    <t>Other quantities for option price</t>
  </si>
  <si>
    <t>d1</t>
  </si>
  <si>
    <t>N(d1)</t>
  </si>
  <si>
    <t>d2</t>
  </si>
  <si>
    <t>N(d2)</t>
  </si>
  <si>
    <t>Call price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</si>
</sst>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6" formatCode="&quot;$&quot;#,##0.000_);[Red]\(&quot;$&quot;#,##0.000\)"/>
    <numFmt numFmtId="168" formatCode="&quot;$&quot;#,##0.0000_);[Red]\(&quot;$&quot;#,##0.0000\)"/>
  </numFmts>
  <fonts count="3">
    <font>
      <sz val="10"/>
      <name val="Arial"/>
    </font>
    <font>
      <b/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2" borderId="1" xfId="0" applyFill="1" applyBorder="1"/>
    <xf numFmtId="2" fontId="0" fillId="0" borderId="0" xfId="0" applyNumberFormat="1"/>
    <xf numFmtId="10" fontId="0" fillId="2" borderId="2" xfId="0" applyNumberFormat="1" applyFill="1" applyBorder="1"/>
    <xf numFmtId="10" fontId="0" fillId="0" borderId="3" xfId="0" applyNumberFormat="1" applyBorder="1"/>
    <xf numFmtId="0" fontId="0" fillId="0" borderId="0" xfId="0" applyAlignment="1">
      <alignment horizontal="right"/>
    </xf>
    <xf numFmtId="8" fontId="0" fillId="2" borderId="4" xfId="0" applyNumberFormat="1" applyFill="1" applyBorder="1"/>
    <xf numFmtId="0" fontId="0" fillId="0" borderId="0" xfId="0" quotePrefix="1" applyAlignment="1">
      <alignment horizontal="center"/>
    </xf>
    <xf numFmtId="8" fontId="0" fillId="0" borderId="0" xfId="0" applyNumberFormat="1"/>
    <xf numFmtId="8" fontId="0" fillId="2" borderId="0" xfId="0" applyNumberFormat="1" applyFill="1" applyBorder="1"/>
    <xf numFmtId="0" fontId="0" fillId="0" borderId="0" xfId="0" quotePrefix="1" applyAlignment="1">
      <alignment horizontal="right"/>
    </xf>
    <xf numFmtId="11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1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142875</xdr:rowOff>
    </xdr:from>
    <xdr:to>
      <xdr:col>11</xdr:col>
      <xdr:colOff>152400</xdr:colOff>
      <xdr:row>13</xdr:row>
      <xdr:rowOff>38100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581775" y="704850"/>
          <a:ext cx="2066925" cy="1590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opportunity is equivalent to a 4 year call option worth 66.8 million. This exceeds the NPV of pioneer company so we should buy company.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9"/>
  <sheetViews>
    <sheetView tabSelected="1" zoomScale="75" workbookViewId="0">
      <selection activeCell="E9" sqref="E9"/>
    </sheetView>
  </sheetViews>
  <sheetFormatPr defaultRowHeight="12.75"/>
  <cols>
    <col min="1" max="1" width="19.7109375" customWidth="1"/>
    <col min="2" max="2" width="18.140625" bestFit="1" customWidth="1"/>
    <col min="3" max="3" width="4.42578125" customWidth="1"/>
    <col min="4" max="4" width="20.42578125" customWidth="1"/>
    <col min="8" max="8" width="9.42578125" bestFit="1" customWidth="1"/>
    <col min="10" max="10" width="9.5703125" bestFit="1" customWidth="1"/>
  </cols>
  <sheetData>
    <row r="1" spans="1:15" ht="15.75">
      <c r="A1" s="1" t="s">
        <v>0</v>
      </c>
    </row>
    <row r="2" spans="1:15" ht="15.75">
      <c r="A2" s="1"/>
    </row>
    <row r="3" spans="1:15">
      <c r="I3" s="14"/>
      <c r="J3" s="14"/>
    </row>
    <row r="4" spans="1:15" ht="13.5" thickBot="1">
      <c r="A4" s="2" t="s">
        <v>1</v>
      </c>
    </row>
    <row r="5" spans="1:15">
      <c r="A5" t="s">
        <v>2</v>
      </c>
      <c r="B5" s="17">
        <v>597000000</v>
      </c>
      <c r="F5" s="3"/>
    </row>
    <row r="6" spans="1:15">
      <c r="A6" t="s">
        <v>3</v>
      </c>
      <c r="B6" s="15">
        <v>1500000000</v>
      </c>
      <c r="F6" s="3"/>
    </row>
    <row r="7" spans="1:15">
      <c r="A7" t="s">
        <v>4</v>
      </c>
      <c r="B7" s="4">
        <v>4</v>
      </c>
      <c r="E7" s="3"/>
      <c r="F7" s="5"/>
      <c r="G7" s="5"/>
      <c r="I7" s="5"/>
    </row>
    <row r="8" spans="1:15" ht="13.5" thickBot="1">
      <c r="A8" t="s">
        <v>5</v>
      </c>
      <c r="B8" s="6">
        <f>LN(1.1)</f>
        <v>9.5310179804324935E-2</v>
      </c>
    </row>
    <row r="9" spans="1:15" ht="13.5" thickBot="1">
      <c r="A9" t="s">
        <v>6</v>
      </c>
      <c r="B9">
        <v>0</v>
      </c>
      <c r="K9" s="11"/>
      <c r="O9" s="11"/>
    </row>
    <row r="10" spans="1:15" ht="14.25" thickTop="1" thickBot="1">
      <c r="A10" t="s">
        <v>7</v>
      </c>
      <c r="B10" s="7">
        <v>0.35</v>
      </c>
    </row>
    <row r="11" spans="1:15" ht="13.5" thickTop="1"/>
    <row r="12" spans="1:15" ht="13.5" thickBot="1">
      <c r="B12" s="8"/>
      <c r="D12" s="8" t="s">
        <v>8</v>
      </c>
    </row>
    <row r="13" spans="1:15" ht="13.5" thickBot="1">
      <c r="A13" t="s">
        <v>16</v>
      </c>
      <c r="B13" s="9"/>
      <c r="C13" s="10" t="s">
        <v>9</v>
      </c>
      <c r="D13" s="16">
        <f>EXP(-B9*B7)*B5*E18-B6*EXP(-B7*B8)*E19</f>
        <v>66756307.99754554</v>
      </c>
    </row>
    <row r="14" spans="1:15">
      <c r="A14" t="s">
        <v>10</v>
      </c>
      <c r="B14" s="12"/>
      <c r="C14" s="10"/>
      <c r="D14" s="11">
        <f>B5*EXP(-B9*B7)*(E18-1)-B6*EXP(-B8*B7)*(E19-1)</f>
        <v>494276491.04515129</v>
      </c>
    </row>
    <row r="15" spans="1:15">
      <c r="B15" s="12"/>
      <c r="C15" s="10"/>
      <c r="D15" s="11"/>
    </row>
    <row r="17" spans="1:5">
      <c r="A17" t="s">
        <v>11</v>
      </c>
    </row>
    <row r="18" spans="1:5">
      <c r="A18" t="s">
        <v>12</v>
      </c>
      <c r="B18">
        <f>(LN(B5/B6)+(B8-B9+B10^2/2)*B7)/(B10*SQRT(B7))</f>
        <v>-0.42151793497199935</v>
      </c>
      <c r="D18" s="13" t="s">
        <v>13</v>
      </c>
      <c r="E18">
        <f>NORMSDIST(B18)</f>
        <v>0.33668845877717501</v>
      </c>
    </row>
    <row r="19" spans="1:5">
      <c r="A19" t="s">
        <v>14</v>
      </c>
      <c r="B19">
        <f>B18-B10*SQRT(B7)</f>
        <v>-1.1215179349719993</v>
      </c>
      <c r="D19" s="13" t="s">
        <v>15</v>
      </c>
      <c r="E19">
        <f>NORMSDIST(B19)</f>
        <v>0.13103373082713587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6" orientation="portrait" horizontalDpi="300" verticalDpi="300" r:id="rId1"/>
  <headerFooter alignWithMargins="0">
    <oddFooter>&amp;C&amp;"Arial,Bold"Exhibit 28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041DA30-8A9D-4451-ADDC-587245F46929}"/>
</file>

<file path=customXml/itemProps2.xml><?xml version="1.0" encoding="utf-8"?>
<ds:datastoreItem xmlns:ds="http://schemas.openxmlformats.org/officeDocument/2006/customXml" ds:itemID="{4D5C1F90-4190-4ACE-B254-95C665CDA7C3}"/>
</file>

<file path=customXml/itemProps3.xml><?xml version="1.0" encoding="utf-8"?>
<ds:datastoreItem xmlns:ds="http://schemas.openxmlformats.org/officeDocument/2006/customXml" ds:itemID="{7DFE0C9A-8368-40D1-AC8B-1008F06CE45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2007-04-08T00:31:48Z</dcterms:created>
  <dcterms:modified xsi:type="dcterms:W3CDTF">2007-04-08T00:31:48Z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