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tmalonga1\Downloads\"/>
    </mc:Choice>
  </mc:AlternateContent>
  <xr:revisionPtr revIDLastSave="0" documentId="8_{5C708A22-0EE8-4544-B094-1B65D1F8D7A3}" xr6:coauthVersionLast="36" xr6:coauthVersionMax="36" xr10:uidLastSave="{00000000-0000-0000-0000-000000000000}"/>
  <bookViews>
    <workbookView xWindow="0" yWindow="0" windowWidth="20490" windowHeight="7545" tabRatio="885" activeTab="4" xr2:uid="{00000000-000D-0000-FFFF-FFFF00000000}"/>
  </bookViews>
  <sheets>
    <sheet name="Board" sheetId="16" r:id="rId1"/>
    <sheet name="Availability Estimate" sheetId="2" r:id="rId2"/>
    <sheet name="Actual Spent Time" sheetId="18" r:id="rId3"/>
    <sheet name="Product BackLog" sheetId="15" r:id="rId4"/>
    <sheet name="1st Sprint" sheetId="22" r:id="rId5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Q13" i="22" l="1"/>
  <c r="H4" i="22"/>
  <c r="I4" i="22"/>
  <c r="S13" i="22"/>
  <c r="J4" i="22"/>
  <c r="T13" i="22"/>
  <c r="K4" i="22"/>
  <c r="U13" i="22"/>
  <c r="L4" i="22"/>
  <c r="V13" i="22"/>
  <c r="M4" i="22"/>
  <c r="W13" i="22"/>
  <c r="F6" i="22"/>
  <c r="F5" i="22"/>
  <c r="P15" i="22"/>
  <c r="G5" i="22"/>
  <c r="Q15" i="22"/>
  <c r="H5" i="22"/>
  <c r="R15" i="22"/>
  <c r="I5" i="22"/>
  <c r="S15" i="22"/>
  <c r="J5" i="22"/>
  <c r="T15" i="22"/>
  <c r="K5" i="22"/>
  <c r="U15" i="22"/>
  <c r="L5" i="22"/>
  <c r="V15" i="22"/>
  <c r="M5" i="22"/>
  <c r="W15" i="22"/>
  <c r="P16" i="22"/>
  <c r="F2" i="22"/>
  <c r="G6" i="22"/>
  <c r="Q16" i="22"/>
  <c r="H6" i="22"/>
  <c r="R16" i="22"/>
  <c r="I6" i="22"/>
  <c r="S16" i="22"/>
  <c r="J6" i="22"/>
  <c r="T16" i="22"/>
  <c r="K6" i="22"/>
  <c r="U16" i="22"/>
  <c r="L6" i="22"/>
  <c r="V16" i="22"/>
  <c r="M6" i="22"/>
  <c r="W16" i="22"/>
  <c r="J11" i="2"/>
  <c r="J12" i="2"/>
  <c r="J13" i="2"/>
  <c r="M31" i="22"/>
  <c r="L31" i="22"/>
  <c r="K31" i="22"/>
  <c r="J31" i="22"/>
  <c r="I31" i="22"/>
  <c r="H31" i="22"/>
  <c r="G31" i="22"/>
  <c r="F31" i="22"/>
  <c r="W12" i="22"/>
  <c r="V12" i="22"/>
  <c r="U12" i="22"/>
  <c r="T12" i="22"/>
  <c r="S12" i="22"/>
  <c r="R12" i="22"/>
  <c r="Q12" i="22"/>
  <c r="M2" i="22"/>
  <c r="L2" i="22"/>
  <c r="K2" i="22"/>
  <c r="J2" i="22"/>
  <c r="I2" i="22"/>
  <c r="H2" i="22"/>
  <c r="G2" i="22"/>
  <c r="J8" i="2"/>
  <c r="J9" i="2"/>
  <c r="J10" i="2"/>
  <c r="D7" i="2"/>
  <c r="E7" i="2"/>
  <c r="F7" i="2"/>
  <c r="G7" i="2"/>
  <c r="H7" i="2"/>
  <c r="I7" i="2"/>
  <c r="D5" i="2"/>
  <c r="E5" i="2"/>
  <c r="F5" i="2"/>
  <c r="G5" i="2"/>
  <c r="H5" i="2"/>
  <c r="I5" i="2"/>
  <c r="C4" i="2"/>
  <c r="I3" i="2"/>
  <c r="H3" i="2"/>
  <c r="G3" i="2"/>
  <c r="F3" i="2"/>
  <c r="E3" i="2"/>
  <c r="D3" i="2"/>
  <c r="C3" i="2"/>
  <c r="J13" i="18"/>
  <c r="J12" i="18"/>
  <c r="J11" i="18"/>
  <c r="J10" i="18"/>
  <c r="J9" i="18"/>
  <c r="J8" i="18"/>
  <c r="D5" i="18"/>
  <c r="E5" i="18"/>
  <c r="F5" i="18"/>
  <c r="G5" i="18"/>
  <c r="H5" i="18"/>
  <c r="I5" i="18"/>
  <c r="C14" i="18"/>
  <c r="D14" i="18"/>
  <c r="E14" i="18"/>
  <c r="F14" i="18"/>
  <c r="G14" i="18"/>
  <c r="H14" i="18"/>
  <c r="I14" i="18"/>
  <c r="C16" i="18"/>
  <c r="I15" i="18"/>
  <c r="H15" i="18"/>
  <c r="G15" i="18"/>
  <c r="F15" i="18"/>
  <c r="E15" i="18"/>
  <c r="D15" i="18"/>
  <c r="C15" i="18"/>
  <c r="J14" i="18"/>
  <c r="D7" i="18"/>
  <c r="E7" i="18"/>
  <c r="F7" i="18"/>
  <c r="G7" i="18"/>
  <c r="H7" i="18"/>
  <c r="I7" i="18"/>
  <c r="I3" i="18"/>
  <c r="H3" i="18"/>
  <c r="G3" i="18"/>
  <c r="F3" i="18"/>
  <c r="E3" i="18"/>
  <c r="D3" i="18"/>
  <c r="C3" i="18"/>
  <c r="D14" i="2"/>
  <c r="E14" i="2"/>
  <c r="F14" i="2"/>
  <c r="G14" i="2"/>
  <c r="H14" i="2"/>
  <c r="I14" i="2"/>
  <c r="C14" i="2"/>
  <c r="C16" i="2"/>
  <c r="I15" i="2"/>
  <c r="H15" i="2"/>
  <c r="G15" i="2"/>
  <c r="F15" i="2"/>
  <c r="E15" i="2"/>
  <c r="D15" i="2"/>
  <c r="C15" i="2"/>
  <c r="J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Joana Paulo Pardal</author>
  </authors>
  <commentList>
    <comment ref="B2" authorId="0" shapeId="0" xr:uid="{00000000-0006-0000-0300-000001000000}">
      <text>
        <r>
          <rPr>
            <sz val="9"/>
            <color indexed="81"/>
            <rFont val="Arial"/>
          </rPr>
          <t>A prioritized list of high-level requirements.</t>
        </r>
      </text>
    </comment>
    <comment ref="B4" authorId="0" shapeId="0" xr:uid="{00000000-0006-0000-0300-000002000000}">
      <text>
        <r>
          <rPr>
            <b/>
            <sz val="9"/>
            <color indexed="81"/>
            <rFont val="Arial"/>
          </rPr>
          <t xml:space="preserve">INVEST in stories: </t>
        </r>
        <r>
          <rPr>
            <sz val="9"/>
            <color indexed="81"/>
            <rFont val="Arial"/>
          </rPr>
          <t xml:space="preserve">
- Independent
- Negotiable
- Valuable
- Estimable
- Small
- Testable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Joana Paulo Pardal</author>
  </authors>
  <commentList>
    <comment ref="C3" authorId="0" shapeId="0" xr:uid="{00000000-0006-0000-0400-000001000000}">
      <text>
        <r>
          <rPr>
            <b/>
            <sz val="9"/>
            <color indexed="81"/>
            <rFont val="Arial"/>
          </rPr>
          <t xml:space="preserve">SMART Tasks:
</t>
        </r>
        <r>
          <rPr>
            <sz val="9"/>
            <color indexed="81"/>
            <rFont val="Arial"/>
          </rPr>
          <t>- Specific
- Measurable
- Achievable
- Relevant
- Time-Boxed</t>
        </r>
      </text>
    </comment>
  </commentList>
</comments>
</file>

<file path=xl/sharedStrings.xml><?xml version="1.0" encoding="utf-8"?>
<sst xmlns="http://schemas.openxmlformats.org/spreadsheetml/2006/main" count="90" uniqueCount="62">
  <si>
    <t>Done!</t>
  </si>
  <si>
    <t>DONE</t>
  </si>
  <si>
    <t>weekday</t>
  </si>
  <si>
    <t>month</t>
  </si>
  <si>
    <t>day</t>
  </si>
  <si>
    <t>DROPPED</t>
  </si>
  <si>
    <t>Stories</t>
  </si>
  <si>
    <t>Sprint #1</t>
  </si>
  <si>
    <t>Resource</t>
  </si>
  <si>
    <t>Total per Day</t>
  </si>
  <si>
    <t>Until the end of the Sprint</t>
  </si>
  <si>
    <t>Total per Sprint</t>
  </si>
  <si>
    <t>Total per Resource</t>
  </si>
  <si>
    <t>Story</t>
  </si>
  <si>
    <t>Task</t>
  </si>
  <si>
    <t>Who</t>
  </si>
  <si>
    <t>Time to finish task (person/hour)</t>
  </si>
  <si>
    <t>Ideal Execution</t>
  </si>
  <si>
    <t>Category</t>
  </si>
  <si>
    <t>Estimate</t>
  </si>
  <si>
    <t>Ideal</t>
  </si>
  <si>
    <t>Real</t>
  </si>
  <si>
    <t>Points</t>
  </si>
  <si>
    <t>Availability Estimate</t>
  </si>
  <si>
    <t>Actual Availability</t>
  </si>
  <si>
    <t>NOT DONE</t>
  </si>
  <si>
    <t>IN PROGRESS...</t>
  </si>
  <si>
    <t>STORIES</t>
  </si>
  <si>
    <t>State</t>
  </si>
  <si>
    <t>Name</t>
  </si>
  <si>
    <t>Description</t>
  </si>
  <si>
    <t>Product BackLog</t>
  </si>
  <si>
    <t>Documentation</t>
  </si>
  <si>
    <t>Create the Entity Relation Diagram (ERD)</t>
  </si>
  <si>
    <t>Create the admin.py</t>
  </si>
  <si>
    <t>Create the admin.ui</t>
  </si>
  <si>
    <t>Create the index.ui</t>
  </si>
  <si>
    <t>User Interface</t>
  </si>
  <si>
    <t>Source Code</t>
  </si>
  <si>
    <t>Create the signup.ui</t>
  </si>
  <si>
    <t>Claud</t>
  </si>
  <si>
    <t>Joy</t>
  </si>
  <si>
    <t>Dan</t>
  </si>
  <si>
    <t>Create the index.py</t>
  </si>
  <si>
    <t>Create the signup.py</t>
  </si>
  <si>
    <t>Create the Abstract</t>
  </si>
  <si>
    <t>Create the Objective</t>
  </si>
  <si>
    <t>Diagram</t>
  </si>
  <si>
    <t>Create the Use Case Diagram</t>
  </si>
  <si>
    <t>Create the Gantt Chart</t>
  </si>
  <si>
    <t>Compile for the documentation</t>
  </si>
  <si>
    <t>Create the Test Case Diagram</t>
  </si>
  <si>
    <t>Update the Gantt Chart Regularly</t>
  </si>
  <si>
    <t>Claud de Pano</t>
  </si>
  <si>
    <t>Joy Balilo</t>
  </si>
  <si>
    <t>Dan Gadia</t>
  </si>
  <si>
    <t>September</t>
  </si>
  <si>
    <t>Caud de Pano</t>
  </si>
  <si>
    <t>In this source code, the group create the userinterface for the admin, index and the signup.py</t>
  </si>
  <si>
    <t>In this user interface, the group create the userinterface for the admin, index and the signup.ui</t>
  </si>
  <si>
    <t>The group was able to create the abstract, object, gantt chart and update it regularly.</t>
  </si>
  <si>
    <t>The group was able to create the erd, use case diagram and test 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</si>
</sst>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mmm\-yy;@"/>
    <numFmt numFmtId="166" formatCode="mmm\-dd"/>
    <numFmt numFmtId="167" formatCode="dd"/>
    <numFmt numFmtId="168" formatCode="mmmm"/>
    <numFmt numFmtId="169" formatCode="mmm\ dd"/>
  </numFmts>
  <fonts count="32" x14ac:knownFonts="1">
    <font>
      <sz val="10"/>
      <name val="Arial"/>
    </font>
    <font>
      <b/>
      <sz val="8"/>
      <name val="Arial"/>
      <family val="2"/>
    </font>
    <font>
      <sz val="8"/>
      <name val="Arial"/>
    </font>
    <font>
      <sz val="10"/>
      <name val="Arial"/>
    </font>
    <font>
      <sz val="11"/>
      <name val="Arial"/>
    </font>
    <font>
      <sz val="12"/>
      <name val="Arial"/>
    </font>
    <font>
      <b/>
      <sz val="11"/>
      <name val="Arial"/>
      <family val="2"/>
    </font>
    <font>
      <sz val="9"/>
      <color indexed="81"/>
      <name val="Arial"/>
    </font>
    <font>
      <b/>
      <sz val="9"/>
      <color indexed="81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22"/>
      <name val="Arial"/>
    </font>
    <font>
      <i/>
      <sz val="11"/>
      <name val="Arial"/>
    </font>
    <font>
      <b/>
      <sz val="14"/>
      <name val="Arial"/>
      <family val="2"/>
    </font>
    <font>
      <sz val="16"/>
      <name val="Arial"/>
    </font>
    <font>
      <sz val="22"/>
      <name val="Arial"/>
    </font>
    <font>
      <b/>
      <i/>
      <sz val="11"/>
      <name val="Arial"/>
    </font>
    <font>
      <sz val="9"/>
      <name val="Arial"/>
    </font>
    <font>
      <b/>
      <sz val="10"/>
      <color rgb="FFFF0000"/>
      <name val="Arial"/>
    </font>
    <font>
      <sz val="9"/>
      <color theme="1" tint="0.34998626667073579"/>
      <name val="Arial"/>
    </font>
    <font>
      <b/>
      <sz val="9"/>
      <color theme="1" tint="0.34998626667073579"/>
      <name val="Arial"/>
    </font>
    <font>
      <sz val="6"/>
      <color theme="1" tint="0.499984740745262"/>
      <name val="Arial"/>
    </font>
    <font>
      <b/>
      <sz val="8"/>
      <color theme="1" tint="0.34998626667073579"/>
      <name val="Arial"/>
    </font>
    <font>
      <b/>
      <sz val="22"/>
      <color theme="1"/>
      <name val="Arial"/>
    </font>
    <font>
      <b/>
      <sz val="2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4"/>
      <name val="Arial"/>
    </font>
    <font>
      <sz val="11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C8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F37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1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227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right" vertical="center"/>
    </xf>
    <xf numFmtId="0" fontId="10" fillId="0" borderId="14" xfId="0" applyFont="1" applyBorder="1" applyAlignment="1">
      <alignment horizontal="right" vertical="center"/>
    </xf>
    <xf numFmtId="0" fontId="10" fillId="0" borderId="15" xfId="0" applyFont="1" applyBorder="1" applyAlignment="1">
      <alignment horizontal="right" vertical="center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166" fontId="0" fillId="3" borderId="16" xfId="0" applyNumberFormat="1" applyFont="1" applyFill="1" applyBorder="1" applyAlignment="1">
      <alignment horizontal="center" vertical="center" textRotation="90"/>
    </xf>
    <xf numFmtId="166" fontId="0" fillId="3" borderId="17" xfId="0" applyNumberFormat="1" applyFont="1" applyFill="1" applyBorder="1" applyAlignment="1">
      <alignment horizontal="center" vertical="center" textRotation="90"/>
    </xf>
    <xf numFmtId="166" fontId="0" fillId="3" borderId="18" xfId="0" applyNumberFormat="1" applyFont="1" applyFill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65" fontId="10" fillId="3" borderId="25" xfId="0" applyNumberFormat="1" applyFont="1" applyFill="1" applyBorder="1" applyAlignment="1" applyProtection="1">
      <alignment horizontal="center" vertical="center" textRotation="90" wrapText="1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19" fillId="4" borderId="0" xfId="0" applyFont="1" applyFill="1" applyAlignment="1" applyProtection="1">
      <alignment horizontal="center" vertical="center" wrapText="1"/>
      <protection locked="0"/>
    </xf>
    <xf numFmtId="0" fontId="5" fillId="4" borderId="0" xfId="0" applyFont="1" applyFill="1" applyAlignment="1" applyProtection="1">
      <alignment horizontal="center" vertical="center"/>
      <protection locked="0"/>
    </xf>
    <xf numFmtId="164" fontId="9" fillId="3" borderId="29" xfId="0" applyNumberFormat="1" applyFont="1" applyFill="1" applyBorder="1" applyAlignment="1" applyProtection="1">
      <alignment horizontal="center" vertical="center" wrapText="1"/>
    </xf>
    <xf numFmtId="0" fontId="9" fillId="3" borderId="30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31" xfId="0" applyFont="1" applyFill="1" applyBorder="1" applyAlignment="1" applyProtection="1">
      <alignment horizontal="center" vertical="center" wrapText="1"/>
      <protection locked="0"/>
    </xf>
    <xf numFmtId="0" fontId="9" fillId="2" borderId="32" xfId="0" applyFont="1" applyFill="1" applyBorder="1" applyAlignment="1" applyProtection="1">
      <alignment horizontal="center" vertical="center" wrapText="1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5" fillId="0" borderId="35" xfId="0" applyFont="1" applyBorder="1" applyAlignment="1" applyProtection="1">
      <alignment horizontal="center" vertical="center"/>
      <protection locked="0"/>
    </xf>
    <xf numFmtId="0" fontId="5" fillId="0" borderId="36" xfId="0" applyFont="1" applyBorder="1" applyAlignment="1" applyProtection="1">
      <alignment horizontal="center" vertical="center"/>
      <protection locked="0"/>
    </xf>
    <xf numFmtId="0" fontId="5" fillId="0" borderId="37" xfId="0" applyFont="1" applyBorder="1" applyAlignment="1" applyProtection="1">
      <alignment horizontal="center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5" fillId="0" borderId="41" xfId="0" applyFont="1" applyBorder="1" applyAlignment="1" applyProtection="1">
      <alignment horizontal="left" vertical="center"/>
      <protection locked="0"/>
    </xf>
    <xf numFmtId="0" fontId="5" fillId="0" borderId="42" xfId="0" applyFont="1" applyBorder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wrapText="1"/>
      <protection locked="0"/>
    </xf>
    <xf numFmtId="0" fontId="21" fillId="5" borderId="43" xfId="0" applyFont="1" applyFill="1" applyBorder="1" applyAlignment="1" applyProtection="1">
      <alignment horizontal="right" vertical="center"/>
    </xf>
    <xf numFmtId="1" fontId="21" fillId="5" borderId="43" xfId="0" applyNumberFormat="1" applyFont="1" applyFill="1" applyBorder="1" applyAlignment="1" applyProtection="1">
      <alignment horizontal="center" vertical="center"/>
    </xf>
    <xf numFmtId="1" fontId="20" fillId="5" borderId="44" xfId="0" applyNumberFormat="1" applyFont="1" applyFill="1" applyBorder="1" applyAlignment="1" applyProtection="1">
      <alignment horizontal="center" vertical="center"/>
    </xf>
    <xf numFmtId="1" fontId="20" fillId="5" borderId="45" xfId="0" applyNumberFormat="1" applyFont="1" applyFill="1" applyBorder="1" applyAlignment="1" applyProtection="1">
      <alignment horizontal="center" vertical="center"/>
    </xf>
    <xf numFmtId="1" fontId="20" fillId="5" borderId="46" xfId="0" applyNumberFormat="1" applyFont="1" applyFill="1" applyBorder="1" applyAlignment="1" applyProtection="1">
      <alignment horizontal="center" vertical="center"/>
    </xf>
    <xf numFmtId="0" fontId="21" fillId="5" borderId="47" xfId="0" applyFont="1" applyFill="1" applyBorder="1" applyAlignment="1" applyProtection="1">
      <alignment horizontal="right" vertical="center"/>
    </xf>
    <xf numFmtId="1" fontId="21" fillId="5" borderId="47" xfId="0" applyNumberFormat="1" applyFont="1" applyFill="1" applyBorder="1" applyAlignment="1" applyProtection="1">
      <alignment horizontal="center" vertical="center"/>
    </xf>
    <xf numFmtId="0" fontId="20" fillId="5" borderId="48" xfId="0" applyFont="1" applyFill="1" applyBorder="1" applyAlignment="1" applyProtection="1">
      <alignment horizontal="center" vertical="center"/>
    </xf>
    <xf numFmtId="0" fontId="20" fillId="5" borderId="49" xfId="0" applyFont="1" applyFill="1" applyBorder="1" applyAlignment="1" applyProtection="1">
      <alignment horizontal="center" vertical="center"/>
    </xf>
    <xf numFmtId="0" fontId="20" fillId="5" borderId="50" xfId="0" applyFont="1" applyFill="1" applyBorder="1" applyAlignment="1" applyProtection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7" fontId="0" fillId="0" borderId="16" xfId="0" applyNumberFormat="1" applyFont="1" applyBorder="1" applyAlignment="1">
      <alignment horizontal="center" vertical="center"/>
    </xf>
    <xf numFmtId="167" fontId="0" fillId="0" borderId="17" xfId="0" applyNumberFormat="1" applyFont="1" applyBorder="1" applyAlignment="1">
      <alignment horizontal="center" vertical="center"/>
    </xf>
    <xf numFmtId="167" fontId="0" fillId="0" borderId="18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22" fillId="0" borderId="0" xfId="0" applyFont="1" applyAlignment="1" applyProtection="1">
      <alignment horizontal="center" vertical="center" wrapText="1"/>
      <protection locked="0"/>
    </xf>
    <xf numFmtId="1" fontId="22" fillId="3" borderId="54" xfId="0" applyNumberFormat="1" applyFont="1" applyFill="1" applyBorder="1" applyAlignment="1" applyProtection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5" fillId="0" borderId="58" xfId="0" applyFont="1" applyBorder="1" applyAlignment="1" applyProtection="1">
      <alignment horizontal="left" vertical="center"/>
      <protection locked="0"/>
    </xf>
    <xf numFmtId="0" fontId="5" fillId="0" borderId="59" xfId="0" applyFont="1" applyBorder="1" applyAlignment="1" applyProtection="1">
      <alignment horizontal="center" vertical="center"/>
      <protection locked="0"/>
    </xf>
    <xf numFmtId="0" fontId="9" fillId="2" borderId="60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right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61" xfId="0" applyFont="1" applyBorder="1" applyAlignment="1" applyProtection="1">
      <alignment horizontal="center" vertical="center"/>
      <protection locked="0"/>
    </xf>
    <xf numFmtId="0" fontId="13" fillId="0" borderId="62" xfId="0" applyFont="1" applyBorder="1" applyAlignment="1" applyProtection="1">
      <alignment horizontal="center" vertical="center"/>
      <protection locked="0"/>
    </xf>
    <xf numFmtId="0" fontId="13" fillId="0" borderId="63" xfId="0" applyFont="1" applyBorder="1" applyAlignment="1" applyProtection="1">
      <alignment horizontal="center" vertical="center"/>
      <protection locked="0"/>
    </xf>
    <xf numFmtId="0" fontId="13" fillId="0" borderId="64" xfId="0" applyFont="1" applyBorder="1" applyAlignment="1" applyProtection="1">
      <alignment horizontal="center" vertical="center"/>
      <protection locked="0"/>
    </xf>
    <xf numFmtId="0" fontId="13" fillId="0" borderId="65" xfId="0" applyFont="1" applyBorder="1" applyAlignment="1" applyProtection="1">
      <alignment horizontal="center" vertical="center"/>
      <protection locked="0"/>
    </xf>
    <xf numFmtId="0" fontId="13" fillId="0" borderId="66" xfId="0" applyFont="1" applyBorder="1" applyAlignment="1" applyProtection="1">
      <alignment horizontal="center" vertical="center"/>
      <protection locked="0"/>
    </xf>
    <xf numFmtId="0" fontId="13" fillId="4" borderId="0" xfId="0" applyFont="1" applyFill="1" applyAlignment="1" applyProtection="1">
      <alignment horizontal="center" vertical="center"/>
      <protection locked="0"/>
    </xf>
    <xf numFmtId="0" fontId="1" fillId="0" borderId="6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167" fontId="0" fillId="0" borderId="70" xfId="0" applyNumberFormat="1" applyFont="1" applyBorder="1" applyAlignment="1">
      <alignment horizontal="center" vertical="center"/>
    </xf>
    <xf numFmtId="167" fontId="0" fillId="0" borderId="71" xfId="0" applyNumberFormat="1" applyFont="1" applyBorder="1" applyAlignment="1">
      <alignment horizontal="center" vertical="center"/>
    </xf>
    <xf numFmtId="167" fontId="0" fillId="0" borderId="72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7" fillId="0" borderId="76" xfId="0" applyFont="1" applyBorder="1" applyAlignment="1">
      <alignment horizontal="center" vertical="center"/>
    </xf>
    <xf numFmtId="0" fontId="17" fillId="0" borderId="77" xfId="0" applyFont="1" applyBorder="1" applyAlignment="1">
      <alignment horizontal="center" vertical="center"/>
    </xf>
    <xf numFmtId="0" fontId="17" fillId="0" borderId="78" xfId="0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17" fillId="0" borderId="79" xfId="0" applyFont="1" applyBorder="1" applyAlignment="1">
      <alignment horizontal="center" vertical="center"/>
    </xf>
    <xf numFmtId="0" fontId="17" fillId="0" borderId="80" xfId="0" applyFont="1" applyBorder="1" applyAlignment="1">
      <alignment horizontal="center" vertical="center"/>
    </xf>
    <xf numFmtId="0" fontId="17" fillId="0" borderId="8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164" fontId="11" fillId="0" borderId="107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1" fillId="0" borderId="108" xfId="0" applyFont="1" applyBorder="1" applyAlignment="1" applyProtection="1">
      <alignment horizontal="center" vertical="center" wrapText="1"/>
    </xf>
    <xf numFmtId="0" fontId="11" fillId="0" borderId="75" xfId="0" applyFont="1" applyBorder="1" applyAlignment="1" applyProtection="1">
      <alignment horizontal="center" vertical="center" wrapText="1"/>
    </xf>
    <xf numFmtId="0" fontId="0" fillId="0" borderId="44" xfId="0" applyFont="1" applyBorder="1" applyAlignment="1" applyProtection="1">
      <alignment horizontal="center" vertical="center"/>
      <protection locked="0"/>
    </xf>
    <xf numFmtId="0" fontId="0" fillId="0" borderId="109" xfId="0" applyFont="1" applyBorder="1" applyAlignment="1" applyProtection="1">
      <alignment horizontal="center" vertical="center"/>
      <protection locked="0"/>
    </xf>
    <xf numFmtId="0" fontId="14" fillId="0" borderId="110" xfId="0" applyFont="1" applyBorder="1" applyAlignment="1" applyProtection="1">
      <alignment horizontal="center" vertical="center"/>
      <protection locked="0"/>
    </xf>
    <xf numFmtId="0" fontId="0" fillId="0" borderId="110" xfId="0" applyFont="1" applyBorder="1" applyAlignment="1" applyProtection="1">
      <alignment vertical="center"/>
      <protection locked="0"/>
    </xf>
    <xf numFmtId="0" fontId="0" fillId="0" borderId="109" xfId="0" applyFont="1" applyBorder="1" applyAlignment="1" applyProtection="1">
      <alignment vertical="center"/>
      <protection locked="0"/>
    </xf>
    <xf numFmtId="164" fontId="15" fillId="0" borderId="111" xfId="0" applyNumberFormat="1" applyFont="1" applyBorder="1" applyAlignment="1">
      <alignment horizontal="center" vertical="center"/>
    </xf>
    <xf numFmtId="0" fontId="0" fillId="0" borderId="112" xfId="0" applyFont="1" applyBorder="1" applyAlignment="1">
      <alignment horizontal="left" vertical="center"/>
    </xf>
    <xf numFmtId="164" fontId="15" fillId="0" borderId="112" xfId="0" applyNumberFormat="1" applyFont="1" applyBorder="1" applyAlignment="1">
      <alignment horizontal="center" vertical="center"/>
    </xf>
    <xf numFmtId="164" fontId="15" fillId="0" borderId="46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0" fillId="0" borderId="0" xfId="0" applyBorder="1"/>
    <xf numFmtId="0" fontId="0" fillId="6" borderId="110" xfId="0" applyFill="1" applyBorder="1"/>
    <xf numFmtId="0" fontId="3" fillId="7" borderId="110" xfId="0" applyFont="1" applyFill="1" applyBorder="1"/>
    <xf numFmtId="0" fontId="0" fillId="8" borderId="110" xfId="0" applyFill="1" applyBorder="1"/>
    <xf numFmtId="0" fontId="0" fillId="7" borderId="110" xfId="0" applyFill="1" applyBorder="1"/>
    <xf numFmtId="0" fontId="24" fillId="9" borderId="44" xfId="0" applyFont="1" applyFill="1" applyBorder="1" applyAlignment="1">
      <alignment horizontal="center" vertical="center"/>
    </xf>
    <xf numFmtId="0" fontId="24" fillId="6" borderId="45" xfId="0" applyFont="1" applyFill="1" applyBorder="1" applyAlignment="1">
      <alignment horizontal="center" vertical="center"/>
    </xf>
    <xf numFmtId="0" fontId="25" fillId="7" borderId="45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4" borderId="46" xfId="0" applyFont="1" applyFill="1" applyBorder="1" applyAlignment="1">
      <alignment horizontal="center" vertical="center"/>
    </xf>
    <xf numFmtId="0" fontId="0" fillId="9" borderId="109" xfId="0" applyFill="1" applyBorder="1"/>
    <xf numFmtId="0" fontId="0" fillId="4" borderId="111" xfId="0" applyFill="1" applyBorder="1"/>
    <xf numFmtId="0" fontId="28" fillId="0" borderId="0" xfId="0" applyFont="1" applyAlignment="1">
      <alignment horizontal="left" vertical="center"/>
    </xf>
    <xf numFmtId="0" fontId="14" fillId="0" borderId="110" xfId="0" applyFont="1" applyBorder="1" applyAlignment="1" applyProtection="1">
      <alignment vertical="center"/>
      <protection locked="0"/>
    </xf>
    <xf numFmtId="0" fontId="28" fillId="0" borderId="112" xfId="0" applyFont="1" applyBorder="1" applyAlignment="1">
      <alignment horizontal="left" vertical="center"/>
    </xf>
    <xf numFmtId="0" fontId="30" fillId="0" borderId="58" xfId="0" applyFont="1" applyBorder="1" applyAlignment="1" applyProtection="1">
      <alignment horizontal="left" vertical="center"/>
      <protection locked="0"/>
    </xf>
    <xf numFmtId="0" fontId="30" fillId="0" borderId="41" xfId="0" applyFont="1" applyBorder="1" applyAlignment="1" applyProtection="1">
      <alignment horizontal="left" vertical="center"/>
      <protection locked="0"/>
    </xf>
    <xf numFmtId="0" fontId="30" fillId="0" borderId="39" xfId="0" applyFont="1" applyBorder="1" applyAlignment="1" applyProtection="1">
      <alignment horizontal="left" vertical="center"/>
      <protection locked="0"/>
    </xf>
    <xf numFmtId="0" fontId="30" fillId="0" borderId="36" xfId="0" applyFont="1" applyBorder="1" applyAlignment="1" applyProtection="1">
      <alignment horizontal="center" vertical="center"/>
      <protection locked="0"/>
    </xf>
    <xf numFmtId="0" fontId="30" fillId="0" borderId="34" xfId="0" applyFont="1" applyBorder="1" applyAlignment="1" applyProtection="1">
      <alignment horizontal="center" vertical="center"/>
      <protection locked="0"/>
    </xf>
    <xf numFmtId="0" fontId="30" fillId="0" borderId="40" xfId="0" applyFont="1" applyBorder="1" applyAlignment="1" applyProtection="1">
      <alignment horizontal="left" vertical="center"/>
      <protection locked="0"/>
    </xf>
    <xf numFmtId="0" fontId="30" fillId="0" borderId="59" xfId="0" applyFont="1" applyBorder="1" applyAlignment="1" applyProtection="1">
      <alignment horizontal="center" vertical="center"/>
      <protection locked="0"/>
    </xf>
    <xf numFmtId="0" fontId="30" fillId="0" borderId="35" xfId="0" applyFont="1" applyBorder="1" applyAlignment="1" applyProtection="1">
      <alignment horizontal="center" vertical="center"/>
      <protection locked="0"/>
    </xf>
    <xf numFmtId="0" fontId="30" fillId="0" borderId="38" xfId="0" applyFont="1" applyBorder="1" applyAlignment="1" applyProtection="1">
      <alignment horizontal="left" vertical="center"/>
      <protection locked="0"/>
    </xf>
    <xf numFmtId="0" fontId="30" fillId="0" borderId="33" xfId="0" applyFont="1" applyBorder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center" vertical="center"/>
      <protection locked="0"/>
    </xf>
    <xf numFmtId="0" fontId="29" fillId="0" borderId="1" xfId="0" applyFont="1" applyBorder="1" applyAlignment="1">
      <alignment horizontal="left" vertical="center"/>
    </xf>
    <xf numFmtId="0" fontId="29" fillId="0" borderId="2" xfId="0" applyFont="1" applyBorder="1" applyAlignment="1">
      <alignment horizontal="left" vertical="center"/>
    </xf>
    <xf numFmtId="0" fontId="31" fillId="0" borderId="45" xfId="0" applyFont="1" applyBorder="1" applyAlignment="1" applyProtection="1">
      <alignment vertical="center"/>
      <protection locked="0"/>
    </xf>
    <xf numFmtId="0" fontId="31" fillId="0" borderId="110" xfId="0" applyFont="1" applyBorder="1" applyAlignment="1" applyProtection="1">
      <alignment vertical="center"/>
      <protection locked="0"/>
    </xf>
    <xf numFmtId="0" fontId="17" fillId="0" borderId="82" xfId="0" applyFont="1" applyBorder="1" applyAlignment="1">
      <alignment horizontal="center" vertical="center"/>
    </xf>
    <xf numFmtId="0" fontId="17" fillId="0" borderId="83" xfId="0" applyFont="1" applyBorder="1" applyAlignment="1">
      <alignment horizontal="center" vertical="center"/>
    </xf>
    <xf numFmtId="0" fontId="17" fillId="0" borderId="8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85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6" fillId="0" borderId="86" xfId="0" applyFont="1" applyBorder="1" applyAlignment="1">
      <alignment horizontal="center" vertical="center" wrapText="1"/>
    </xf>
    <xf numFmtId="0" fontId="6" fillId="0" borderId="87" xfId="0" applyFont="1" applyBorder="1" applyAlignment="1">
      <alignment horizontal="center" vertical="center" wrapText="1"/>
    </xf>
    <xf numFmtId="168" fontId="6" fillId="0" borderId="88" xfId="0" applyNumberFormat="1" applyFont="1" applyBorder="1" applyAlignment="1">
      <alignment horizontal="center" vertical="center"/>
    </xf>
    <xf numFmtId="168" fontId="6" fillId="0" borderId="89" xfId="0" applyNumberFormat="1" applyFont="1" applyBorder="1" applyAlignment="1">
      <alignment horizontal="center" vertical="center"/>
    </xf>
    <xf numFmtId="168" fontId="6" fillId="0" borderId="90" xfId="0" applyNumberFormat="1" applyFont="1" applyBorder="1" applyAlignment="1">
      <alignment horizontal="center" vertical="center"/>
    </xf>
    <xf numFmtId="0" fontId="6" fillId="0" borderId="91" xfId="0" applyFont="1" applyBorder="1" applyAlignment="1">
      <alignment horizontal="center" vertical="center"/>
    </xf>
    <xf numFmtId="0" fontId="6" fillId="0" borderId="92" xfId="0" applyFont="1" applyBorder="1" applyAlignment="1">
      <alignment horizontal="center" vertical="center"/>
    </xf>
    <xf numFmtId="0" fontId="6" fillId="0" borderId="93" xfId="0" applyFont="1" applyBorder="1" applyAlignment="1">
      <alignment horizontal="center" vertical="center"/>
    </xf>
    <xf numFmtId="0" fontId="6" fillId="0" borderId="94" xfId="0" applyFont="1" applyBorder="1" applyAlignment="1">
      <alignment horizontal="center" vertical="center" wrapText="1"/>
    </xf>
    <xf numFmtId="0" fontId="6" fillId="0" borderId="95" xfId="0" applyFont="1" applyBorder="1" applyAlignment="1">
      <alignment horizontal="center" vertical="center" wrapText="1"/>
    </xf>
    <xf numFmtId="168" fontId="6" fillId="0" borderId="14" xfId="0" applyNumberFormat="1" applyFont="1" applyBorder="1" applyAlignment="1">
      <alignment horizontal="center" vertical="center"/>
    </xf>
    <xf numFmtId="168" fontId="6" fillId="0" borderId="96" xfId="0" applyNumberFormat="1" applyFont="1" applyBorder="1" applyAlignment="1">
      <alignment horizontal="center" vertical="center"/>
    </xf>
    <xf numFmtId="168" fontId="6" fillId="0" borderId="97" xfId="0" applyNumberFormat="1" applyFont="1" applyBorder="1" applyAlignment="1">
      <alignment horizontal="center" vertical="center"/>
    </xf>
    <xf numFmtId="0" fontId="14" fillId="0" borderId="88" xfId="0" applyFont="1" applyBorder="1" applyAlignment="1" applyProtection="1">
      <alignment horizontal="center" vertical="center" wrapText="1"/>
    </xf>
    <xf numFmtId="0" fontId="14" fillId="0" borderId="89" xfId="0" applyFont="1" applyBorder="1" applyAlignment="1" applyProtection="1">
      <alignment horizontal="center" vertical="center" wrapText="1"/>
    </xf>
    <xf numFmtId="0" fontId="14" fillId="0" borderId="90" xfId="0" applyFont="1" applyBorder="1" applyAlignment="1" applyProtection="1">
      <alignment horizontal="center" vertical="center" wrapText="1"/>
    </xf>
    <xf numFmtId="0" fontId="12" fillId="0" borderId="88" xfId="0" applyFont="1" applyBorder="1" applyAlignment="1">
      <alignment horizontal="center" vertical="center"/>
    </xf>
    <xf numFmtId="0" fontId="12" fillId="0" borderId="89" xfId="0" applyFont="1" applyBorder="1" applyAlignment="1">
      <alignment horizontal="center" vertical="center"/>
    </xf>
    <xf numFmtId="0" fontId="12" fillId="0" borderId="90" xfId="0" applyFont="1" applyBorder="1" applyAlignment="1">
      <alignment horizontal="center" vertical="center"/>
    </xf>
    <xf numFmtId="0" fontId="5" fillId="0" borderId="101" xfId="0" applyFont="1" applyBorder="1" applyAlignment="1" applyProtection="1">
      <alignment horizontal="center" vertical="center" wrapText="1"/>
      <protection locked="0"/>
    </xf>
    <xf numFmtId="0" fontId="5" fillId="0" borderId="102" xfId="0" applyFont="1" applyBorder="1" applyAlignment="1" applyProtection="1">
      <alignment horizontal="center" vertical="center" wrapText="1"/>
      <protection locked="0"/>
    </xf>
    <xf numFmtId="0" fontId="5" fillId="0" borderId="99" xfId="0" applyFont="1" applyBorder="1" applyAlignment="1" applyProtection="1">
      <alignment horizontal="center" vertical="center" wrapText="1"/>
      <protection locked="0"/>
    </xf>
    <xf numFmtId="0" fontId="9" fillId="0" borderId="15" xfId="0" applyFont="1" applyBorder="1" applyAlignment="1" applyProtection="1">
      <alignment horizontal="right" vertical="center"/>
    </xf>
    <xf numFmtId="0" fontId="9" fillId="0" borderId="85" xfId="0" applyFont="1" applyBorder="1" applyAlignment="1" applyProtection="1">
      <alignment horizontal="right" vertical="center"/>
    </xf>
    <xf numFmtId="0" fontId="9" fillId="0" borderId="84" xfId="0" applyFont="1" applyBorder="1" applyAlignment="1" applyProtection="1">
      <alignment horizontal="right" vertical="center"/>
    </xf>
    <xf numFmtId="0" fontId="14" fillId="0" borderId="98" xfId="0" applyFont="1" applyBorder="1" applyAlignment="1" applyProtection="1">
      <alignment horizontal="center" vertical="center" wrapText="1"/>
      <protection locked="0"/>
    </xf>
    <xf numFmtId="0" fontId="14" fillId="0" borderId="103" xfId="0" applyFont="1" applyBorder="1" applyAlignment="1" applyProtection="1">
      <alignment horizontal="center" vertical="center" wrapText="1"/>
      <protection locked="0"/>
    </xf>
    <xf numFmtId="0" fontId="14" fillId="0" borderId="102" xfId="0" applyFont="1" applyBorder="1" applyAlignment="1" applyProtection="1">
      <alignment horizontal="center" vertical="center" wrapText="1"/>
      <protection locked="0"/>
    </xf>
    <xf numFmtId="169" fontId="21" fillId="5" borderId="104" xfId="0" applyNumberFormat="1" applyFont="1" applyFill="1" applyBorder="1" applyAlignment="1" applyProtection="1">
      <alignment horizontal="center" vertical="center" textRotation="90"/>
    </xf>
    <xf numFmtId="169" fontId="21" fillId="5" borderId="105" xfId="0" applyNumberFormat="1" applyFont="1" applyFill="1" applyBorder="1" applyAlignment="1" applyProtection="1">
      <alignment horizontal="center" vertical="center" textRotation="90"/>
    </xf>
    <xf numFmtId="0" fontId="14" fillId="0" borderId="101" xfId="0" applyFont="1" applyBorder="1" applyAlignment="1" applyProtection="1">
      <alignment horizontal="center" vertical="center" wrapText="1"/>
      <protection locked="0"/>
    </xf>
    <xf numFmtId="0" fontId="5" fillId="0" borderId="103" xfId="0" applyFont="1" applyBorder="1" applyAlignment="1" applyProtection="1">
      <alignment horizontal="center" vertical="center" wrapText="1"/>
      <protection locked="0"/>
    </xf>
    <xf numFmtId="0" fontId="23" fillId="5" borderId="54" xfId="0" applyFont="1" applyFill="1" applyBorder="1" applyAlignment="1" applyProtection="1">
      <alignment horizontal="center" vertical="center" textRotation="90" wrapText="1"/>
    </xf>
    <xf numFmtId="0" fontId="23" fillId="5" borderId="25" xfId="0" applyFont="1" applyFill="1" applyBorder="1" applyAlignment="1" applyProtection="1">
      <alignment horizontal="center" vertical="center" textRotation="90" wrapText="1"/>
    </xf>
    <xf numFmtId="169" fontId="21" fillId="5" borderId="100" xfId="0" applyNumberFormat="1" applyFont="1" applyFill="1" applyBorder="1" applyAlignment="1" applyProtection="1">
      <alignment horizontal="center" vertical="center" textRotation="90"/>
    </xf>
    <xf numFmtId="169" fontId="21" fillId="5" borderId="74" xfId="0" applyNumberFormat="1" applyFont="1" applyFill="1" applyBorder="1" applyAlignment="1" applyProtection="1">
      <alignment horizontal="center" vertical="center" textRotation="90"/>
    </xf>
    <xf numFmtId="169" fontId="21" fillId="5" borderId="98" xfId="0" applyNumberFormat="1" applyFont="1" applyFill="1" applyBorder="1" applyAlignment="1" applyProtection="1">
      <alignment horizontal="center" vertical="center" textRotation="90"/>
    </xf>
    <xf numFmtId="169" fontId="21" fillId="5" borderId="99" xfId="0" applyNumberFormat="1" applyFont="1" applyFill="1" applyBorder="1" applyAlignment="1" applyProtection="1">
      <alignment horizontal="center" vertical="center" textRotation="90"/>
    </xf>
    <xf numFmtId="0" fontId="14" fillId="0" borderId="98" xfId="0" applyFont="1" applyBorder="1" applyAlignment="1" applyProtection="1">
      <alignment horizontal="center" vertical="center" wrapText="1"/>
    </xf>
    <xf numFmtId="0" fontId="14" fillId="0" borderId="99" xfId="0" applyFont="1" applyBorder="1" applyAlignment="1" applyProtection="1">
      <alignment horizontal="center" vertical="center" wrapText="1"/>
    </xf>
    <xf numFmtId="0" fontId="9" fillId="0" borderId="106" xfId="0" applyFont="1" applyBorder="1" applyAlignment="1" applyProtection="1">
      <alignment horizontal="center" vertical="center" wrapText="1"/>
    </xf>
    <xf numFmtId="0" fontId="9" fillId="0" borderId="73" xfId="0" applyFont="1" applyBorder="1" applyAlignment="1" applyProtection="1">
      <alignment horizontal="center" vertical="center" wrapText="1"/>
    </xf>
    <xf numFmtId="165" fontId="9" fillId="3" borderId="91" xfId="0" applyNumberFormat="1" applyFont="1" applyFill="1" applyBorder="1" applyAlignment="1" applyProtection="1">
      <alignment horizontal="center" vertical="center"/>
    </xf>
    <xf numFmtId="165" fontId="9" fillId="3" borderId="92" xfId="0" applyNumberFormat="1" applyFont="1" applyFill="1" applyBorder="1" applyAlignment="1" applyProtection="1">
      <alignment horizontal="center" vertical="center"/>
    </xf>
    <xf numFmtId="165" fontId="9" fillId="3" borderId="93" xfId="0" applyNumberFormat="1" applyFont="1" applyFill="1" applyBorder="1" applyAlignment="1" applyProtection="1">
      <alignment horizontal="center" vertical="center"/>
    </xf>
    <xf numFmtId="0" fontId="9" fillId="0" borderId="91" xfId="0" applyFont="1" applyBorder="1" applyAlignment="1" applyProtection="1">
      <alignment horizontal="right" vertical="center"/>
    </xf>
    <xf numFmtId="0" fontId="9" fillId="0" borderId="92" xfId="0" applyFont="1" applyBorder="1" applyAlignment="1" applyProtection="1">
      <alignment horizontal="right" vertical="center"/>
    </xf>
    <xf numFmtId="0" fontId="9" fillId="0" borderId="93" xfId="0" applyFont="1" applyBorder="1" applyAlignment="1" applyProtection="1">
      <alignment horizontal="right" vertical="center"/>
    </xf>
    <xf numFmtId="0" fontId="9" fillId="0" borderId="100" xfId="0" applyFont="1" applyBorder="1" applyAlignment="1" applyProtection="1">
      <alignment horizontal="center" vertical="center" wrapText="1"/>
    </xf>
    <xf numFmtId="0" fontId="9" fillId="0" borderId="74" xfId="0" applyFont="1" applyBorder="1" applyAlignment="1" applyProtection="1">
      <alignment horizontal="center" vertical="center" wrapText="1"/>
    </xf>
    <xf numFmtId="0" fontId="9" fillId="0" borderId="104" xfId="0" applyFont="1" applyBorder="1" applyAlignment="1" applyProtection="1">
      <alignment horizontal="center" vertical="center" wrapText="1"/>
    </xf>
    <xf numFmtId="0" fontId="9" fillId="0" borderId="105" xfId="0" applyFont="1" applyBorder="1" applyAlignment="1" applyProtection="1">
      <alignment horizontal="center" vertical="center"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50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Burndown Chart</a:t>
            </a:r>
          </a:p>
        </c:rich>
      </c:tx>
      <c:layout>
        <c:manualLayout>
          <c:xMode val="edge"/>
          <c:yMode val="edge"/>
          <c:x val="6.3003487819056195E-2"/>
          <c:y val="3.7320832777258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5573640543301"/>
          <c:y val="0.18941087183379199"/>
          <c:w val="0.75701580087723896"/>
          <c:h val="0.61461710309467099"/>
        </c:manualLayout>
      </c:layout>
      <c:areaChart>
        <c:grouping val="stacked"/>
        <c:varyColors val="0"/>
        <c:ser>
          <c:idx val="2"/>
          <c:order val="2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E-4DF4-A0D3-620FE553D50C}"/>
            </c:ext>
          </c:extLst>
        </c:ser>
        <c:ser>
          <c:idx val="3"/>
          <c:order val="3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E-4DF4-A0D3-620FE553D50C}"/>
            </c:ext>
          </c:extLst>
        </c:ser>
        <c:ser>
          <c:idx val="4"/>
          <c:order val="4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EE-4DF4-A0D3-620FE553D50C}"/>
            </c:ext>
          </c:extLst>
        </c:ser>
        <c:ser>
          <c:idx val="5"/>
          <c:order val="5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EE-4DF4-A0D3-620FE553D50C}"/>
            </c:ext>
          </c:extLst>
        </c:ser>
        <c:ser>
          <c:idx val="6"/>
          <c:order val="6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EE-4DF4-A0D3-620FE553D50C}"/>
            </c:ext>
          </c:extLst>
        </c:ser>
        <c:ser>
          <c:idx val="7"/>
          <c:order val="7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EE-4DF4-A0D3-620FE553D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649736"/>
        <c:axId val="-2134642104"/>
      </c:areaChart>
      <c:lineChart>
        <c:grouping val="standard"/>
        <c:varyColors val="0"/>
        <c:ser>
          <c:idx val="0"/>
          <c:order val="0"/>
          <c:tx>
            <c:strRef>
              <c:f>'1st Sprint'!$O$15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80000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D4"/>
              </a:solidFill>
              <a:ln w="38100" cmpd="sng">
                <a:solidFill>
                  <a:srgbClr val="800000"/>
                </a:solidFill>
                <a:prstDash val="sysDash"/>
              </a:ln>
            </c:spPr>
          </c:marke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Sprint'!$P$15:$W$15</c:f>
              <c:numCache>
                <c:formatCode>0</c:formatCode>
                <c:ptCount val="8"/>
                <c:pt idx="0">
                  <c:v>38</c:v>
                </c:pt>
                <c:pt idx="1">
                  <c:v>30.4</c:v>
                </c:pt>
                <c:pt idx="2">
                  <c:v>22.799999999999997</c:v>
                </c:pt>
                <c:pt idx="3">
                  <c:v>15.199999999999998</c:v>
                </c:pt>
                <c:pt idx="4">
                  <c:v>7.5999999999999979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EE-4DF4-A0D3-620FE553D50C}"/>
            </c:ext>
          </c:extLst>
        </c:ser>
        <c:ser>
          <c:idx val="1"/>
          <c:order val="1"/>
          <c:tx>
            <c:strRef>
              <c:f>'1st Sprint'!$O$16</c:f>
              <c:strCache>
                <c:ptCount val="1"/>
                <c:pt idx="0">
                  <c:v>Real</c:v>
                </c:pt>
              </c:strCache>
            </c:strRef>
          </c:tx>
          <c:spPr>
            <a:ln w="38100" cmpd="sng">
              <a:solidFill>
                <a:schemeClr val="tx2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DD0806"/>
              </a:solidFill>
              <a:ln w="38100" cmpd="sng">
                <a:solidFill>
                  <a:schemeClr val="tx2"/>
                </a:solidFill>
                <a:prstDash val="solid"/>
              </a:ln>
            </c:spPr>
          </c:marke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Sprint'!$P$16:$W$16</c:f>
              <c:numCache>
                <c:formatCode>General</c:formatCode>
                <c:ptCount val="8"/>
                <c:pt idx="0" formatCode="0">
                  <c:v>38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EE-4DF4-A0D3-620FE553D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649736"/>
        <c:axId val="-2134642104"/>
      </c:lineChart>
      <c:catAx>
        <c:axId val="-213464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Days</a:t>
                </a:r>
              </a:p>
            </c:rich>
          </c:tx>
          <c:layout>
            <c:manualLayout>
              <c:xMode val="edge"/>
              <c:yMode val="edge"/>
              <c:x val="0.87841013581355998"/>
              <c:y val="0.842631789670359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42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642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Hours</a:t>
                </a:r>
              </a:p>
            </c:rich>
          </c:tx>
          <c:layout>
            <c:manualLayout>
              <c:xMode val="edge"/>
              <c:yMode val="edge"/>
              <c:x val="7.74612904930508E-3"/>
              <c:y val="0.173671093020151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49736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234948</xdr:colOff>
      <xdr:row>1</xdr:row>
      <xdr:rowOff>149223</xdr:rowOff>
    </xdr:from>
    <xdr:to>
      <xdr:col>0</xdr:col>
      <xdr:colOff>2698749</xdr:colOff>
      <xdr:row>1</xdr:row>
      <xdr:rowOff>1571624</xdr:rowOff>
    </xdr:to>
    <xdr:sp macro="" textlink="">
      <xdr:nvSpPr>
        <xdr:cNvPr id="19" name="Folded Corne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234948" y="498473"/>
          <a:ext cx="2463801" cy="1422401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chemeClr val="tx1"/>
              </a:solidFill>
            </a:rPr>
            <a:t>STORY #</a:t>
          </a:r>
          <a:r>
            <a:rPr lang="pt-PT" sz="1100" b="1" u="sng" baseline="0">
              <a:solidFill>
                <a:schemeClr val="tx1"/>
              </a:solidFill>
            </a:rPr>
            <a:t> 01:</a:t>
          </a:r>
        </a:p>
        <a:p>
          <a:pPr algn="l"/>
          <a:r>
            <a:rPr lang="pt-PT" sz="1600">
              <a:solidFill>
                <a:schemeClr val="tx1"/>
              </a:solidFill>
            </a:rPr>
            <a:t>Create the Documentation</a:t>
          </a:r>
        </a:p>
      </xdr:txBody>
    </xdr:sp>
    <xdr:clientData/>
  </xdr:twoCellAnchor>
  <xdr:twoCellAnchor>
    <xdr:from>
      <xdr:col>0</xdr:col>
      <xdr:colOff>269876</xdr:colOff>
      <xdr:row>2</xdr:row>
      <xdr:rowOff>127000</xdr:rowOff>
    </xdr:from>
    <xdr:to>
      <xdr:col>0</xdr:col>
      <xdr:colOff>2730500</xdr:colOff>
      <xdr:row>2</xdr:row>
      <xdr:rowOff>1539875</xdr:rowOff>
    </xdr:to>
    <xdr:sp macro="" textlink="">
      <xdr:nvSpPr>
        <xdr:cNvPr id="22" name="Folded Corne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269876" y="2222500"/>
          <a:ext cx="2460624" cy="1412875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 baseline="0">
              <a:solidFill>
                <a:schemeClr val="tx1"/>
              </a:solidFill>
            </a:rPr>
            <a:t>STORY # 02:</a:t>
          </a:r>
        </a:p>
        <a:p>
          <a:pPr algn="l"/>
          <a:r>
            <a:rPr lang="pt-PT" sz="1600" baseline="0">
              <a:solidFill>
                <a:schemeClr val="tx1"/>
              </a:solidFill>
            </a:rPr>
            <a:t>Diagrams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172508</xdr:colOff>
      <xdr:row>2</xdr:row>
      <xdr:rowOff>1244600</xdr:rowOff>
    </xdr:from>
    <xdr:to>
      <xdr:col>2</xdr:col>
      <xdr:colOff>1624542</xdr:colOff>
      <xdr:row>2</xdr:row>
      <xdr:rowOff>1676600</xdr:rowOff>
    </xdr:to>
    <xdr:sp macro="" textlink="">
      <xdr:nvSpPr>
        <xdr:cNvPr id="35" name="Folded Corne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6300258" y="3340100"/>
          <a:ext cx="1452034" cy="432000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02: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Use Case Diagram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186797</xdr:colOff>
      <xdr:row>2</xdr:row>
      <xdr:rowOff>736601</xdr:rowOff>
    </xdr:from>
    <xdr:to>
      <xdr:col>2</xdr:col>
      <xdr:colOff>1626797</xdr:colOff>
      <xdr:row>2</xdr:row>
      <xdr:rowOff>1168601</xdr:rowOff>
    </xdr:to>
    <xdr:sp macro="" textlink="">
      <xdr:nvSpPr>
        <xdr:cNvPr id="36" name="Folded Corne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6314547" y="2832101"/>
          <a:ext cx="1440000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02: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Test Case Diagram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43922</xdr:colOff>
      <xdr:row>1</xdr:row>
      <xdr:rowOff>50801</xdr:rowOff>
    </xdr:from>
    <xdr:to>
      <xdr:col>3</xdr:col>
      <xdr:colOff>1483922</xdr:colOff>
      <xdr:row>1</xdr:row>
      <xdr:rowOff>482801</xdr:rowOff>
    </xdr:to>
    <xdr:sp macro="" textlink="">
      <xdr:nvSpPr>
        <xdr:cNvPr id="39" name="Folded Corner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219672" y="400051"/>
          <a:ext cx="1440000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Abstract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301625</xdr:colOff>
      <xdr:row>3</xdr:row>
      <xdr:rowOff>107948</xdr:rowOff>
    </xdr:from>
    <xdr:to>
      <xdr:col>0</xdr:col>
      <xdr:colOff>2765424</xdr:colOff>
      <xdr:row>3</xdr:row>
      <xdr:rowOff>1619250</xdr:rowOff>
    </xdr:to>
    <xdr:sp macro="" textlink="">
      <xdr:nvSpPr>
        <xdr:cNvPr id="9" name="Folded Corner 18">
          <a:extLst>
            <a:ext uri="{FF2B5EF4-FFF2-40B4-BE49-F238E27FC236}">
              <a16:creationId xmlns:a16="http://schemas.microsoft.com/office/drawing/2014/main" id="{EFF9B864-5BE7-45E4-9960-4A3A983C8E4E}"/>
            </a:ext>
          </a:extLst>
        </xdr:cNvPr>
        <xdr:cNvSpPr/>
      </xdr:nvSpPr>
      <xdr:spPr>
        <a:xfrm>
          <a:off x="301625" y="4092573"/>
          <a:ext cx="2463799" cy="1511302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chemeClr val="tx1"/>
              </a:solidFill>
            </a:rPr>
            <a:t>STORY #</a:t>
          </a:r>
          <a:r>
            <a:rPr lang="pt-PT" sz="1100" b="1" u="sng" baseline="0">
              <a:solidFill>
                <a:schemeClr val="tx1"/>
              </a:solidFill>
            </a:rPr>
            <a:t> 03:</a:t>
          </a:r>
        </a:p>
        <a:p>
          <a:pPr algn="l"/>
          <a:r>
            <a:rPr lang="pt-PT" sz="1600">
              <a:solidFill>
                <a:schemeClr val="tx1"/>
              </a:solidFill>
            </a:rPr>
            <a:t>Create the user</a:t>
          </a:r>
          <a:r>
            <a:rPr lang="pt-PT" sz="1600" baseline="0">
              <a:solidFill>
                <a:schemeClr val="tx1"/>
              </a:solidFill>
            </a:rPr>
            <a:t> interface for admin and signup for customer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307975</xdr:colOff>
      <xdr:row>4</xdr:row>
      <xdr:rowOff>133349</xdr:rowOff>
    </xdr:from>
    <xdr:to>
      <xdr:col>0</xdr:col>
      <xdr:colOff>2841624</xdr:colOff>
      <xdr:row>4</xdr:row>
      <xdr:rowOff>1476375</xdr:rowOff>
    </xdr:to>
    <xdr:sp macro="" textlink="">
      <xdr:nvSpPr>
        <xdr:cNvPr id="10" name="Folded Corner 18">
          <a:extLst>
            <a:ext uri="{FF2B5EF4-FFF2-40B4-BE49-F238E27FC236}">
              <a16:creationId xmlns:a16="http://schemas.microsoft.com/office/drawing/2014/main" id="{B7BB86FA-A182-4E5E-B048-A794C137256B}"/>
            </a:ext>
          </a:extLst>
        </xdr:cNvPr>
        <xdr:cNvSpPr/>
      </xdr:nvSpPr>
      <xdr:spPr>
        <a:xfrm>
          <a:off x="307975" y="6007099"/>
          <a:ext cx="2533649" cy="1343026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chemeClr val="tx1"/>
              </a:solidFill>
            </a:rPr>
            <a:t>STORY #</a:t>
          </a:r>
          <a:r>
            <a:rPr lang="pt-PT" sz="1100" b="1" u="sng" baseline="0">
              <a:solidFill>
                <a:schemeClr val="tx1"/>
              </a:solidFill>
            </a:rPr>
            <a:t> 04:</a:t>
          </a:r>
        </a:p>
        <a:p>
          <a:pPr algn="l"/>
          <a:r>
            <a:rPr lang="pt-PT" sz="1600">
              <a:solidFill>
                <a:schemeClr val="tx1"/>
              </a:solidFill>
            </a:rPr>
            <a:t>Create the</a:t>
          </a:r>
          <a:r>
            <a:rPr lang="pt-PT" sz="1600" baseline="0">
              <a:solidFill>
                <a:schemeClr val="tx1"/>
              </a:solidFill>
            </a:rPr>
            <a:t> source code for the admin and signup for customer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43922</xdr:colOff>
      <xdr:row>1</xdr:row>
      <xdr:rowOff>539751</xdr:rowOff>
    </xdr:from>
    <xdr:to>
      <xdr:col>3</xdr:col>
      <xdr:colOff>1483922</xdr:colOff>
      <xdr:row>1</xdr:row>
      <xdr:rowOff>971751</xdr:rowOff>
    </xdr:to>
    <xdr:sp macro="" textlink="">
      <xdr:nvSpPr>
        <xdr:cNvPr id="11" name="Folded Corner 35">
          <a:extLst>
            <a:ext uri="{FF2B5EF4-FFF2-40B4-BE49-F238E27FC236}">
              <a16:creationId xmlns:a16="http://schemas.microsoft.com/office/drawing/2014/main" id="{2D79AB94-4C0C-4622-ACCA-5F993154A9F7}"/>
            </a:ext>
          </a:extLst>
        </xdr:cNvPr>
        <xdr:cNvSpPr/>
      </xdr:nvSpPr>
      <xdr:spPr>
        <a:xfrm>
          <a:off x="9219672" y="889001"/>
          <a:ext cx="1440000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Objective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40216</xdr:colOff>
      <xdr:row>1</xdr:row>
      <xdr:rowOff>1026584</xdr:rowOff>
    </xdr:from>
    <xdr:to>
      <xdr:col>3</xdr:col>
      <xdr:colOff>1566333</xdr:colOff>
      <xdr:row>1</xdr:row>
      <xdr:rowOff>1458584</xdr:rowOff>
    </xdr:to>
    <xdr:sp macro="" textlink="">
      <xdr:nvSpPr>
        <xdr:cNvPr id="12" name="Folded Corner 34">
          <a:extLst>
            <a:ext uri="{FF2B5EF4-FFF2-40B4-BE49-F238E27FC236}">
              <a16:creationId xmlns:a16="http://schemas.microsoft.com/office/drawing/2014/main" id="{8F15CC55-0750-43DD-987E-39A1D2F82B1D}"/>
            </a:ext>
          </a:extLst>
        </xdr:cNvPr>
        <xdr:cNvSpPr/>
      </xdr:nvSpPr>
      <xdr:spPr>
        <a:xfrm>
          <a:off x="9215966" y="1375834"/>
          <a:ext cx="1526117" cy="432000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the Gantt Chart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185209</xdr:colOff>
      <xdr:row>2</xdr:row>
      <xdr:rowOff>201083</xdr:rowOff>
    </xdr:from>
    <xdr:to>
      <xdr:col>2</xdr:col>
      <xdr:colOff>1625209</xdr:colOff>
      <xdr:row>2</xdr:row>
      <xdr:rowOff>633083</xdr:rowOff>
    </xdr:to>
    <xdr:sp macro="" textlink="">
      <xdr:nvSpPr>
        <xdr:cNvPr id="13" name="Folded Corner 38">
          <a:extLst>
            <a:ext uri="{FF2B5EF4-FFF2-40B4-BE49-F238E27FC236}">
              <a16:creationId xmlns:a16="http://schemas.microsoft.com/office/drawing/2014/main" id="{650260BF-E989-4EBB-B6A8-74C4BFDD0969}"/>
            </a:ext>
          </a:extLst>
        </xdr:cNvPr>
        <xdr:cNvSpPr/>
      </xdr:nvSpPr>
      <xdr:spPr>
        <a:xfrm>
          <a:off x="6312959" y="2296583"/>
          <a:ext cx="1440000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02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ERD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303741</xdr:colOff>
      <xdr:row>3</xdr:row>
      <xdr:rowOff>1248833</xdr:rowOff>
    </xdr:from>
    <xdr:to>
      <xdr:col>1</xdr:col>
      <xdr:colOff>1755775</xdr:colOff>
      <xdr:row>3</xdr:row>
      <xdr:rowOff>1703916</xdr:rowOff>
    </xdr:to>
    <xdr:sp macro="" textlink="">
      <xdr:nvSpPr>
        <xdr:cNvPr id="14" name="Folded Corner 34">
          <a:extLst>
            <a:ext uri="{FF2B5EF4-FFF2-40B4-BE49-F238E27FC236}">
              <a16:creationId xmlns:a16="http://schemas.microsoft.com/office/drawing/2014/main" id="{849352D6-315B-4143-8673-AE91AE087E06}"/>
            </a:ext>
          </a:extLst>
        </xdr:cNvPr>
        <xdr:cNvSpPr/>
      </xdr:nvSpPr>
      <xdr:spPr>
        <a:xfrm>
          <a:off x="3367616" y="5233458"/>
          <a:ext cx="1452034" cy="455083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03: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signup.ui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302155</xdr:colOff>
      <xdr:row>3</xdr:row>
      <xdr:rowOff>693209</xdr:rowOff>
    </xdr:from>
    <xdr:to>
      <xdr:col>1</xdr:col>
      <xdr:colOff>1742155</xdr:colOff>
      <xdr:row>3</xdr:row>
      <xdr:rowOff>1125209</xdr:rowOff>
    </xdr:to>
    <xdr:sp macro="" textlink="">
      <xdr:nvSpPr>
        <xdr:cNvPr id="15" name="Folded Corner 35">
          <a:extLst>
            <a:ext uri="{FF2B5EF4-FFF2-40B4-BE49-F238E27FC236}">
              <a16:creationId xmlns:a16="http://schemas.microsoft.com/office/drawing/2014/main" id="{6EBB271C-96DC-4171-800F-BA2E39D1BEDC}"/>
            </a:ext>
          </a:extLst>
        </xdr:cNvPr>
        <xdr:cNvSpPr/>
      </xdr:nvSpPr>
      <xdr:spPr>
        <a:xfrm>
          <a:off x="3366030" y="4677834"/>
          <a:ext cx="1440000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03: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index.ui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332317</xdr:colOff>
      <xdr:row>3</xdr:row>
      <xdr:rowOff>94191</xdr:rowOff>
    </xdr:from>
    <xdr:to>
      <xdr:col>1</xdr:col>
      <xdr:colOff>1772317</xdr:colOff>
      <xdr:row>3</xdr:row>
      <xdr:rowOff>526191</xdr:rowOff>
    </xdr:to>
    <xdr:sp macro="" textlink="">
      <xdr:nvSpPr>
        <xdr:cNvPr id="16" name="Folded Corner 38">
          <a:extLst>
            <a:ext uri="{FF2B5EF4-FFF2-40B4-BE49-F238E27FC236}">
              <a16:creationId xmlns:a16="http://schemas.microsoft.com/office/drawing/2014/main" id="{03FF8688-B11F-492D-BA68-CA60A096EAD8}"/>
            </a:ext>
          </a:extLst>
        </xdr:cNvPr>
        <xdr:cNvSpPr/>
      </xdr:nvSpPr>
      <xdr:spPr>
        <a:xfrm>
          <a:off x="3396192" y="4078816"/>
          <a:ext cx="1440000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03: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admin.ui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306917</xdr:colOff>
      <xdr:row>4</xdr:row>
      <xdr:rowOff>1075267</xdr:rowOff>
    </xdr:from>
    <xdr:to>
      <xdr:col>1</xdr:col>
      <xdr:colOff>1758951</xdr:colOff>
      <xdr:row>4</xdr:row>
      <xdr:rowOff>1587500</xdr:rowOff>
    </xdr:to>
    <xdr:sp macro="" textlink="">
      <xdr:nvSpPr>
        <xdr:cNvPr id="17" name="Folded Corner 34">
          <a:extLst>
            <a:ext uri="{FF2B5EF4-FFF2-40B4-BE49-F238E27FC236}">
              <a16:creationId xmlns:a16="http://schemas.microsoft.com/office/drawing/2014/main" id="{688BB50A-952B-4298-9DC0-9D32D1FEE11E}"/>
            </a:ext>
          </a:extLst>
        </xdr:cNvPr>
        <xdr:cNvSpPr/>
      </xdr:nvSpPr>
      <xdr:spPr>
        <a:xfrm>
          <a:off x="3370792" y="6949017"/>
          <a:ext cx="1452034" cy="512233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04: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signup.py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300039</xdr:colOff>
      <xdr:row>4</xdr:row>
      <xdr:rowOff>567268</xdr:rowOff>
    </xdr:from>
    <xdr:to>
      <xdr:col>1</xdr:col>
      <xdr:colOff>1740039</xdr:colOff>
      <xdr:row>4</xdr:row>
      <xdr:rowOff>999268</xdr:rowOff>
    </xdr:to>
    <xdr:sp macro="" textlink="">
      <xdr:nvSpPr>
        <xdr:cNvPr id="18" name="Folded Corner 35">
          <a:extLst>
            <a:ext uri="{FF2B5EF4-FFF2-40B4-BE49-F238E27FC236}">
              <a16:creationId xmlns:a16="http://schemas.microsoft.com/office/drawing/2014/main" id="{491CE8C0-BCAE-44DB-8777-F59C86ADC226}"/>
            </a:ext>
          </a:extLst>
        </xdr:cNvPr>
        <xdr:cNvSpPr/>
      </xdr:nvSpPr>
      <xdr:spPr>
        <a:xfrm>
          <a:off x="3363914" y="6441018"/>
          <a:ext cx="1440000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04: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index.py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298451</xdr:colOff>
      <xdr:row>4</xdr:row>
      <xdr:rowOff>37041</xdr:rowOff>
    </xdr:from>
    <xdr:to>
      <xdr:col>1</xdr:col>
      <xdr:colOff>1738451</xdr:colOff>
      <xdr:row>4</xdr:row>
      <xdr:rowOff>469041</xdr:rowOff>
    </xdr:to>
    <xdr:sp macro="" textlink="">
      <xdr:nvSpPr>
        <xdr:cNvPr id="20" name="Folded Corner 38">
          <a:extLst>
            <a:ext uri="{FF2B5EF4-FFF2-40B4-BE49-F238E27FC236}">
              <a16:creationId xmlns:a16="http://schemas.microsoft.com/office/drawing/2014/main" id="{A3A446FD-0E3D-4014-87BB-CFC77FAEF2F5}"/>
            </a:ext>
          </a:extLst>
        </xdr:cNvPr>
        <xdr:cNvSpPr/>
      </xdr:nvSpPr>
      <xdr:spPr>
        <a:xfrm>
          <a:off x="3362326" y="5910791"/>
          <a:ext cx="1440000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04: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admin.py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1</xdr:row>
      <xdr:rowOff>50800</xdr:rowOff>
    </xdr:from>
    <xdr:to>
      <xdr:col>22</xdr:col>
      <xdr:colOff>317500</xdr:colOff>
      <xdr:row>11</xdr:row>
      <xdr:rowOff>0</xdr:rowOff>
    </xdr:to>
    <xdr:graphicFrame macro="">
      <xdr:nvGraphicFramePr>
        <xdr:cNvPr id="336948" name="Chart 2">
          <a:extLst>
            <a:ext uri="{FF2B5EF4-FFF2-40B4-BE49-F238E27FC236}">
              <a16:creationId xmlns:a16="http://schemas.microsoft.com/office/drawing/2014/main" id="{00000000-0008-0000-0400-000034240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zoomScale="60" zoomScaleNormal="60" workbookViewId="0">
      <pane ySplit="1" topLeftCell="A4" activePane="bottomLeft" state="frozen"/>
      <selection pane="bottomLeft" activeCell="C5" sqref="C5"/>
    </sheetView>
  </sheetViews>
  <sheetFormatPr defaultColWidth="35.85546875" defaultRowHeight="99.95" customHeight="1" x14ac:dyDescent="0.2"/>
  <cols>
    <col min="1" max="1" width="45.85546875" style="149" customWidth="1"/>
    <col min="2" max="2" width="45.85546875" style="140" customWidth="1"/>
    <col min="3" max="3" width="45.85546875" style="143" customWidth="1"/>
    <col min="4" max="4" width="45.85546875" style="142" customWidth="1"/>
    <col min="5" max="5" width="45.85546875" style="150" customWidth="1"/>
    <col min="6" max="16384" width="35.85546875" style="139"/>
  </cols>
  <sheetData>
    <row r="1" spans="1:5" s="138" customFormat="1" ht="27.75" x14ac:dyDescent="0.2">
      <c r="A1" s="144" t="s">
        <v>27</v>
      </c>
      <c r="B1" s="145" t="s">
        <v>25</v>
      </c>
      <c r="C1" s="146" t="s">
        <v>26</v>
      </c>
      <c r="D1" s="147" t="s">
        <v>1</v>
      </c>
      <c r="E1" s="148" t="s">
        <v>5</v>
      </c>
    </row>
    <row r="2" spans="1:5" ht="137.25" customHeight="1" x14ac:dyDescent="0.2">
      <c r="C2" s="141"/>
    </row>
    <row r="3" spans="1:5" ht="148.5" customHeight="1" x14ac:dyDescent="0.2"/>
    <row r="4" spans="1:5" ht="148.5" customHeight="1" x14ac:dyDescent="0.2"/>
    <row r="5" spans="1:5" ht="131.25" customHeight="1" x14ac:dyDescent="0.2"/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3"/>
  <sheetViews>
    <sheetView topLeftCell="A5" workbookViewId="0">
      <selection activeCell="E13" sqref="E13"/>
    </sheetView>
  </sheetViews>
  <sheetFormatPr defaultColWidth="9.140625" defaultRowHeight="21.95" customHeight="1" x14ac:dyDescent="0.2"/>
  <cols>
    <col min="1" max="1" width="4.85546875" style="1" customWidth="1"/>
    <col min="2" max="2" width="22.85546875" style="4" customWidth="1"/>
    <col min="3" max="9" width="4.42578125" style="1" customWidth="1"/>
    <col min="10" max="10" width="12.28515625" style="1" customWidth="1"/>
    <col min="11" max="16384" width="9.140625" style="1"/>
  </cols>
  <sheetData>
    <row r="2" spans="2:11" ht="60" customHeight="1" thickBot="1" x14ac:dyDescent="0.25">
      <c r="B2" s="174" t="s">
        <v>23</v>
      </c>
      <c r="C2" s="174"/>
      <c r="D2" s="174"/>
      <c r="E2" s="174"/>
      <c r="F2" s="174"/>
      <c r="G2" s="174"/>
      <c r="H2" s="174"/>
      <c r="I2" s="174"/>
      <c r="J2" s="174"/>
    </row>
    <row r="3" spans="2:11" s="8" customFormat="1" ht="12.95" customHeight="1" thickBot="1" x14ac:dyDescent="0.25">
      <c r="B3" s="19" t="s">
        <v>2</v>
      </c>
      <c r="C3" s="97" t="str">
        <f>CHOOSE(WEEKDAY(C5),"S","M","T","W","R","F","S")</f>
        <v>M</v>
      </c>
      <c r="D3" s="98" t="str">
        <f t="shared" ref="D3:I3" si="0">CHOOSE(WEEKDAY(D5),"S","M","T","W","R","F","S")</f>
        <v>T</v>
      </c>
      <c r="E3" s="98" t="str">
        <f t="shared" si="0"/>
        <v>W</v>
      </c>
      <c r="F3" s="98" t="str">
        <f t="shared" si="0"/>
        <v>R</v>
      </c>
      <c r="G3" s="98" t="str">
        <f t="shared" si="0"/>
        <v>F</v>
      </c>
      <c r="H3" s="98" t="str">
        <f t="shared" si="0"/>
        <v>S</v>
      </c>
      <c r="I3" s="99" t="str">
        <f t="shared" si="0"/>
        <v>S</v>
      </c>
    </row>
    <row r="4" spans="2:11" s="9" customFormat="1" ht="24" customHeight="1" thickBot="1" x14ac:dyDescent="0.25">
      <c r="B4" s="19" t="s">
        <v>3</v>
      </c>
      <c r="C4" s="177" t="str">
        <f>CHOOSE(MONTH(E5),"January", "February", "March", "April", "May", "June", "July", "August", "September", "October", "November", "December")</f>
        <v>March</v>
      </c>
      <c r="D4" s="178"/>
      <c r="E4" s="178"/>
      <c r="F4" s="178"/>
      <c r="G4" s="178"/>
      <c r="H4" s="178"/>
      <c r="I4" s="179"/>
      <c r="J4" s="18"/>
      <c r="K4" s="18"/>
    </row>
    <row r="5" spans="2:11" s="7" customFormat="1" ht="21.95" customHeight="1" thickBot="1" x14ac:dyDescent="0.25">
      <c r="B5" s="88" t="s">
        <v>8</v>
      </c>
      <c r="C5" s="100">
        <v>40987</v>
      </c>
      <c r="D5" s="101">
        <f t="shared" ref="D5:I5" si="1">C5+1</f>
        <v>40988</v>
      </c>
      <c r="E5" s="101">
        <f t="shared" si="1"/>
        <v>40989</v>
      </c>
      <c r="F5" s="101">
        <f t="shared" si="1"/>
        <v>40990</v>
      </c>
      <c r="G5" s="101">
        <f t="shared" si="1"/>
        <v>40991</v>
      </c>
      <c r="H5" s="101">
        <f t="shared" si="1"/>
        <v>40992</v>
      </c>
      <c r="I5" s="102">
        <f t="shared" si="1"/>
        <v>40993</v>
      </c>
    </row>
    <row r="6" spans="2:11" ht="21.95" customHeight="1" x14ac:dyDescent="0.2">
      <c r="B6" s="175" t="s">
        <v>8</v>
      </c>
      <c r="C6" s="180" t="s">
        <v>7</v>
      </c>
      <c r="D6" s="181"/>
      <c r="E6" s="181"/>
      <c r="F6" s="181"/>
      <c r="G6" s="181"/>
      <c r="H6" s="181"/>
      <c r="I6" s="182"/>
      <c r="J6" s="183" t="s">
        <v>12</v>
      </c>
    </row>
    <row r="7" spans="2:11" ht="21.95" customHeight="1" thickBot="1" x14ac:dyDescent="0.25">
      <c r="B7" s="176"/>
      <c r="C7" s="121">
        <v>1</v>
      </c>
      <c r="D7" s="122">
        <f t="shared" ref="D7:I7" si="2">C7+1</f>
        <v>2</v>
      </c>
      <c r="E7" s="122">
        <f t="shared" si="2"/>
        <v>3</v>
      </c>
      <c r="F7" s="122">
        <f t="shared" si="2"/>
        <v>4</v>
      </c>
      <c r="G7" s="122">
        <f t="shared" si="2"/>
        <v>5</v>
      </c>
      <c r="H7" s="122">
        <f t="shared" si="2"/>
        <v>6</v>
      </c>
      <c r="I7" s="123">
        <f t="shared" si="2"/>
        <v>7</v>
      </c>
      <c r="J7" s="184"/>
    </row>
    <row r="8" spans="2:11" ht="21.95" customHeight="1" x14ac:dyDescent="0.2">
      <c r="B8" s="165" t="s">
        <v>53</v>
      </c>
      <c r="C8" s="12">
        <v>3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4">
        <v>0</v>
      </c>
      <c r="J8" s="118">
        <f t="shared" ref="J8:J13" si="3">SUM(C8:I8)</f>
        <v>3</v>
      </c>
    </row>
    <row r="9" spans="2:11" ht="21.95" customHeight="1" x14ac:dyDescent="0.2">
      <c r="B9" s="166" t="s">
        <v>54</v>
      </c>
      <c r="C9" s="15">
        <v>3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7">
        <v>0</v>
      </c>
      <c r="J9" s="119">
        <f t="shared" si="3"/>
        <v>3</v>
      </c>
    </row>
    <row r="10" spans="2:11" ht="21.95" customHeight="1" x14ac:dyDescent="0.2">
      <c r="B10" s="166" t="s">
        <v>55</v>
      </c>
      <c r="C10" s="15">
        <v>2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7">
        <v>0</v>
      </c>
      <c r="J10" s="119">
        <f t="shared" si="3"/>
        <v>2</v>
      </c>
    </row>
    <row r="11" spans="2:11" ht="21.95" customHeight="1" x14ac:dyDescent="0.2">
      <c r="B11" s="10"/>
      <c r="C11" s="15">
        <v>0</v>
      </c>
      <c r="D11" s="16">
        <v>0</v>
      </c>
      <c r="E11" s="16">
        <v>0</v>
      </c>
      <c r="F11" s="16">
        <v>0</v>
      </c>
      <c r="G11" s="16">
        <v>0</v>
      </c>
      <c r="H11" s="16"/>
      <c r="I11" s="17"/>
      <c r="J11" s="119">
        <f t="shared" si="3"/>
        <v>0</v>
      </c>
    </row>
    <row r="12" spans="2:11" ht="21.95" customHeight="1" x14ac:dyDescent="0.2">
      <c r="B12" s="10"/>
      <c r="C12" s="15">
        <v>0</v>
      </c>
      <c r="D12" s="16">
        <v>0</v>
      </c>
      <c r="E12" s="16">
        <v>0</v>
      </c>
      <c r="F12" s="16">
        <v>0</v>
      </c>
      <c r="G12" s="16">
        <v>0</v>
      </c>
      <c r="H12" s="16"/>
      <c r="I12" s="17"/>
      <c r="J12" s="119">
        <f t="shared" si="3"/>
        <v>0</v>
      </c>
    </row>
    <row r="13" spans="2:11" ht="21.95" customHeight="1" thickBot="1" x14ac:dyDescent="0.25">
      <c r="B13" s="11"/>
      <c r="C13" s="20">
        <v>0</v>
      </c>
      <c r="D13" s="21">
        <v>0</v>
      </c>
      <c r="E13" s="21">
        <v>0</v>
      </c>
      <c r="F13" s="21">
        <v>0</v>
      </c>
      <c r="G13" s="21">
        <v>0</v>
      </c>
      <c r="H13" s="21"/>
      <c r="I13" s="22"/>
      <c r="J13" s="120">
        <f t="shared" si="3"/>
        <v>0</v>
      </c>
    </row>
    <row r="14" spans="2:11" ht="21.95" customHeight="1" thickTop="1" x14ac:dyDescent="0.2">
      <c r="B14" s="23" t="s">
        <v>9</v>
      </c>
      <c r="C14" s="112">
        <f t="shared" ref="C14:J14" si="4">SUM(C8:C13)</f>
        <v>8</v>
      </c>
      <c r="D14" s="113">
        <f t="shared" si="4"/>
        <v>0</v>
      </c>
      <c r="E14" s="113">
        <f t="shared" si="4"/>
        <v>0</v>
      </c>
      <c r="F14" s="113">
        <f t="shared" si="4"/>
        <v>0</v>
      </c>
      <c r="G14" s="113">
        <f t="shared" si="4"/>
        <v>0</v>
      </c>
      <c r="H14" s="113">
        <f t="shared" si="4"/>
        <v>0</v>
      </c>
      <c r="I14" s="114">
        <f t="shared" si="4"/>
        <v>0</v>
      </c>
      <c r="J14" s="169">
        <f t="shared" si="4"/>
        <v>8</v>
      </c>
    </row>
    <row r="15" spans="2:11" ht="21.95" customHeight="1" x14ac:dyDescent="0.2">
      <c r="B15" s="24" t="s">
        <v>10</v>
      </c>
      <c r="C15" s="115">
        <f>C$16-SUM(C$14:C$14)</f>
        <v>0</v>
      </c>
      <c r="D15" s="116">
        <f>C$16-SUM(C$14:D$14)</f>
        <v>0</v>
      </c>
      <c r="E15" s="116">
        <f>C$16-SUM(C$14:E$14)</f>
        <v>0</v>
      </c>
      <c r="F15" s="116">
        <f>C$16-SUM(C$14:F$14)</f>
        <v>0</v>
      </c>
      <c r="G15" s="116">
        <f>C$16-SUM(C$14:G$14)</f>
        <v>0</v>
      </c>
      <c r="H15" s="116">
        <f>C$16-SUM(C$14:H$14)</f>
        <v>0</v>
      </c>
      <c r="I15" s="117">
        <f>C$16-SUM(C$14:I$14)</f>
        <v>0</v>
      </c>
      <c r="J15" s="170"/>
    </row>
    <row r="16" spans="2:11" ht="21.95" customHeight="1" thickBot="1" x14ac:dyDescent="0.25">
      <c r="B16" s="25" t="s">
        <v>11</v>
      </c>
      <c r="C16" s="172">
        <f>SUM(C14:I14)</f>
        <v>8</v>
      </c>
      <c r="D16" s="173"/>
      <c r="E16" s="173"/>
      <c r="F16" s="173"/>
      <c r="G16" s="173"/>
      <c r="H16" s="173"/>
      <c r="I16" s="171"/>
      <c r="J16" s="171"/>
    </row>
    <row r="23" spans="2:2" ht="21.95" customHeight="1" x14ac:dyDescent="0.2">
      <c r="B23" s="5"/>
    </row>
  </sheetData>
  <mergeCells count="7">
    <mergeCell ref="J14:J16"/>
    <mergeCell ref="C16:I16"/>
    <mergeCell ref="B2:J2"/>
    <mergeCell ref="B6:B7"/>
    <mergeCell ref="C4:I4"/>
    <mergeCell ref="C6:I6"/>
    <mergeCell ref="J6:J7"/>
  </mergeCells>
  <phoneticPr fontId="0" type="noConversion"/>
  <conditionalFormatting sqref="C14:I15 E7:I13">
    <cfRule type="expression" dxfId="49" priority="15">
      <formula>C$5&lt;TODAY()</formula>
    </cfRule>
  </conditionalFormatting>
  <conditionalFormatting sqref="C5:C7 C14:I15 D5:I5 D7:I7 E3:I3 E8:I13">
    <cfRule type="expression" dxfId="48" priority="14">
      <formula>C$3="S"</formula>
    </cfRule>
  </conditionalFormatting>
  <conditionalFormatting sqref="C7">
    <cfRule type="expression" dxfId="47" priority="38">
      <formula>C$5&lt;TODAY()</formula>
    </cfRule>
  </conditionalFormatting>
  <conditionalFormatting sqref="C3">
    <cfRule type="expression" dxfId="46" priority="37">
      <formula>C$3="S"</formula>
    </cfRule>
  </conditionalFormatting>
  <conditionalFormatting sqref="D7">
    <cfRule type="expression" dxfId="45" priority="36">
      <formula>D$5&lt;TODAY()</formula>
    </cfRule>
  </conditionalFormatting>
  <conditionalFormatting sqref="D3">
    <cfRule type="expression" dxfId="44" priority="35">
      <formula>D$3="S"</formula>
    </cfRule>
  </conditionalFormatting>
  <conditionalFormatting sqref="C4">
    <cfRule type="expression" dxfId="43" priority="9">
      <formula>C$3="S"</formula>
    </cfRule>
  </conditionalFormatting>
  <conditionalFormatting sqref="C8:C13">
    <cfRule type="expression" dxfId="42" priority="7">
      <formula>C$5&lt;TODAY()</formula>
    </cfRule>
  </conditionalFormatting>
  <conditionalFormatting sqref="C8:C13">
    <cfRule type="expression" dxfId="41" priority="6">
      <formula>C$3="S"</formula>
    </cfRule>
  </conditionalFormatting>
  <conditionalFormatting sqref="D8:D13">
    <cfRule type="expression" dxfId="40" priority="5">
      <formula>D$5&lt;TODAY()</formula>
    </cfRule>
  </conditionalFormatting>
  <conditionalFormatting sqref="D8:D13">
    <cfRule type="expression" dxfId="39" priority="4">
      <formula>D$3="S"</formula>
    </cfRule>
  </conditionalFormatting>
  <conditionalFormatting sqref="C8:I13">
    <cfRule type="cellIs" dxfId="38" priority="1" operator="equal">
      <formula>0</formula>
    </cfRule>
  </conditionalFormatting>
  <dataValidations count="1">
    <dataValidation type="whole" allowBlank="1" showInputMessage="1" showErrorMessage="1" errorTitle="You exceed the reality" error="There are only 24 hours in a day..._x000d_Please, be realistic!" sqref="C8:J13" xr:uid="{00000000-0002-0000-0100-000000000000}">
      <formula1>0</formula1>
      <formula2>24</formula2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23"/>
  <sheetViews>
    <sheetView topLeftCell="A2" workbookViewId="0">
      <selection activeCell="C4" sqref="C4:I4"/>
    </sheetView>
  </sheetViews>
  <sheetFormatPr defaultColWidth="9.140625" defaultRowHeight="21.95" customHeight="1" x14ac:dyDescent="0.2"/>
  <cols>
    <col min="1" max="1" width="4.85546875" style="1" customWidth="1"/>
    <col min="2" max="2" width="22.85546875" style="4" customWidth="1"/>
    <col min="3" max="9" width="4.42578125" style="1" customWidth="1"/>
    <col min="10" max="10" width="9.85546875" style="1" customWidth="1"/>
    <col min="11" max="16384" width="9.140625" style="1"/>
  </cols>
  <sheetData>
    <row r="2" spans="2:11" ht="60" customHeight="1" thickBot="1" x14ac:dyDescent="0.25">
      <c r="B2" s="174" t="s">
        <v>24</v>
      </c>
      <c r="C2" s="174"/>
      <c r="D2" s="174"/>
      <c r="E2" s="174"/>
      <c r="F2" s="174"/>
      <c r="G2" s="174"/>
      <c r="H2" s="174"/>
      <c r="I2" s="174"/>
      <c r="J2" s="174"/>
    </row>
    <row r="3" spans="2:11" s="8" customFormat="1" ht="12.95" customHeight="1" x14ac:dyDescent="0.2">
      <c r="B3" s="19" t="s">
        <v>2</v>
      </c>
      <c r="C3" s="77" t="str">
        <f>CHOOSE(WEEKDAY(C5),"S","M","T","W","R","F","S")</f>
        <v>F</v>
      </c>
      <c r="D3" s="78" t="str">
        <f t="shared" ref="D3:I3" si="0">CHOOSE(WEEKDAY(D5),"S","M","T","W","R","F","S")</f>
        <v>S</v>
      </c>
      <c r="E3" s="78" t="str">
        <f t="shared" si="0"/>
        <v>S</v>
      </c>
      <c r="F3" s="78" t="str">
        <f t="shared" si="0"/>
        <v>M</v>
      </c>
      <c r="G3" s="78" t="str">
        <f t="shared" si="0"/>
        <v>T</v>
      </c>
      <c r="H3" s="78" t="str">
        <f t="shared" si="0"/>
        <v>W</v>
      </c>
      <c r="I3" s="79" t="str">
        <f t="shared" si="0"/>
        <v>R</v>
      </c>
    </row>
    <row r="4" spans="2:11" s="9" customFormat="1" ht="24" customHeight="1" x14ac:dyDescent="0.2">
      <c r="B4" s="19" t="s">
        <v>3</v>
      </c>
      <c r="C4" s="185" t="s">
        <v>56</v>
      </c>
      <c r="D4" s="186"/>
      <c r="E4" s="186"/>
      <c r="F4" s="186"/>
      <c r="G4" s="186"/>
      <c r="H4" s="186"/>
      <c r="I4" s="187"/>
      <c r="J4" s="18"/>
      <c r="K4" s="18"/>
    </row>
    <row r="5" spans="2:11" s="7" customFormat="1" ht="21.95" customHeight="1" thickBot="1" x14ac:dyDescent="0.25">
      <c r="B5" s="19" t="s">
        <v>4</v>
      </c>
      <c r="C5" s="74">
        <v>20</v>
      </c>
      <c r="D5" s="75">
        <f t="shared" ref="D5:I5" si="1">C5+1</f>
        <v>21</v>
      </c>
      <c r="E5" s="75">
        <f t="shared" si="1"/>
        <v>22</v>
      </c>
      <c r="F5" s="75">
        <f t="shared" si="1"/>
        <v>23</v>
      </c>
      <c r="G5" s="75">
        <f t="shared" si="1"/>
        <v>24</v>
      </c>
      <c r="H5" s="75">
        <f t="shared" si="1"/>
        <v>25</v>
      </c>
      <c r="I5" s="76">
        <f t="shared" si="1"/>
        <v>26</v>
      </c>
    </row>
    <row r="6" spans="2:11" ht="21.95" customHeight="1" x14ac:dyDescent="0.2">
      <c r="B6" s="175" t="s">
        <v>8</v>
      </c>
      <c r="C6" s="180" t="s">
        <v>7</v>
      </c>
      <c r="D6" s="181"/>
      <c r="E6" s="181"/>
      <c r="F6" s="181"/>
      <c r="G6" s="181"/>
      <c r="H6" s="181"/>
      <c r="I6" s="182"/>
      <c r="J6" s="183" t="s">
        <v>12</v>
      </c>
    </row>
    <row r="7" spans="2:11" ht="21.95" customHeight="1" thickBot="1" x14ac:dyDescent="0.25">
      <c r="B7" s="176"/>
      <c r="C7" s="121">
        <v>1</v>
      </c>
      <c r="D7" s="122">
        <f t="shared" ref="D7:I7" si="2">C7+1</f>
        <v>2</v>
      </c>
      <c r="E7" s="122">
        <f t="shared" si="2"/>
        <v>3</v>
      </c>
      <c r="F7" s="122">
        <f t="shared" si="2"/>
        <v>4</v>
      </c>
      <c r="G7" s="122">
        <f t="shared" si="2"/>
        <v>5</v>
      </c>
      <c r="H7" s="122">
        <f t="shared" si="2"/>
        <v>6</v>
      </c>
      <c r="I7" s="123">
        <f t="shared" si="2"/>
        <v>7</v>
      </c>
      <c r="J7" s="184"/>
    </row>
    <row r="8" spans="2:11" ht="21.95" customHeight="1" x14ac:dyDescent="0.2">
      <c r="B8" s="165" t="s">
        <v>57</v>
      </c>
      <c r="C8" s="103">
        <v>3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  <c r="I8" s="105">
        <v>0</v>
      </c>
      <c r="J8" s="118">
        <f t="shared" ref="J8:J13" si="3">SUM(C8:I8)</f>
        <v>3</v>
      </c>
    </row>
    <row r="9" spans="2:11" ht="21.95" customHeight="1" x14ac:dyDescent="0.2">
      <c r="B9" s="166" t="s">
        <v>54</v>
      </c>
      <c r="C9" s="106">
        <v>3</v>
      </c>
      <c r="D9" s="107">
        <v>0</v>
      </c>
      <c r="E9" s="107">
        <v>0</v>
      </c>
      <c r="F9" s="107">
        <v>0</v>
      </c>
      <c r="G9" s="107">
        <v>0</v>
      </c>
      <c r="H9" s="107">
        <v>0</v>
      </c>
      <c r="I9" s="108">
        <v>0</v>
      </c>
      <c r="J9" s="119">
        <f t="shared" si="3"/>
        <v>3</v>
      </c>
    </row>
    <row r="10" spans="2:11" ht="21.95" customHeight="1" x14ac:dyDescent="0.2">
      <c r="B10" s="166" t="s">
        <v>55</v>
      </c>
      <c r="C10" s="106">
        <v>2</v>
      </c>
      <c r="D10" s="107">
        <v>0</v>
      </c>
      <c r="E10" s="107">
        <v>0</v>
      </c>
      <c r="F10" s="107">
        <v>0</v>
      </c>
      <c r="G10" s="107">
        <v>0</v>
      </c>
      <c r="H10" s="107">
        <v>0</v>
      </c>
      <c r="I10" s="108">
        <v>0</v>
      </c>
      <c r="J10" s="119">
        <f t="shared" si="3"/>
        <v>2</v>
      </c>
    </row>
    <row r="11" spans="2:11" ht="21.95" customHeight="1" x14ac:dyDescent="0.2">
      <c r="B11" s="10"/>
      <c r="C11" s="106">
        <v>0</v>
      </c>
      <c r="D11" s="107">
        <v>0</v>
      </c>
      <c r="E11" s="107">
        <v>0</v>
      </c>
      <c r="F11" s="107">
        <v>0</v>
      </c>
      <c r="G11" s="107">
        <v>0</v>
      </c>
      <c r="H11" s="107">
        <v>0</v>
      </c>
      <c r="I11" s="108">
        <v>0</v>
      </c>
      <c r="J11" s="119">
        <f t="shared" si="3"/>
        <v>0</v>
      </c>
    </row>
    <row r="12" spans="2:11" ht="21.95" customHeight="1" x14ac:dyDescent="0.2">
      <c r="B12" s="10"/>
      <c r="C12" s="106">
        <v>0</v>
      </c>
      <c r="D12" s="107">
        <v>0</v>
      </c>
      <c r="E12" s="107">
        <v>0</v>
      </c>
      <c r="F12" s="107">
        <v>0</v>
      </c>
      <c r="G12" s="107">
        <v>0</v>
      </c>
      <c r="H12" s="107">
        <v>0</v>
      </c>
      <c r="I12" s="108">
        <v>0</v>
      </c>
      <c r="J12" s="119">
        <f t="shared" si="3"/>
        <v>0</v>
      </c>
    </row>
    <row r="13" spans="2:11" ht="21.95" customHeight="1" thickBot="1" x14ac:dyDescent="0.25">
      <c r="B13" s="11"/>
      <c r="C13" s="109">
        <v>0</v>
      </c>
      <c r="D13" s="110">
        <v>0</v>
      </c>
      <c r="E13" s="110">
        <v>0</v>
      </c>
      <c r="F13" s="110">
        <v>0</v>
      </c>
      <c r="G13" s="110">
        <v>0</v>
      </c>
      <c r="H13" s="110">
        <v>0</v>
      </c>
      <c r="I13" s="111">
        <v>0</v>
      </c>
      <c r="J13" s="120">
        <f t="shared" si="3"/>
        <v>0</v>
      </c>
    </row>
    <row r="14" spans="2:11" ht="21.95" customHeight="1" thickTop="1" x14ac:dyDescent="0.2">
      <c r="B14" s="23" t="s">
        <v>9</v>
      </c>
      <c r="C14" s="112">
        <f t="shared" ref="C14:I14" si="4">SUM(C8:C13)</f>
        <v>8</v>
      </c>
      <c r="D14" s="113">
        <f t="shared" si="4"/>
        <v>0</v>
      </c>
      <c r="E14" s="113">
        <f t="shared" si="4"/>
        <v>0</v>
      </c>
      <c r="F14" s="113">
        <f t="shared" si="4"/>
        <v>0</v>
      </c>
      <c r="G14" s="113">
        <f t="shared" si="4"/>
        <v>0</v>
      </c>
      <c r="H14" s="113">
        <f t="shared" si="4"/>
        <v>0</v>
      </c>
      <c r="I14" s="114">
        <f t="shared" si="4"/>
        <v>0</v>
      </c>
      <c r="J14" s="169">
        <f>SUM(J8:J13)</f>
        <v>8</v>
      </c>
    </row>
    <row r="15" spans="2:11" ht="21.95" customHeight="1" x14ac:dyDescent="0.2">
      <c r="B15" s="24" t="s">
        <v>10</v>
      </c>
      <c r="C15" s="115">
        <f>C$16-SUM(C$14:C$14)</f>
        <v>0</v>
      </c>
      <c r="D15" s="116">
        <f>C$16-SUM(C$14:D$14)</f>
        <v>0</v>
      </c>
      <c r="E15" s="116">
        <f>C$16-SUM(C$14:E$14)</f>
        <v>0</v>
      </c>
      <c r="F15" s="116">
        <f>C$16-SUM(C$14:F$14)</f>
        <v>0</v>
      </c>
      <c r="G15" s="116">
        <f>C$16-SUM(C$14:G$14)</f>
        <v>0</v>
      </c>
      <c r="H15" s="116">
        <f>C$16-SUM(C$14:H$14)</f>
        <v>0</v>
      </c>
      <c r="I15" s="117">
        <f>C$16-SUM(C$14:I$14)</f>
        <v>0</v>
      </c>
      <c r="J15" s="170"/>
    </row>
    <row r="16" spans="2:11" ht="21.95" customHeight="1" thickBot="1" x14ac:dyDescent="0.25">
      <c r="B16" s="25" t="s">
        <v>11</v>
      </c>
      <c r="C16" s="172">
        <f>SUM(C14:I14)</f>
        <v>8</v>
      </c>
      <c r="D16" s="173"/>
      <c r="E16" s="173"/>
      <c r="F16" s="173"/>
      <c r="G16" s="173"/>
      <c r="H16" s="173"/>
      <c r="I16" s="171"/>
      <c r="J16" s="171"/>
    </row>
    <row r="23" spans="2:2" ht="21.95" customHeight="1" x14ac:dyDescent="0.2">
      <c r="B23" s="5"/>
    </row>
  </sheetData>
  <mergeCells count="7">
    <mergeCell ref="C16:I16"/>
    <mergeCell ref="C4:I4"/>
    <mergeCell ref="B2:J2"/>
    <mergeCell ref="B6:B7"/>
    <mergeCell ref="J6:J7"/>
    <mergeCell ref="J14:J16"/>
    <mergeCell ref="C6:I6"/>
  </mergeCells>
  <conditionalFormatting sqref="C14:I15 E7:I13">
    <cfRule type="expression" dxfId="37" priority="21">
      <formula>C$5&lt;TODAY()</formula>
    </cfRule>
  </conditionalFormatting>
  <conditionalFormatting sqref="C5:C7 C14:I15 D5:I5 D7:I7 E3:I3 E8:I13">
    <cfRule type="expression" dxfId="36" priority="20">
      <formula>C$3="S"</formula>
    </cfRule>
  </conditionalFormatting>
  <conditionalFormatting sqref="C7">
    <cfRule type="expression" dxfId="35" priority="44">
      <formula>C$5&lt;TODAY()</formula>
    </cfRule>
  </conditionalFormatting>
  <conditionalFormatting sqref="C3">
    <cfRule type="expression" dxfId="34" priority="43">
      <formula>C$3="S"</formula>
    </cfRule>
  </conditionalFormatting>
  <conditionalFormatting sqref="D7">
    <cfRule type="expression" dxfId="33" priority="42">
      <formula>D$5&lt;TODAY()</formula>
    </cfRule>
  </conditionalFormatting>
  <conditionalFormatting sqref="D3">
    <cfRule type="expression" dxfId="32" priority="41">
      <formula>D$3="S"</formula>
    </cfRule>
  </conditionalFormatting>
  <conditionalFormatting sqref="C4">
    <cfRule type="expression" dxfId="31" priority="9">
      <formula>C$3="S"</formula>
    </cfRule>
  </conditionalFormatting>
  <conditionalFormatting sqref="C8:C13">
    <cfRule type="expression" dxfId="30" priority="7">
      <formula>C$5&lt;TODAY()</formula>
    </cfRule>
  </conditionalFormatting>
  <conditionalFormatting sqref="C8:C13">
    <cfRule type="expression" dxfId="29" priority="6">
      <formula>C$3="S"</formula>
    </cfRule>
  </conditionalFormatting>
  <conditionalFormatting sqref="D8:D13">
    <cfRule type="expression" dxfId="28" priority="5">
      <formula>D$5&lt;TODAY()</formula>
    </cfRule>
  </conditionalFormatting>
  <conditionalFormatting sqref="D8:D13">
    <cfRule type="expression" dxfId="27" priority="4">
      <formula>D$3="S"</formula>
    </cfRule>
  </conditionalFormatting>
  <conditionalFormatting sqref="C8:I13">
    <cfRule type="cellIs" dxfId="26" priority="1" operator="equal">
      <formula>0</formula>
    </cfRule>
  </conditionalFormatting>
  <dataValidations count="1">
    <dataValidation type="whole" allowBlank="1" showInputMessage="1" showErrorMessage="1" errorTitle="You exceed the reality" error="There are only 24 hours in a day..._x000d_Please, be realistic!" sqref="C8:J13" xr:uid="{00000000-0002-0000-0200-000000000000}">
      <formula1>0</formula1>
      <formula2>24</formula2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21"/>
  <sheetViews>
    <sheetView workbookViewId="0">
      <selection activeCell="D14" sqref="D14"/>
    </sheetView>
  </sheetViews>
  <sheetFormatPr defaultColWidth="8.85546875" defaultRowHeight="23.1" customHeight="1" x14ac:dyDescent="0.2"/>
  <cols>
    <col min="1" max="1" width="3.85546875" style="6" customWidth="1"/>
    <col min="2" max="2" width="8.7109375" style="6" customWidth="1"/>
    <col min="3" max="3" width="30.85546875" style="151" customWidth="1"/>
    <col min="4" max="4" width="79.28515625" style="6" customWidth="1"/>
    <col min="5" max="5" width="8.85546875" style="73"/>
    <col min="6" max="6" width="8.85546875" style="6"/>
    <col min="8" max="16384" width="8.85546875" style="6"/>
  </cols>
  <sheetData>
    <row r="1" spans="2:7" ht="23.1" customHeight="1" thickBot="1" x14ac:dyDescent="0.25"/>
    <row r="2" spans="2:7" ht="39.950000000000003" customHeight="1" thickBot="1" x14ac:dyDescent="0.25">
      <c r="B2" s="191" t="s">
        <v>31</v>
      </c>
      <c r="C2" s="192"/>
      <c r="D2" s="192"/>
      <c r="E2" s="193"/>
    </row>
    <row r="3" spans="2:7" ht="9.9499999999999993" customHeight="1" thickBot="1" x14ac:dyDescent="0.25"/>
    <row r="4" spans="2:7" ht="30" customHeight="1" thickBot="1" x14ac:dyDescent="0.25">
      <c r="B4" s="188" t="s">
        <v>6</v>
      </c>
      <c r="C4" s="189"/>
      <c r="D4" s="189"/>
      <c r="E4" s="190"/>
    </row>
    <row r="5" spans="2:7" s="125" customFormat="1" ht="23.1" customHeight="1" thickBot="1" x14ac:dyDescent="0.25">
      <c r="B5" s="127" t="s">
        <v>28</v>
      </c>
      <c r="C5" s="128" t="s">
        <v>29</v>
      </c>
      <c r="D5" s="128" t="s">
        <v>30</v>
      </c>
      <c r="E5" s="124" t="s">
        <v>22</v>
      </c>
      <c r="G5" s="126"/>
    </row>
    <row r="6" spans="2:7" ht="23.1" customHeight="1" x14ac:dyDescent="0.2">
      <c r="B6" s="129" t="s">
        <v>0</v>
      </c>
      <c r="C6" s="131" t="s">
        <v>32</v>
      </c>
      <c r="D6" s="167" t="s">
        <v>60</v>
      </c>
      <c r="E6" s="137"/>
    </row>
    <row r="7" spans="2:7" ht="23.1" customHeight="1" thickBot="1" x14ac:dyDescent="0.25">
      <c r="B7" s="130"/>
      <c r="C7" s="131" t="s">
        <v>47</v>
      </c>
      <c r="D7" s="168" t="s">
        <v>61</v>
      </c>
      <c r="E7" s="134"/>
    </row>
    <row r="8" spans="2:7" ht="23.1" customHeight="1" x14ac:dyDescent="0.2">
      <c r="B8" s="129"/>
      <c r="C8" s="131" t="s">
        <v>37</v>
      </c>
      <c r="D8" s="167" t="s">
        <v>59</v>
      </c>
      <c r="E8" s="137"/>
    </row>
    <row r="9" spans="2:7" ht="23.1" customHeight="1" x14ac:dyDescent="0.2">
      <c r="B9" s="130"/>
      <c r="C9" s="131" t="s">
        <v>38</v>
      </c>
      <c r="D9" s="168" t="s">
        <v>58</v>
      </c>
      <c r="E9" s="134"/>
    </row>
    <row r="10" spans="2:7" ht="23.1" customHeight="1" x14ac:dyDescent="0.2">
      <c r="B10" s="133"/>
      <c r="C10" s="152"/>
      <c r="D10" s="132"/>
      <c r="E10" s="134"/>
    </row>
    <row r="11" spans="2:7" ht="23.1" customHeight="1" x14ac:dyDescent="0.2">
      <c r="B11" s="133"/>
      <c r="C11" s="152"/>
      <c r="D11" s="132"/>
      <c r="E11" s="134"/>
    </row>
    <row r="12" spans="2:7" ht="23.1" customHeight="1" x14ac:dyDescent="0.2">
      <c r="B12" s="133"/>
      <c r="C12" s="152"/>
      <c r="D12" s="132"/>
      <c r="E12" s="134"/>
    </row>
    <row r="13" spans="2:7" ht="23.1" customHeight="1" x14ac:dyDescent="0.2">
      <c r="B13" s="133"/>
      <c r="C13" s="152"/>
      <c r="D13" s="132"/>
      <c r="E13" s="134"/>
    </row>
    <row r="14" spans="2:7" ht="23.1" customHeight="1" x14ac:dyDescent="0.2">
      <c r="B14" s="133"/>
      <c r="C14" s="152"/>
      <c r="D14" s="132"/>
      <c r="E14" s="134"/>
    </row>
    <row r="15" spans="2:7" ht="23.1" customHeight="1" x14ac:dyDescent="0.2">
      <c r="B15" s="133"/>
      <c r="C15" s="152"/>
      <c r="D15" s="132"/>
      <c r="E15" s="134"/>
    </row>
    <row r="16" spans="2:7" ht="23.1" customHeight="1" x14ac:dyDescent="0.2">
      <c r="B16" s="133"/>
      <c r="C16" s="152"/>
      <c r="D16" s="132"/>
      <c r="E16" s="134"/>
    </row>
    <row r="17" spans="2:5" ht="23.1" customHeight="1" x14ac:dyDescent="0.2">
      <c r="B17" s="133"/>
      <c r="C17" s="152"/>
      <c r="D17" s="132"/>
      <c r="E17" s="134"/>
    </row>
    <row r="18" spans="2:5" ht="23.1" customHeight="1" x14ac:dyDescent="0.2">
      <c r="B18" s="133"/>
      <c r="C18" s="152"/>
      <c r="D18" s="132"/>
      <c r="E18" s="134"/>
    </row>
    <row r="19" spans="2:5" ht="23.1" customHeight="1" x14ac:dyDescent="0.2">
      <c r="B19" s="133"/>
      <c r="C19" s="152"/>
      <c r="D19" s="132"/>
      <c r="E19" s="134"/>
    </row>
    <row r="20" spans="2:5" ht="23.1" customHeight="1" x14ac:dyDescent="0.2">
      <c r="B20" s="133"/>
      <c r="C20" s="152"/>
      <c r="D20" s="132"/>
      <c r="E20" s="134"/>
    </row>
    <row r="21" spans="2:5" ht="23.1" customHeight="1" x14ac:dyDescent="0.2">
      <c r="B21" s="135"/>
      <c r="C21" s="153"/>
      <c r="D21" s="135"/>
      <c r="E21" s="136"/>
    </row>
  </sheetData>
  <mergeCells count="2">
    <mergeCell ref="B4:E4"/>
    <mergeCell ref="B2:E2"/>
  </mergeCells>
  <conditionalFormatting sqref="B6:E6 E7 C6:C7">
    <cfRule type="expression" dxfId="25" priority="41">
      <formula>$B6="Done!"</formula>
    </cfRule>
    <cfRule type="expression" dxfId="24" priority="42">
      <formula>$B6="Ongoing"</formula>
    </cfRule>
    <cfRule type="expression" dxfId="23" priority="43">
      <formula>$B6="Blocked"</formula>
    </cfRule>
    <cfRule type="expression" dxfId="22" priority="44">
      <formula>$B6="Dropped"</formula>
    </cfRule>
  </conditionalFormatting>
  <conditionalFormatting sqref="B7 D7">
    <cfRule type="expression" dxfId="21" priority="25">
      <formula>$B7="Done!"</formula>
    </cfRule>
    <cfRule type="expression" dxfId="20" priority="26">
      <formula>$B7="Ongoing"</formula>
    </cfRule>
    <cfRule type="expression" dxfId="19" priority="27">
      <formula>$B7="Blocked"</formula>
    </cfRule>
    <cfRule type="expression" dxfId="18" priority="28">
      <formula>$B7="Dropped"</formula>
    </cfRule>
  </conditionalFormatting>
  <conditionalFormatting sqref="C10:C20">
    <cfRule type="expression" dxfId="17" priority="9">
      <formula>$B10="Done!"</formula>
    </cfRule>
    <cfRule type="expression" dxfId="16" priority="10">
      <formula>$B10="Ongoing"</formula>
    </cfRule>
    <cfRule type="expression" dxfId="15" priority="11">
      <formula>$B10="Blocked"</formula>
    </cfRule>
    <cfRule type="expression" dxfId="14" priority="12">
      <formula>$B10="Dropped"</formula>
    </cfRule>
  </conditionalFormatting>
  <conditionalFormatting sqref="B10:B20 D10:D20">
    <cfRule type="expression" dxfId="13" priority="13">
      <formula>$B10="Done!"</formula>
    </cfRule>
    <cfRule type="expression" dxfId="12" priority="14">
      <formula>$B10="Ongoing"</formula>
    </cfRule>
    <cfRule type="expression" dxfId="11" priority="15">
      <formula>$B10="Blocked"</formula>
    </cfRule>
    <cfRule type="expression" dxfId="10" priority="16">
      <formula>$B10="Dropped"</formula>
    </cfRule>
  </conditionalFormatting>
  <conditionalFormatting sqref="B8:E8 E9 C9">
    <cfRule type="expression" dxfId="9" priority="5">
      <formula>$B8="Done!"</formula>
    </cfRule>
    <cfRule type="expression" dxfId="8" priority="6">
      <formula>$B8="Ongoing"</formula>
    </cfRule>
    <cfRule type="expression" dxfId="7" priority="7">
      <formula>$B8="Blocked"</formula>
    </cfRule>
    <cfRule type="expression" dxfId="6" priority="8">
      <formula>$B8="Dropped"</formula>
    </cfRule>
  </conditionalFormatting>
  <conditionalFormatting sqref="B9 D9">
    <cfRule type="expression" dxfId="5" priority="1">
      <formula>$B9="Done!"</formula>
    </cfRule>
    <cfRule type="expression" dxfId="4" priority="2">
      <formula>$B9="Ongoing"</formula>
    </cfRule>
    <cfRule type="expression" dxfId="3" priority="3">
      <formula>$B9="Blocked"</formula>
    </cfRule>
    <cfRule type="expression" dxfId="2" priority="4">
      <formula>$B9="Dropped"</formula>
    </cfRule>
  </conditionalFormatting>
  <dataValidations count="1">
    <dataValidation type="list" allowBlank="1" showInputMessage="1" showErrorMessage="1" sqref="E6:E20 B6:B20" xr:uid="{00000000-0002-0000-0300-000000000000}">
      <formula1>#REF!</formula1>
    </dataValidation>
  </dataValidation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32"/>
  <sheetViews>
    <sheetView tabSelected="1" topLeftCell="A3" zoomScale="70" zoomScaleNormal="70" workbookViewId="0">
      <selection activeCell="G5" sqref="G5"/>
    </sheetView>
  </sheetViews>
  <sheetFormatPr defaultColWidth="9.140625" defaultRowHeight="20.100000000000001" customHeight="1" x14ac:dyDescent="0.2"/>
  <cols>
    <col min="1" max="1" width="2.85546875" style="3" customWidth="1"/>
    <col min="2" max="2" width="22.85546875" style="3" customWidth="1"/>
    <col min="3" max="3" width="59.7109375" style="3" customWidth="1"/>
    <col min="4" max="4" width="12.85546875" style="89" customWidth="1"/>
    <col min="5" max="5" width="12.85546875" style="3" customWidth="1"/>
    <col min="6" max="6" width="7.85546875" style="2" customWidth="1"/>
    <col min="7" max="14" width="5.85546875" style="3" customWidth="1"/>
    <col min="15" max="15" width="12.85546875" style="3" customWidth="1"/>
    <col min="16" max="23" width="4.85546875" style="3" customWidth="1"/>
    <col min="24" max="16384" width="9.140625" style="3"/>
  </cols>
  <sheetData>
    <row r="1" spans="2:23" ht="15" x14ac:dyDescent="0.2"/>
    <row r="2" spans="2:23" s="26" customFormat="1" ht="20.100000000000001" customHeight="1" thickBot="1" x14ac:dyDescent="0.25">
      <c r="D2" s="89"/>
      <c r="F2" s="80">
        <f>COUNT(F7:F30)+COUNTBLANK(F7:F30)</f>
        <v>24</v>
      </c>
      <c r="G2" s="27" t="str">
        <f t="shared" ref="G2:M2" si="0">CHOOSE(WEEKDAY(G4),"S","M","T","W","R","F","S")</f>
        <v>R</v>
      </c>
      <c r="H2" s="27" t="str">
        <f t="shared" si="0"/>
        <v>F</v>
      </c>
      <c r="I2" s="27" t="str">
        <f t="shared" si="0"/>
        <v>S</v>
      </c>
      <c r="J2" s="27" t="str">
        <f t="shared" si="0"/>
        <v>S</v>
      </c>
      <c r="K2" s="27" t="str">
        <f t="shared" si="0"/>
        <v>M</v>
      </c>
      <c r="L2" s="27" t="str">
        <f t="shared" si="0"/>
        <v>T</v>
      </c>
      <c r="M2" s="27" t="str">
        <f t="shared" si="0"/>
        <v>W</v>
      </c>
    </row>
    <row r="3" spans="2:23" ht="20.100000000000001" customHeight="1" x14ac:dyDescent="0.2">
      <c r="B3" s="213" t="s">
        <v>13</v>
      </c>
      <c r="C3" s="223" t="s">
        <v>14</v>
      </c>
      <c r="D3" s="215" t="s">
        <v>18</v>
      </c>
      <c r="E3" s="225" t="s">
        <v>15</v>
      </c>
      <c r="F3" s="81">
        <v>5</v>
      </c>
      <c r="G3" s="217" t="s">
        <v>16</v>
      </c>
      <c r="H3" s="218"/>
      <c r="I3" s="218"/>
      <c r="J3" s="218"/>
      <c r="K3" s="218"/>
      <c r="L3" s="218"/>
      <c r="M3" s="219"/>
    </row>
    <row r="4" spans="2:23" ht="60" customHeight="1" thickBot="1" x14ac:dyDescent="0.25">
      <c r="B4" s="214"/>
      <c r="C4" s="224"/>
      <c r="D4" s="216"/>
      <c r="E4" s="226"/>
      <c r="F4" s="37" t="s">
        <v>19</v>
      </c>
      <c r="G4" s="28">
        <v>43363</v>
      </c>
      <c r="H4" s="29">
        <f t="shared" ref="H4:M4" si="1">G4+1</f>
        <v>43364</v>
      </c>
      <c r="I4" s="29">
        <f t="shared" si="1"/>
        <v>43365</v>
      </c>
      <c r="J4" s="29">
        <f t="shared" si="1"/>
        <v>43366</v>
      </c>
      <c r="K4" s="29">
        <f t="shared" si="1"/>
        <v>43367</v>
      </c>
      <c r="L4" s="29">
        <f t="shared" si="1"/>
        <v>43368</v>
      </c>
      <c r="M4" s="30">
        <f t="shared" si="1"/>
        <v>43369</v>
      </c>
    </row>
    <row r="5" spans="2:23" ht="20.100000000000001" customHeight="1" x14ac:dyDescent="0.2">
      <c r="B5" s="220" t="s">
        <v>17</v>
      </c>
      <c r="C5" s="221"/>
      <c r="D5" s="221"/>
      <c r="E5" s="222"/>
      <c r="F5" s="46">
        <f>F6</f>
        <v>38</v>
      </c>
      <c r="G5" s="38">
        <f>MAX(0, F5-$F$5/$F$3)</f>
        <v>30.4</v>
      </c>
      <c r="H5" s="39">
        <f t="shared" ref="H5:M5" si="2">MAX(0,G5-$F$5/$F$3)</f>
        <v>22.799999999999997</v>
      </c>
      <c r="I5" s="39">
        <f t="shared" si="2"/>
        <v>15.199999999999998</v>
      </c>
      <c r="J5" s="39">
        <f t="shared" si="2"/>
        <v>7.5999999999999979</v>
      </c>
      <c r="K5" s="39">
        <f t="shared" si="2"/>
        <v>0</v>
      </c>
      <c r="L5" s="39">
        <f t="shared" si="2"/>
        <v>0</v>
      </c>
      <c r="M5" s="40">
        <f t="shared" si="2"/>
        <v>0</v>
      </c>
    </row>
    <row r="6" spans="2:23" ht="20.100000000000001" customHeight="1" thickBot="1" x14ac:dyDescent="0.25">
      <c r="B6" s="197" t="s">
        <v>9</v>
      </c>
      <c r="C6" s="198"/>
      <c r="D6" s="198"/>
      <c r="E6" s="199"/>
      <c r="F6" s="47">
        <f>SUM(F7:F30)</f>
        <v>38</v>
      </c>
      <c r="G6" s="41">
        <f t="shared" ref="G6:M6" si="3">IF(COUNTBLANK(G7:G30)=$F$2,F6,SUM(G7:G30))</f>
        <v>8</v>
      </c>
      <c r="H6" s="42">
        <f t="shared" si="3"/>
        <v>0</v>
      </c>
      <c r="I6" s="42">
        <f t="shared" si="3"/>
        <v>0</v>
      </c>
      <c r="J6" s="42">
        <f t="shared" si="3"/>
        <v>0</v>
      </c>
      <c r="K6" s="42">
        <f t="shared" si="3"/>
        <v>0</v>
      </c>
      <c r="L6" s="42">
        <f t="shared" si="3"/>
        <v>0</v>
      </c>
      <c r="M6" s="43">
        <f t="shared" si="3"/>
        <v>0</v>
      </c>
    </row>
    <row r="7" spans="2:23" ht="20.100000000000001" customHeight="1" x14ac:dyDescent="0.2">
      <c r="B7" s="200" t="s">
        <v>32</v>
      </c>
      <c r="C7" s="162" t="s">
        <v>45</v>
      </c>
      <c r="D7" s="90"/>
      <c r="E7" s="163" t="s">
        <v>40</v>
      </c>
      <c r="F7" s="48">
        <v>1</v>
      </c>
      <c r="G7" s="12">
        <v>1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4">
        <v>0</v>
      </c>
    </row>
    <row r="8" spans="2:23" ht="20.100000000000001" customHeight="1" x14ac:dyDescent="0.2">
      <c r="B8" s="201"/>
      <c r="C8" s="156" t="s">
        <v>46</v>
      </c>
      <c r="D8" s="91"/>
      <c r="E8" s="158" t="s">
        <v>41</v>
      </c>
      <c r="F8" s="49">
        <v>1</v>
      </c>
      <c r="G8" s="15">
        <v>1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7">
        <v>0</v>
      </c>
    </row>
    <row r="9" spans="2:23" ht="20.100000000000001" customHeight="1" x14ac:dyDescent="0.2">
      <c r="B9" s="201"/>
      <c r="C9" s="156" t="s">
        <v>49</v>
      </c>
      <c r="D9" s="91"/>
      <c r="E9" s="158" t="s">
        <v>41</v>
      </c>
      <c r="F9" s="49">
        <v>1</v>
      </c>
      <c r="G9" s="15">
        <v>1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7">
        <v>0</v>
      </c>
    </row>
    <row r="10" spans="2:23" ht="20.100000000000001" customHeight="1" thickBot="1" x14ac:dyDescent="0.25">
      <c r="B10" s="201"/>
      <c r="C10" s="159" t="s">
        <v>52</v>
      </c>
      <c r="E10" s="164" t="s">
        <v>42</v>
      </c>
      <c r="F10" s="49">
        <v>1</v>
      </c>
      <c r="G10" s="15">
        <v>1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7">
        <v>0</v>
      </c>
    </row>
    <row r="11" spans="2:23" ht="20.100000000000001" customHeight="1" thickTop="1" x14ac:dyDescent="0.2">
      <c r="B11" s="201"/>
      <c r="C11" s="156" t="s">
        <v>50</v>
      </c>
      <c r="D11" s="91"/>
      <c r="E11" s="158" t="s">
        <v>40</v>
      </c>
      <c r="F11" s="49">
        <v>1</v>
      </c>
      <c r="G11" s="15">
        <v>1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7">
        <v>0</v>
      </c>
    </row>
    <row r="12" spans="2:23" ht="20.100000000000001" customHeight="1" thickBot="1" x14ac:dyDescent="0.25">
      <c r="B12" s="202"/>
      <c r="D12" s="92"/>
      <c r="E12" s="54"/>
      <c r="F12" s="50"/>
      <c r="G12" s="20"/>
      <c r="H12" s="21"/>
      <c r="I12" s="21"/>
      <c r="J12" s="21"/>
      <c r="K12" s="21"/>
      <c r="L12" s="21"/>
      <c r="M12" s="22"/>
      <c r="O12" s="61"/>
      <c r="P12" s="61"/>
      <c r="Q12" s="62" t="str">
        <f>CHOOSE(WEEKDAY(Q13),"S","M","T","W","R","F","S")</f>
        <v>R</v>
      </c>
      <c r="R12" s="62" t="str">
        <f t="shared" ref="R12:W12" si="4">CHOOSE(WEEKDAY(R13),"S","M","T","W","R","F","S")</f>
        <v>R</v>
      </c>
      <c r="S12" s="62" t="str">
        <f t="shared" si="4"/>
        <v>S</v>
      </c>
      <c r="T12" s="62" t="str">
        <f t="shared" si="4"/>
        <v>S</v>
      </c>
      <c r="U12" s="62" t="str">
        <f t="shared" si="4"/>
        <v>M</v>
      </c>
      <c r="V12" s="62" t="str">
        <f t="shared" si="4"/>
        <v>T</v>
      </c>
      <c r="W12" s="62" t="str">
        <f t="shared" si="4"/>
        <v>W</v>
      </c>
    </row>
    <row r="13" spans="2:23" ht="20.100000000000001" customHeight="1" thickTop="1" x14ac:dyDescent="0.2">
      <c r="B13" s="205" t="s">
        <v>47</v>
      </c>
      <c r="C13" s="154" t="s">
        <v>33</v>
      </c>
      <c r="D13" s="93"/>
      <c r="E13" s="160" t="s">
        <v>40</v>
      </c>
      <c r="F13" s="87">
        <v>3</v>
      </c>
      <c r="G13" s="31">
        <v>1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3">
        <v>0</v>
      </c>
      <c r="O13" s="61"/>
      <c r="P13" s="207" t="s">
        <v>19</v>
      </c>
      <c r="Q13" s="211">
        <f>G4</f>
        <v>43363</v>
      </c>
      <c r="R13" s="209">
        <v>43363</v>
      </c>
      <c r="S13" s="209">
        <f t="shared" ref="S13:W13" si="5">I4</f>
        <v>43365</v>
      </c>
      <c r="T13" s="209">
        <f t="shared" si="5"/>
        <v>43366</v>
      </c>
      <c r="U13" s="209">
        <f t="shared" si="5"/>
        <v>43367</v>
      </c>
      <c r="V13" s="209">
        <f t="shared" si="5"/>
        <v>43368</v>
      </c>
      <c r="W13" s="203">
        <f t="shared" si="5"/>
        <v>43369</v>
      </c>
    </row>
    <row r="14" spans="2:23" ht="20.100000000000001" customHeight="1" thickBot="1" x14ac:dyDescent="0.25">
      <c r="B14" s="201"/>
      <c r="C14" s="155" t="s">
        <v>48</v>
      </c>
      <c r="D14" s="94"/>
      <c r="E14" s="157" t="s">
        <v>41</v>
      </c>
      <c r="F14" s="51">
        <v>3</v>
      </c>
      <c r="G14" s="82">
        <v>1</v>
      </c>
      <c r="H14" s="83">
        <v>0</v>
      </c>
      <c r="I14" s="83">
        <v>0</v>
      </c>
      <c r="J14" s="83">
        <v>0</v>
      </c>
      <c r="K14" s="83">
        <v>0</v>
      </c>
      <c r="L14" s="83">
        <v>0</v>
      </c>
      <c r="M14" s="84">
        <v>0</v>
      </c>
      <c r="O14" s="61"/>
      <c r="P14" s="208"/>
      <c r="Q14" s="212"/>
      <c r="R14" s="210"/>
      <c r="S14" s="210"/>
      <c r="T14" s="210"/>
      <c r="U14" s="210"/>
      <c r="V14" s="210"/>
      <c r="W14" s="204"/>
    </row>
    <row r="15" spans="2:23" ht="20.100000000000001" customHeight="1" x14ac:dyDescent="0.2">
      <c r="B15" s="201"/>
      <c r="C15" s="156" t="s">
        <v>51</v>
      </c>
      <c r="D15" s="91"/>
      <c r="E15" s="158" t="s">
        <v>42</v>
      </c>
      <c r="F15" s="49">
        <v>3</v>
      </c>
      <c r="G15" s="15">
        <v>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7">
        <v>0</v>
      </c>
      <c r="O15" s="63" t="s">
        <v>20</v>
      </c>
      <c r="P15" s="64">
        <f>F5</f>
        <v>38</v>
      </c>
      <c r="Q15" s="65">
        <f t="shared" ref="Q15:W16" si="6">G5</f>
        <v>30.4</v>
      </c>
      <c r="R15" s="66">
        <f t="shared" si="6"/>
        <v>22.799999999999997</v>
      </c>
      <c r="S15" s="66">
        <f t="shared" si="6"/>
        <v>15.199999999999998</v>
      </c>
      <c r="T15" s="66">
        <f t="shared" si="6"/>
        <v>7.5999999999999979</v>
      </c>
      <c r="U15" s="66">
        <f t="shared" si="6"/>
        <v>0</v>
      </c>
      <c r="V15" s="66">
        <f t="shared" si="6"/>
        <v>0</v>
      </c>
      <c r="W15" s="67">
        <f t="shared" si="6"/>
        <v>0</v>
      </c>
    </row>
    <row r="16" spans="2:23" ht="20.100000000000001" customHeight="1" thickBot="1" x14ac:dyDescent="0.25">
      <c r="B16" s="202"/>
      <c r="C16" s="58"/>
      <c r="D16" s="92"/>
      <c r="E16" s="54"/>
      <c r="F16" s="50"/>
      <c r="G16" s="20"/>
      <c r="H16" s="21"/>
      <c r="I16" s="21"/>
      <c r="J16" s="21"/>
      <c r="K16" s="21"/>
      <c r="L16" s="21"/>
      <c r="M16" s="22"/>
      <c r="O16" s="68" t="s">
        <v>21</v>
      </c>
      <c r="P16" s="69">
        <f>F6</f>
        <v>38</v>
      </c>
      <c r="Q16" s="70">
        <f t="shared" si="6"/>
        <v>8</v>
      </c>
      <c r="R16" s="71">
        <f t="shared" si="6"/>
        <v>0</v>
      </c>
      <c r="S16" s="71">
        <f t="shared" si="6"/>
        <v>0</v>
      </c>
      <c r="T16" s="71">
        <f t="shared" si="6"/>
        <v>0</v>
      </c>
      <c r="U16" s="71">
        <f t="shared" si="6"/>
        <v>0</v>
      </c>
      <c r="V16" s="71">
        <f t="shared" si="6"/>
        <v>0</v>
      </c>
      <c r="W16" s="72">
        <f t="shared" si="6"/>
        <v>0</v>
      </c>
    </row>
    <row r="17" spans="2:13" ht="20.100000000000001" customHeight="1" thickTop="1" x14ac:dyDescent="0.2">
      <c r="B17" s="205" t="s">
        <v>37</v>
      </c>
      <c r="C17" s="155" t="s">
        <v>35</v>
      </c>
      <c r="D17" s="94"/>
      <c r="E17" s="157" t="s">
        <v>40</v>
      </c>
      <c r="F17" s="51">
        <v>4</v>
      </c>
      <c r="G17" s="82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4">
        <v>0</v>
      </c>
    </row>
    <row r="18" spans="2:13" ht="20.100000000000001" customHeight="1" x14ac:dyDescent="0.2">
      <c r="B18" s="206"/>
      <c r="C18" s="155" t="s">
        <v>36</v>
      </c>
      <c r="D18" s="94"/>
      <c r="E18" s="157" t="s">
        <v>41</v>
      </c>
      <c r="F18" s="51">
        <v>4</v>
      </c>
      <c r="G18" s="82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4">
        <v>0</v>
      </c>
    </row>
    <row r="19" spans="2:13" ht="20.100000000000001" customHeight="1" x14ac:dyDescent="0.2">
      <c r="B19" s="206"/>
      <c r="C19" s="156" t="s">
        <v>39</v>
      </c>
      <c r="D19" s="91"/>
      <c r="E19" s="158" t="s">
        <v>42</v>
      </c>
      <c r="F19" s="49">
        <v>4</v>
      </c>
      <c r="G19" s="15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7">
        <v>0</v>
      </c>
    </row>
    <row r="20" spans="2:13" ht="20.100000000000001" customHeight="1" thickBot="1" x14ac:dyDescent="0.25">
      <c r="B20" s="195"/>
      <c r="C20" s="58"/>
      <c r="D20" s="92"/>
      <c r="E20" s="54"/>
      <c r="F20" s="50"/>
      <c r="G20" s="20"/>
      <c r="H20" s="21"/>
      <c r="I20" s="21"/>
      <c r="J20" s="21"/>
      <c r="K20" s="21"/>
      <c r="L20" s="21"/>
      <c r="M20" s="22"/>
    </row>
    <row r="21" spans="2:13" ht="20.100000000000001" customHeight="1" thickTop="1" x14ac:dyDescent="0.2">
      <c r="B21" s="205" t="s">
        <v>38</v>
      </c>
      <c r="C21" s="154" t="s">
        <v>34</v>
      </c>
      <c r="D21" s="93"/>
      <c r="E21" s="160" t="s">
        <v>40</v>
      </c>
      <c r="F21" s="87">
        <v>4</v>
      </c>
      <c r="G21" s="31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3">
        <v>0</v>
      </c>
    </row>
    <row r="22" spans="2:13" ht="20.100000000000001" customHeight="1" x14ac:dyDescent="0.2">
      <c r="B22" s="206"/>
      <c r="C22" s="156" t="s">
        <v>43</v>
      </c>
      <c r="D22" s="91"/>
      <c r="E22" s="158" t="s">
        <v>41</v>
      </c>
      <c r="F22" s="49">
        <v>4</v>
      </c>
      <c r="G22" s="15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7">
        <v>0</v>
      </c>
    </row>
    <row r="23" spans="2:13" ht="20.100000000000001" customHeight="1" thickBot="1" x14ac:dyDescent="0.25">
      <c r="B23" s="195"/>
      <c r="C23" s="159" t="s">
        <v>44</v>
      </c>
      <c r="D23" s="92"/>
      <c r="E23" s="161" t="s">
        <v>42</v>
      </c>
      <c r="F23" s="50">
        <v>4</v>
      </c>
      <c r="G23" s="20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2">
        <v>0</v>
      </c>
    </row>
    <row r="24" spans="2:13" ht="20.100000000000001" customHeight="1" thickTop="1" x14ac:dyDescent="0.2">
      <c r="B24" s="194"/>
      <c r="C24" s="59"/>
      <c r="D24" s="94"/>
      <c r="E24" s="55"/>
      <c r="F24" s="51"/>
      <c r="G24" s="82"/>
      <c r="H24" s="83"/>
      <c r="I24" s="83"/>
      <c r="J24" s="83"/>
      <c r="K24" s="83"/>
      <c r="L24" s="83"/>
      <c r="M24" s="84"/>
    </row>
    <row r="25" spans="2:13" ht="20.100000000000001" customHeight="1" x14ac:dyDescent="0.2">
      <c r="B25" s="206"/>
      <c r="C25" s="57"/>
      <c r="D25" s="91"/>
      <c r="E25" s="53"/>
      <c r="F25" s="49"/>
      <c r="G25" s="15"/>
      <c r="H25" s="16"/>
      <c r="I25" s="16"/>
      <c r="J25" s="16"/>
      <c r="K25" s="16"/>
      <c r="L25" s="16"/>
      <c r="M25" s="17"/>
    </row>
    <row r="26" spans="2:13" ht="20.100000000000001" customHeight="1" thickBot="1" x14ac:dyDescent="0.25">
      <c r="B26" s="195"/>
      <c r="C26" s="58"/>
      <c r="D26" s="92"/>
      <c r="E26" s="54"/>
      <c r="F26" s="50"/>
      <c r="G26" s="20"/>
      <c r="H26" s="21"/>
      <c r="I26" s="21"/>
      <c r="J26" s="21"/>
      <c r="K26" s="21"/>
      <c r="L26" s="21"/>
      <c r="M26" s="22"/>
    </row>
    <row r="27" spans="2:13" ht="20.100000000000001" customHeight="1" thickTop="1" x14ac:dyDescent="0.2">
      <c r="B27" s="194"/>
      <c r="C27" s="85"/>
      <c r="D27" s="93"/>
      <c r="E27" s="86"/>
      <c r="F27" s="87"/>
      <c r="G27" s="31"/>
      <c r="H27" s="32"/>
      <c r="I27" s="32"/>
      <c r="J27" s="32"/>
      <c r="K27" s="32"/>
      <c r="L27" s="32"/>
      <c r="M27" s="33"/>
    </row>
    <row r="28" spans="2:13" ht="20.100000000000001" customHeight="1" thickBot="1" x14ac:dyDescent="0.25">
      <c r="B28" s="195"/>
      <c r="C28" s="58"/>
      <c r="D28" s="92"/>
      <c r="E28" s="54"/>
      <c r="F28" s="50"/>
      <c r="G28" s="20"/>
      <c r="H28" s="21"/>
      <c r="I28" s="21"/>
      <c r="J28" s="21"/>
      <c r="K28" s="21"/>
      <c r="L28" s="21"/>
      <c r="M28" s="22"/>
    </row>
    <row r="29" spans="2:13" ht="20.100000000000001" customHeight="1" thickTop="1" x14ac:dyDescent="0.2">
      <c r="B29" s="194"/>
      <c r="C29" s="59"/>
      <c r="D29" s="94"/>
      <c r="E29" s="55"/>
      <c r="F29" s="51"/>
      <c r="G29" s="82"/>
      <c r="H29" s="83"/>
      <c r="I29" s="83"/>
      <c r="J29" s="83"/>
      <c r="K29" s="83"/>
      <c r="L29" s="83"/>
      <c r="M29" s="84"/>
    </row>
    <row r="30" spans="2:13" ht="20.100000000000001" customHeight="1" thickBot="1" x14ac:dyDescent="0.25">
      <c r="B30" s="196"/>
      <c r="C30" s="60"/>
      <c r="D30" s="95"/>
      <c r="E30" s="56"/>
      <c r="F30" s="52"/>
      <c r="G30" s="34"/>
      <c r="H30" s="35"/>
      <c r="I30" s="35"/>
      <c r="J30" s="35"/>
      <c r="K30" s="35"/>
      <c r="L30" s="35"/>
      <c r="M30" s="36"/>
    </row>
    <row r="31" spans="2:13" ht="20.100000000000001" customHeight="1" x14ac:dyDescent="0.2">
      <c r="B31" s="45"/>
      <c r="C31" s="45"/>
      <c r="D31" s="96"/>
      <c r="E31" s="45"/>
      <c r="F31" s="44" t="str">
        <f t="shared" ref="F31:M31" si="7">IF(SUM(F7:F30)=F6,"",IF(SUM(F7:F30)=0,"","ERR"))</f>
        <v/>
      </c>
      <c r="G31" s="44" t="str">
        <f t="shared" si="7"/>
        <v/>
      </c>
      <c r="H31" s="44" t="str">
        <f t="shared" si="7"/>
        <v/>
      </c>
      <c r="I31" s="44" t="str">
        <f t="shared" si="7"/>
        <v/>
      </c>
      <c r="J31" s="44" t="str">
        <f t="shared" si="7"/>
        <v/>
      </c>
      <c r="K31" s="44" t="str">
        <f t="shared" si="7"/>
        <v/>
      </c>
      <c r="L31" s="44" t="str">
        <f t="shared" si="7"/>
        <v/>
      </c>
      <c r="M31" s="44" t="str">
        <f t="shared" si="7"/>
        <v/>
      </c>
    </row>
    <row r="32" spans="2:13" ht="20.100000000000001" customHeight="1" x14ac:dyDescent="0.2">
      <c r="G32"/>
    </row>
  </sheetData>
  <mergeCells count="22">
    <mergeCell ref="B3:B4"/>
    <mergeCell ref="D3:D4"/>
    <mergeCell ref="G3:M3"/>
    <mergeCell ref="B5:E5"/>
    <mergeCell ref="S13:S14"/>
    <mergeCell ref="C3:C4"/>
    <mergeCell ref="E3:E4"/>
    <mergeCell ref="B27:B28"/>
    <mergeCell ref="B29:B30"/>
    <mergeCell ref="B6:E6"/>
    <mergeCell ref="B7:B12"/>
    <mergeCell ref="W13:W14"/>
    <mergeCell ref="B17:B20"/>
    <mergeCell ref="B21:B23"/>
    <mergeCell ref="B24:B26"/>
    <mergeCell ref="B13:B16"/>
    <mergeCell ref="P13:P14"/>
    <mergeCell ref="U13:U14"/>
    <mergeCell ref="V13:V14"/>
    <mergeCell ref="Q13:Q14"/>
    <mergeCell ref="R13:R14"/>
    <mergeCell ref="T13:T14"/>
  </mergeCells>
  <conditionalFormatting sqref="G7:M30">
    <cfRule type="expression" dxfId="1" priority="3">
      <formula>G$2="S"</formula>
    </cfRule>
    <cfRule type="expression" dxfId="0" priority="4">
      <formula>G$4&lt;TODAY()</formula>
    </cfRule>
  </conditionalFormatting>
  <dataValidations count="2">
    <dataValidation type="whole" allowBlank="1" showInputMessage="1" showErrorMessage="1" sqref="F7:M30" xr:uid="{00000000-0002-0000-0400-000000000000}">
      <formula1>0</formula1>
      <formula2>89</formula2>
    </dataValidation>
    <dataValidation type="list" errorStyle="warning" allowBlank="1" showInputMessage="1" showErrorMessage="1" errorTitle="UNEXPECTED Value" error="The expected values are listed on sheet Validation." sqref="D7:E9 D11:E30" xr:uid="{00000000-0002-0000-0400-000001000000}">
      <formula1>#REF!</formula1>
    </dataValidation>
  </dataValidations>
  <pageMargins left="0.75" right="0.75" top="1" bottom="1" header="0.5" footer="0.5"/>
  <pageSetup paperSize="9"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Board</vt:lpstr>
      <vt:lpstr>Availability Estimate</vt:lpstr>
      <vt:lpstr>Actual Spent Time</vt:lpstr>
      <vt:lpstr>Product BackLog</vt:lpstr>
      <vt:lpstr>1st Sprint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RICHARD ANTHONY T. MALONGA</cp:lastModifiedBy>
  <dcterms:created xsi:type="dcterms:W3CDTF">2005-12-09T11:19:37Z</dcterms:created>
  <dcterms:modified xsi:type="dcterms:W3CDTF">2018-09-20T15:45:13Z</dcterms:modified>
  <cp:category/>
</cp:coreProperties>
</file>