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18855" windowHeight="11985" tabRatio="455"/>
  </bookViews>
  <sheets>
    <sheet name="ALL" sheetId="1" r:id="rId1"/>
    <sheet name="DOH" sheetId="9" r:id="rId2"/>
    <sheet name="LGU" sheetId="10" r:id="rId3"/>
    <sheet name="PRIV" sheetId="11" r:id="rId4"/>
    <sheet name="PRC" sheetId="7" r:id="rId5"/>
    <sheet name="CHARTS" sheetId="12" r:id="rId6"/>
    <sheet name="CHARTS 2" sheetId="13" r:id="rId7"/>
    <sheet name="BASIS FOR REAGENT" sheetId="14" state="hidden" r:id="rId8"/>
  </sheets>
  <calcPr calcId="124519"/>
</workbook>
</file>

<file path=xl/calcChain.xml><?xml version="1.0" encoding="utf-8"?>
<calcChain xmlns="http://schemas.openxmlformats.org/spreadsheetml/2006/main">
  <c r="H35" i="1"/>
  <c r="H81"/>
  <c r="H48"/>
  <c r="K66" l="1"/>
  <c r="H80"/>
  <c r="H79"/>
  <c r="K57" l="1"/>
  <c r="K33"/>
  <c r="H78"/>
  <c r="H77"/>
  <c r="H64" l="1"/>
  <c r="H76" l="1"/>
  <c r="H75" l="1"/>
  <c r="H63" l="1"/>
  <c r="H62" l="1"/>
  <c r="H61" l="1"/>
  <c r="H60" l="1"/>
  <c r="H74" l="1"/>
  <c r="H73" l="1"/>
  <c r="H59" l="1"/>
  <c r="H58" l="1"/>
  <c r="H57" l="1"/>
  <c r="H72" l="1"/>
  <c r="D3" l="1"/>
  <c r="K91"/>
  <c r="K14"/>
  <c r="H23"/>
  <c r="K11"/>
  <c r="H22"/>
  <c r="H91"/>
  <c r="H21" l="1"/>
  <c r="H67" l="1"/>
  <c r="H68"/>
  <c r="H69"/>
  <c r="H70"/>
  <c r="H71"/>
  <c r="H20" l="1"/>
  <c r="H18" l="1"/>
  <c r="H19"/>
  <c r="H17" l="1"/>
  <c r="H16" l="1"/>
  <c r="H11"/>
  <c r="H34" l="1"/>
  <c r="H15"/>
  <c r="H14"/>
  <c r="H33"/>
  <c r="H47" l="1"/>
  <c r="H83"/>
  <c r="H66"/>
  <c r="K83" l="1"/>
  <c r="K29"/>
  <c r="K37" l="1"/>
  <c r="K47" l="1"/>
  <c r="K88"/>
  <c r="K44"/>
  <c r="D1" i="7" l="1"/>
  <c r="D1" i="11"/>
  <c r="D1" i="10"/>
  <c r="D1" i="9"/>
  <c r="I3" i="1" l="1"/>
  <c r="B3" i="13" s="1"/>
  <c r="G3" i="1"/>
  <c r="O2" i="12" s="1"/>
  <c r="F3" i="1"/>
  <c r="N2" i="12" s="1"/>
  <c r="E3" i="1"/>
  <c r="E21" i="13"/>
  <c r="M2" i="12" l="1"/>
  <c r="A3" i="13"/>
  <c r="G2" i="7"/>
  <c r="O110" i="12" s="1"/>
  <c r="F2" i="7"/>
  <c r="N110" i="12" s="1"/>
  <c r="E2" i="7"/>
  <c r="M110" i="12" s="1"/>
  <c r="G2" i="11"/>
  <c r="O84" i="12" s="1"/>
  <c r="F2" i="11"/>
  <c r="N84" i="12" s="1"/>
  <c r="E2" i="11"/>
  <c r="M84" i="12" s="1"/>
  <c r="G2" i="10"/>
  <c r="O57" i="12" s="1"/>
  <c r="F2" i="10"/>
  <c r="N57" i="12" s="1"/>
  <c r="E2" i="10"/>
  <c r="M57" i="12" s="1"/>
  <c r="G2" i="9"/>
  <c r="O30" i="12" s="1"/>
  <c r="F2" i="9"/>
  <c r="N30" i="12" s="1"/>
  <c r="E2" i="9"/>
  <c r="M30" i="12" s="1"/>
  <c r="D2" i="7"/>
  <c r="D21" i="13" s="1"/>
  <c r="D22" s="1"/>
  <c r="D2" i="11"/>
  <c r="C21" i="13" s="1"/>
  <c r="C22" s="1"/>
  <c r="D2" i="9"/>
  <c r="A21" i="13" s="1"/>
  <c r="A22" s="1"/>
  <c r="D2" i="10"/>
  <c r="B21" i="13" s="1"/>
  <c r="B22" s="1"/>
  <c r="C3" l="1"/>
  <c r="C4" s="1"/>
  <c r="B4"/>
  <c r="K53" i="1"/>
  <c r="K40"/>
  <c r="K25"/>
  <c r="K8"/>
  <c r="K5"/>
  <c r="C2" i="11"/>
  <c r="H2" i="10"/>
  <c r="C2"/>
  <c r="C2" i="9"/>
  <c r="C2" i="7"/>
  <c r="B95" i="1" l="1"/>
  <c r="K3"/>
  <c r="H2" i="11"/>
  <c r="H3" i="1"/>
  <c r="J2" i="11"/>
  <c r="I2"/>
  <c r="I2" i="10"/>
  <c r="J2"/>
  <c r="I2" i="9"/>
  <c r="H2"/>
  <c r="J2"/>
  <c r="H2" i="7"/>
  <c r="J2"/>
  <c r="I2"/>
  <c r="C3" i="1" l="1"/>
  <c r="J57" l="1"/>
  <c r="J33"/>
  <c r="J66"/>
  <c r="J14"/>
  <c r="J11"/>
  <c r="J91"/>
  <c r="J29"/>
  <c r="J83"/>
  <c r="J37"/>
  <c r="J88"/>
  <c r="J44"/>
  <c r="J47"/>
  <c r="J25"/>
  <c r="J8"/>
  <c r="J5"/>
  <c r="J53"/>
  <c r="J40"/>
  <c r="L3"/>
  <c r="N3"/>
  <c r="M3"/>
  <c r="J3" l="1"/>
</calcChain>
</file>

<file path=xl/comments1.xml><?xml version="1.0" encoding="utf-8"?>
<comments xmlns="http://schemas.openxmlformats.org/spreadsheetml/2006/main">
  <authors>
    <author>MJ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I40" authorId="0">
      <text>
        <r>
          <rPr>
            <b/>
            <sz val="9"/>
            <color indexed="81"/>
            <rFont val="Tahoma"/>
            <family val="2"/>
          </rPr>
          <t>LEFT BLANK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LEFT BLANK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LEFT BLANK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CANT FIND WHAT REGION FOR THIS BSF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I54" authorId="0">
      <text>
        <r>
          <rPr>
            <b/>
            <sz val="9"/>
            <color indexed="81"/>
            <rFont val="Tahoma"/>
            <family val="2"/>
          </rPr>
          <t>LEFT BLANK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 xml:space="preserve">BLANK FIELD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6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7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</commentList>
</comments>
</file>

<file path=xl/comments2.xml><?xml version="1.0" encoding="utf-8"?>
<comments xmlns="http://schemas.openxmlformats.org/spreadsheetml/2006/main">
  <authors>
    <author>MJ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</commentList>
</comments>
</file>

<file path=xl/comments3.xml><?xml version="1.0" encoding="utf-8"?>
<comments xmlns="http://schemas.openxmlformats.org/spreadsheetml/2006/main">
  <authors>
    <author>MJ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 xml:space="preserve">TRANSFUSION ONLY
</t>
        </r>
      </text>
    </comment>
  </commentList>
</comments>
</file>

<file path=xl/sharedStrings.xml><?xml version="1.0" encoding="utf-8"?>
<sst xmlns="http://schemas.openxmlformats.org/spreadsheetml/2006/main" count="283" uniqueCount="108">
  <si>
    <t>REGION</t>
  </si>
  <si>
    <t>BSF</t>
  </si>
  <si>
    <t>#</t>
  </si>
  <si>
    <t>VOLUNTARY (2.6.1)</t>
  </si>
  <si>
    <t>FAMILY/ REPLACEMENT DONOR (2.6.2)</t>
  </si>
  <si>
    <t>PAID DONATIONS (2.6.3)</t>
  </si>
  <si>
    <t>PERCENTAGE PER REGION BASED ON TOTAL DONATION</t>
  </si>
  <si>
    <t># OF BSF with BSI REPORT PER REGION</t>
  </si>
  <si>
    <t>VOLUNTARY</t>
  </si>
  <si>
    <t>FAMILY</t>
  </si>
  <si>
    <t>PAID</t>
  </si>
  <si>
    <t>FIRST TIME DONORS</t>
  </si>
  <si>
    <t>REPEAT DONOR</t>
  </si>
  <si>
    <t>DOH - Voluntary, Family/Replacement and Paid Donations</t>
  </si>
  <si>
    <t>LGU - Voluntary, Family/Replacement and Paid Donations</t>
  </si>
  <si>
    <t>PRIV - Voluntary, Family/Replacement and Paid Donations</t>
  </si>
  <si>
    <t>PRC - Voluntary, Family/Replacement and Paid Donations</t>
  </si>
  <si>
    <t>2.6.4</t>
  </si>
  <si>
    <t>Total number of donations</t>
  </si>
  <si>
    <t>donations were collected from first-time voluntary non-remunerated donors</t>
  </si>
  <si>
    <t>repeat donors</t>
  </si>
  <si>
    <t>DOH</t>
  </si>
  <si>
    <t>LGU</t>
  </si>
  <si>
    <t xml:space="preserve">PRIV </t>
  </si>
  <si>
    <t>PRC</t>
  </si>
  <si>
    <t>TOTAL</t>
  </si>
  <si>
    <t>V</t>
  </si>
  <si>
    <t>R</t>
  </si>
  <si>
    <t>P</t>
  </si>
  <si>
    <t>National - Voluntary, Family/Replacement and Paid Donations</t>
  </si>
  <si>
    <t>Eastern Visayas Regional Medical Center</t>
  </si>
  <si>
    <t>BLOOD SERVICE FACILITY                </t>
  </si>
  <si>
    <t xml:space="preserve">  TOTAL DONATION</t>
  </si>
  <si>
    <t>CARAGA Regional Hospital    </t>
  </si>
  <si>
    <t xml:space="preserve">  6,423</t>
  </si>
  <si>
    <t>Philippine Blood Center                        </t>
  </si>
  <si>
    <t>Davao Blood Center</t>
  </si>
  <si>
    <t>Region 7 Blood Center</t>
  </si>
  <si>
    <t>remarks</t>
  </si>
  <si>
    <t>2016 BSI report</t>
  </si>
  <si>
    <t>2015 BSI report</t>
  </si>
  <si>
    <t>Bicol Region Blood Center</t>
  </si>
  <si>
    <t>2014 BSI report</t>
  </si>
  <si>
    <t>partial unofficial (data from testing section)</t>
  </si>
  <si>
    <t>REGION 1</t>
  </si>
  <si>
    <t>REGION 2</t>
  </si>
  <si>
    <t>REGION 3</t>
  </si>
  <si>
    <t>REGION 4A</t>
  </si>
  <si>
    <t>REGION 4B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</si>
  <si>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</si>
  <si>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</si>
  <si>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</si>
  <si>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</si>
  <si>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</si>
  <si>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</si>
  <si>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</si>
  <si>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</si>
  <si>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ARMM</t>
  </si>
  <si>
    <t>NCR</t>
  </si>
  <si>
    <t>CAR</t>
  </si>
  <si>
    <t>CARAGA</t>
  </si>
  <si>
    <t>MAYOR HILARION A. RAMIRO SR. MEDICAL CENTER</t>
  </si>
  <si>
    <t>METROPOLITAN MEDICAL CENTER (JAN - OCT)</t>
  </si>
  <si>
    <r>
      <t xml:space="preserve">BLOOD SAFETY INDICATOR REPORT 2017 - </t>
    </r>
    <r>
      <rPr>
        <sz val="12"/>
        <color theme="1"/>
        <rFont val="Calibri"/>
        <family val="2"/>
        <scheme val="minor"/>
      </rPr>
      <t>(LIST OF BSF WITH OFFICIAL BSI REPORT 2017)</t>
    </r>
  </si>
  <si>
    <t>BAUTISTA HOSPITAL</t>
  </si>
  <si>
    <t>Region 4A</t>
  </si>
  <si>
    <t>CORAZON L. MONTELIBANO MEMORIAL REGIONAL HOSPITAL</t>
  </si>
  <si>
    <t>Region 6</t>
  </si>
  <si>
    <t>DE LA SALLE UNIVERSITY MEDICAL CENTER</t>
  </si>
  <si>
    <t>DON JOSE S. MONFORT MEDICAL CENTER EXTENSION HOSPITAL</t>
  </si>
  <si>
    <t>Region 3</t>
  </si>
  <si>
    <t>DR. PAULINO J. GARCIA MEMORIAL RESEARCH &amp; MEDICAL CENTER</t>
  </si>
  <si>
    <t>FIRST FILIPINO SAINT HOSPITAL</t>
  </si>
  <si>
    <t>GAT ANDRES BONIFACIO MEMORIAL MEDICAL CENTER (JAN - SEP)</t>
  </si>
  <si>
    <t>GENERAL EMILIO AGUINALDO MEMORIAL HOSPITAL</t>
  </si>
  <si>
    <t>GENTRIMEDICAL CENTER AND HOSPITAL INC</t>
  </si>
  <si>
    <t>PAGAMUTAN NG DASMARIÑAS</t>
  </si>
  <si>
    <t>PAREDES PRIMARY CARE CENTER</t>
  </si>
  <si>
    <t>PHILIPPINE ORTHOPEDIC CENTER</t>
  </si>
  <si>
    <t>PRC - CAVITE CHAPTER</t>
  </si>
  <si>
    <t>PRC - SURIGAO DEL SUR CHAPTER</t>
  </si>
  <si>
    <t>SILANG SPECIALISTS MEDICAL CENTER, INC</t>
  </si>
  <si>
    <t>ST. DOMINIC MEDICAL CENTER</t>
  </si>
  <si>
    <t>FEU-NRMF MEDICAL CENTER</t>
  </si>
  <si>
    <t>SULU PROVINCIAL HOSPITAL</t>
  </si>
  <si>
    <t>AMOSOUP SEAMENS HOSPITAL - MANILA</t>
  </si>
  <si>
    <t>BERNARDINO GENERAL HOSPITAL I</t>
  </si>
  <si>
    <t>BERNARDINO GENERAL HOSPITAL II</t>
  </si>
  <si>
    <t>COTABATO REGIONAL AND MEDICAL CENTER</t>
  </si>
  <si>
    <t>DR. ARTURO P. PINGOY MEDICAL CENTER (JAN - MAR)</t>
  </si>
  <si>
    <t>KIDAPAWAN CITY BLOOD CENTER</t>
  </si>
  <si>
    <t>MARIKINA ST. VINCENT GENERAL HOSPITAL INC</t>
  </si>
  <si>
    <t>PERPETUAL SUCCOR HOSPITAL &amp; MATERNITY, INC</t>
  </si>
  <si>
    <t>PRC - COTABATO CHAPTER</t>
  </si>
  <si>
    <t>PRC - GENERAL SANTOS</t>
  </si>
  <si>
    <t>PRC - SOUTH COTABATO CHAPTER</t>
  </si>
  <si>
    <t>PRC - SULTAN KUDARAT (TACURONG CITY CHAPTER)</t>
  </si>
  <si>
    <t>PROVIDENCE HOSPITAL INC</t>
  </si>
  <si>
    <t>SDS MEDICAL CENTER, INC</t>
  </si>
  <si>
    <t>SOUTH COTABATO PROVINCIAL HOSPITAL</t>
  </si>
  <si>
    <t>ST. LUKES MEDICAL CENTER - QUEZON CITY</t>
  </si>
  <si>
    <t>VT MATERNITY HOSPITAL</t>
  </si>
  <si>
    <t>AMANG RODRIGUEZ MEMORIAL MEDICAL CENTER</t>
  </si>
  <si>
    <r>
      <t>TOTAL DONATION (3.7)</t>
    </r>
    <r>
      <rPr>
        <b/>
        <i/>
        <sz val="12"/>
        <color theme="0" tint="-0.14999847407452621"/>
        <rFont val="Calibri"/>
        <family val="2"/>
        <scheme val="minor"/>
      </rPr>
      <t xml:space="preserve">  with apheresis donation as of February 28, 2018</t>
    </r>
  </si>
  <si>
    <t>LAS PIÑAS GENERAL HOSPITAL &amp; SATELLITE TRAUMA CENTER</t>
  </si>
  <si>
    <t>NORTHERN MINDANAO MEDICAL CENTER</t>
  </si>
  <si>
    <t>VETERANS MEMORIAL MEDICAL CENTER</t>
  </si>
  <si>
    <t>BAILAN DISTRICT HOSPITAL CLINICAL LABORATORY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</si>
</sst>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i/>
      <sz val="12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2"/>
      <color rgb="FF3333FF"/>
      <name val="Calibri"/>
      <family val="2"/>
      <scheme val="minor"/>
    </font>
    <font>
      <i/>
      <sz val="12"/>
      <color theme="1" tint="0.1499984740745262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Arial"/>
      <family val="2"/>
    </font>
    <font>
      <b/>
      <i/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3" fontId="10" fillId="4" borderId="3" xfId="0" applyNumberFormat="1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0" fontId="11" fillId="4" borderId="5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center" vertical="center"/>
    </xf>
    <xf numFmtId="164" fontId="11" fillId="4" borderId="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/>
    <xf numFmtId="0" fontId="7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16" fillId="8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6" fillId="9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0" xfId="1" applyNumberFormat="1" applyFont="1" applyAlignment="1">
      <alignment horizontal="center" vertical="center" wrapText="1"/>
    </xf>
    <xf numFmtId="10" fontId="19" fillId="0" borderId="0" xfId="1" applyNumberFormat="1" applyFont="1"/>
    <xf numFmtId="0" fontId="20" fillId="0" borderId="0" xfId="0" applyFont="1"/>
    <xf numFmtId="3" fontId="18" fillId="0" borderId="0" xfId="0" applyNumberFormat="1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 wrapText="1"/>
    </xf>
    <xf numFmtId="3" fontId="24" fillId="0" borderId="0" xfId="0" applyNumberFormat="1" applyFont="1"/>
    <xf numFmtId="0" fontId="0" fillId="0" borderId="1" xfId="0" applyBorder="1"/>
    <xf numFmtId="0" fontId="18" fillId="0" borderId="1" xfId="0" applyFont="1" applyBorder="1"/>
    <xf numFmtId="3" fontId="0" fillId="0" borderId="1" xfId="0" applyNumberForma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4" fontId="11" fillId="4" borderId="20" xfId="1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165" fontId="10" fillId="4" borderId="3" xfId="2" applyNumberFormat="1" applyFont="1" applyFill="1" applyBorder="1" applyAlignment="1">
      <alignment horizontal="center" vertical="center"/>
    </xf>
    <xf numFmtId="165" fontId="10" fillId="4" borderId="1" xfId="2" applyNumberFormat="1" applyFont="1" applyFill="1" applyBorder="1" applyAlignment="1">
      <alignment horizontal="center" vertical="center"/>
    </xf>
    <xf numFmtId="1" fontId="6" fillId="2" borderId="24" xfId="2" applyNumberFormat="1" applyFont="1" applyFill="1" applyBorder="1" applyAlignment="1">
      <alignment horizontal="center" vertical="center" wrapText="1"/>
    </xf>
    <xf numFmtId="1" fontId="10" fillId="4" borderId="3" xfId="2" applyNumberFormat="1" applyFont="1" applyFill="1" applyBorder="1" applyAlignment="1">
      <alignment horizontal="center" vertical="center"/>
    </xf>
    <xf numFmtId="1" fontId="10" fillId="4" borderId="1" xfId="2" applyNumberFormat="1" applyFont="1" applyFill="1" applyBorder="1" applyAlignment="1">
      <alignment horizontal="center" vertical="center"/>
    </xf>
    <xf numFmtId="1" fontId="7" fillId="0" borderId="0" xfId="2" applyNumberFormat="1" applyFont="1"/>
    <xf numFmtId="1" fontId="10" fillId="4" borderId="0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6" fillId="10" borderId="24" xfId="0" applyNumberFormat="1" applyFont="1" applyFill="1" applyBorder="1" applyAlignment="1">
      <alignment horizontal="center" vertical="center" wrapText="1"/>
    </xf>
    <xf numFmtId="0" fontId="4" fillId="10" borderId="24" xfId="0" applyNumberFormat="1" applyFont="1" applyFill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16" fillId="0" borderId="0" xfId="0" applyNumberFormat="1" applyFont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0" fontId="7" fillId="0" borderId="0" xfId="0" applyNumberFormat="1" applyFont="1"/>
    <xf numFmtId="0" fontId="12" fillId="0" borderId="18" xfId="0" applyNumberFormat="1" applyFont="1" applyBorder="1" applyAlignment="1">
      <alignment horizontal="center" vertical="center"/>
    </xf>
    <xf numFmtId="0" fontId="16" fillId="6" borderId="0" xfId="0" applyFont="1" applyFill="1" applyAlignment="1">
      <alignment horizontal="center" vertical="center" wrapText="1"/>
    </xf>
    <xf numFmtId="0" fontId="12" fillId="0" borderId="1" xfId="0" applyNumberFormat="1" applyFont="1" applyBorder="1" applyAlignment="1">
      <alignment horizontal="center"/>
    </xf>
    <xf numFmtId="165" fontId="9" fillId="4" borderId="3" xfId="2" applyNumberFormat="1" applyFont="1" applyFill="1" applyBorder="1" applyAlignment="1">
      <alignment horizontal="center" vertical="center"/>
    </xf>
    <xf numFmtId="0" fontId="4" fillId="2" borderId="24" xfId="0" applyNumberFormat="1" applyFont="1" applyFill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1" fontId="10" fillId="4" borderId="18" xfId="2" applyNumberFormat="1" applyFont="1" applyFill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1"/>
          <c:order val="1"/>
          <c:tx>
            <c:strRef>
              <c:f>CHARTS!$A$1</c:f>
              <c:strCache>
                <c:ptCount val="1"/>
                <c:pt idx="0">
                  <c:v>National - Voluntary, Family/Replacement and Paid Donations</c:v>
                </c:pt>
              </c:strCache>
            </c:strRef>
          </c:tx>
          <c:dLbls>
            <c:dLbl>
              <c:idx val="2"/>
              <c:layout>
                <c:manualLayout>
                  <c:x val="-6.52554368203975E-2"/>
                  <c:y val="1.4772965879265097E-2"/>
                </c:manualLayout>
              </c:layout>
              <c:showVal val="1"/>
            </c:dLbl>
            <c:txPr>
              <a:bodyPr/>
              <a:lstStyle/>
              <a:p>
                <a:pPr>
                  <a:defRPr sz="1600" b="1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ALL!$L$2:$N$2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ALL!$L$3:$N$3</c:f>
              <c:numCache>
                <c:formatCode>0.00%</c:formatCode>
                <c:ptCount val="3"/>
                <c:pt idx="0">
                  <c:v>0.69686162624821679</c:v>
                </c:pt>
                <c:pt idx="1">
                  <c:v>0.30171184022824538</c:v>
                </c:pt>
                <c:pt idx="2">
                  <c:v>1.4265335235378032E-3</c:v>
                </c:pt>
              </c:numCache>
            </c:numRef>
          </c:val>
        </c:ser>
        <c:ser>
          <c:idx val="2"/>
          <c:order val="2"/>
          <c:tx>
            <c:strRef>
              <c:f>CHARTS!$A$1</c:f>
              <c:strCache>
                <c:ptCount val="1"/>
                <c:pt idx="0">
                  <c:v>National - Voluntary, Family/Replacement and Paid Donations</c:v>
                </c:pt>
              </c:strCache>
            </c:strRef>
          </c:tx>
          <c:cat>
            <c:strRef>
              <c:f>ALL!$L$2:$N$2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ALL!$L$3:$N$3</c:f>
              <c:numCache>
                <c:formatCode>0.00%</c:formatCode>
                <c:ptCount val="3"/>
                <c:pt idx="0">
                  <c:v>0.69686162624821679</c:v>
                </c:pt>
                <c:pt idx="1">
                  <c:v>0.30171184022824538</c:v>
                </c:pt>
                <c:pt idx="2">
                  <c:v>1.4265335235378032E-3</c:v>
                </c:pt>
              </c:numCache>
            </c:numRef>
          </c:val>
        </c:ser>
        <c:ser>
          <c:idx val="0"/>
          <c:order val="0"/>
          <c:tx>
            <c:strRef>
              <c:f>CHARTS!$A$1</c:f>
              <c:strCache>
                <c:ptCount val="1"/>
                <c:pt idx="0">
                  <c:v>National - Voluntary, Family/Replacement and Paid Donations</c:v>
                </c:pt>
              </c:strCache>
            </c:strRef>
          </c:tx>
          <c:dLbls>
            <c:txPr>
              <a:bodyPr/>
              <a:lstStyle/>
              <a:p>
                <a:pPr>
                  <a:defRPr sz="1600" b="1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ALL!$L$2:$N$2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ALL!$L$3:$N$3</c:f>
              <c:numCache>
                <c:formatCode>0.00%</c:formatCode>
                <c:ptCount val="3"/>
                <c:pt idx="0">
                  <c:v>0.69686162624821679</c:v>
                </c:pt>
                <c:pt idx="1">
                  <c:v>0.30171184022824538</c:v>
                </c:pt>
                <c:pt idx="2">
                  <c:v>1.4265335235378032E-3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0"/>
          <c:order val="0"/>
          <c:tx>
            <c:strRef>
              <c:f>CHARTS!$A$29</c:f>
              <c:strCache>
                <c:ptCount val="1"/>
                <c:pt idx="0">
                  <c:v>DOH - Voluntary, Family/Replacement and Paid Donations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layout>
                <c:manualLayout>
                  <c:x val="-5.3291619797525322E-2"/>
                  <c:y val="9.2169728783902047E-3"/>
                </c:manualLayout>
              </c:layout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Val val="1"/>
            </c:dLbl>
            <c:showVal val="1"/>
            <c:showLeaderLines val="1"/>
          </c:dLbls>
          <c:cat>
            <c:strRef>
              <c:f>DOH!$H$1:$J$1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DOH!$H$2:$J$2</c:f>
              <c:numCache>
                <c:formatCode>0.00%</c:formatCode>
                <c:ptCount val="3"/>
                <c:pt idx="0">
                  <c:v>0.6460218408736349</c:v>
                </c:pt>
                <c:pt idx="1">
                  <c:v>0.35397815912636504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0"/>
          <c:order val="0"/>
          <c:tx>
            <c:strRef>
              <c:f>CHARTS!$A$56</c:f>
              <c:strCache>
                <c:ptCount val="1"/>
                <c:pt idx="0">
                  <c:v>LGU - Voluntary, Family/Replacement and Paid Donations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layout>
                <c:manualLayout>
                  <c:x val="-6.0447600299962496E-2"/>
                  <c:y val="1.2007874015748132E-2"/>
                </c:manualLayout>
              </c:layout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Val val="1"/>
            </c:dLbl>
            <c:showVal val="1"/>
            <c:showLeaderLines val="1"/>
          </c:dLbls>
          <c:cat>
            <c:strRef>
              <c:f>LGU!$H$1:$J$1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LGU!$H$2:$J$2</c:f>
              <c:numCache>
                <c:formatCode>0.00%</c:formatCode>
                <c:ptCount val="3"/>
                <c:pt idx="0">
                  <c:v>0.70903146710257459</c:v>
                </c:pt>
                <c:pt idx="1">
                  <c:v>0.29096853289742541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0"/>
          <c:order val="0"/>
          <c:tx>
            <c:strRef>
              <c:f>CHARTS!$A$83</c:f>
              <c:strCache>
                <c:ptCount val="1"/>
                <c:pt idx="0">
                  <c:v>PRIV - Voluntary, Family/Replacement and Paid Donations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layout>
                <c:manualLayout>
                  <c:x val="-6.3655324334458196E-2"/>
                  <c:y val="2.2816710411198652E-2"/>
                </c:manualLayout>
              </c:layout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Val val="1"/>
            </c:dLbl>
            <c:showVal val="1"/>
            <c:showLeaderLines val="1"/>
          </c:dLbls>
          <c:cat>
            <c:strRef>
              <c:f>PRIV!$H$1:$J$1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PRIV!$H$2:$J$2</c:f>
              <c:numCache>
                <c:formatCode>0.00%</c:formatCode>
                <c:ptCount val="3"/>
                <c:pt idx="0">
                  <c:v>0.43292990418557742</c:v>
                </c:pt>
                <c:pt idx="1">
                  <c:v>0.56707009581442258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pieChart>
        <c:varyColors val="1"/>
        <c:ser>
          <c:idx val="0"/>
          <c:order val="0"/>
          <c:tx>
            <c:strRef>
              <c:f>CHARTS!$A$109</c:f>
              <c:strCache>
                <c:ptCount val="1"/>
                <c:pt idx="0">
                  <c:v>PRC - Voluntary, Family/Replacement and Paid Donations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layout>
                <c:manualLayout>
                  <c:x val="-6.0447600299962496E-2"/>
                  <c:y val="1.4785651793525863E-2"/>
                </c:manualLayout>
              </c:layout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Val val="1"/>
            </c:dLbl>
            <c:showVal val="1"/>
            <c:showLeaderLines val="1"/>
          </c:dLbls>
          <c:cat>
            <c:strRef>
              <c:f>PRC!$H$1:$J$1</c:f>
              <c:strCache>
                <c:ptCount val="3"/>
                <c:pt idx="0">
                  <c:v>VOLUNTARY</c:v>
                </c:pt>
                <c:pt idx="1">
                  <c:v>FAMILY</c:v>
                </c:pt>
                <c:pt idx="2">
                  <c:v>PAID</c:v>
                </c:pt>
              </c:strCache>
            </c:strRef>
          </c:cat>
          <c:val>
            <c:numRef>
              <c:f>PRC!$H$2:$J$2</c:f>
              <c:numCache>
                <c:formatCode>0.00%</c:formatCode>
                <c:ptCount val="3"/>
                <c:pt idx="0">
                  <c:v>0.91617928242042512</c:v>
                </c:pt>
                <c:pt idx="1">
                  <c:v>7.7690923405691142E-2</c:v>
                </c:pt>
                <c:pt idx="2">
                  <c:v>6.1297941738837026E-3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First time and Repeat Donation</c:v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howVal val="1"/>
            <c:showLeaderLines val="1"/>
          </c:dLbls>
          <c:cat>
            <c:strRef>
              <c:f>'CHARTS 2'!$B$2:$C$2</c:f>
              <c:strCache>
                <c:ptCount val="2"/>
                <c:pt idx="0">
                  <c:v>donations were collected from first-time voluntary non-remunerated donors</c:v>
                </c:pt>
                <c:pt idx="1">
                  <c:v>repeat donors</c:v>
                </c:pt>
              </c:strCache>
            </c:strRef>
          </c:cat>
          <c:val>
            <c:numRef>
              <c:f>'CHARTS 2'!$B$4:$C$4</c:f>
              <c:numCache>
                <c:formatCode>0.00%</c:formatCode>
                <c:ptCount val="2"/>
                <c:pt idx="0">
                  <c:v>0.36562446832179457</c:v>
                </c:pt>
                <c:pt idx="1">
                  <c:v>0.63437553167820548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Overall Contribution</c:v>
          </c:tx>
          <c:dLbls>
            <c:dLbl>
              <c:idx val="0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howVal val="1"/>
            <c:showLeaderLines val="1"/>
          </c:dLbls>
          <c:cat>
            <c:strRef>
              <c:f>'CHARTS 2'!$A$20:$D$20</c:f>
              <c:strCache>
                <c:ptCount val="4"/>
                <c:pt idx="0">
                  <c:v>DOH</c:v>
                </c:pt>
                <c:pt idx="1">
                  <c:v>LGU</c:v>
                </c:pt>
                <c:pt idx="2">
                  <c:v>PRIV </c:v>
                </c:pt>
                <c:pt idx="3">
                  <c:v>PRC</c:v>
                </c:pt>
              </c:strCache>
            </c:strRef>
          </c:cat>
          <c:val>
            <c:numRef>
              <c:f>'CHARTS 2'!$A$22:$D$22</c:f>
              <c:numCache>
                <c:formatCode>0.00%</c:formatCode>
                <c:ptCount val="4"/>
                <c:pt idx="0">
                  <c:v>0.50280640081545713</c:v>
                </c:pt>
                <c:pt idx="1">
                  <c:v>0.15988970420078016</c:v>
                </c:pt>
                <c:pt idx="2">
                  <c:v>0.10487902092875859</c:v>
                </c:pt>
                <c:pt idx="3">
                  <c:v>0.23242487405500414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104775</xdr:rowOff>
    </xdr:from>
    <xdr:to>
      <xdr:col>11</xdr:col>
      <xdr:colOff>361950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29</xdr:row>
      <xdr:rowOff>85725</xdr:rowOff>
    </xdr:from>
    <xdr:to>
      <xdr:col>11</xdr:col>
      <xdr:colOff>419100</xdr:colOff>
      <xdr:row>53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56</xdr:row>
      <xdr:rowOff>66675</xdr:rowOff>
    </xdr:from>
    <xdr:to>
      <xdr:col>11</xdr:col>
      <xdr:colOff>361950</xdr:colOff>
      <xdr:row>80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83</xdr:row>
      <xdr:rowOff>47625</xdr:rowOff>
    </xdr:from>
    <xdr:to>
      <xdr:col>11</xdr:col>
      <xdr:colOff>352425</xdr:colOff>
      <xdr:row>107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109</xdr:row>
      <xdr:rowOff>142875</xdr:rowOff>
    </xdr:from>
    <xdr:to>
      <xdr:col>11</xdr:col>
      <xdr:colOff>390525</xdr:colOff>
      <xdr:row>133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200025</xdr:colOff>
      <xdr:row>15</xdr:row>
      <xdr:rowOff>38100</xdr:rowOff>
    </xdr:from>
    <xdr:to>
      <xdr:col>9</xdr:col>
      <xdr:colOff>9525</xdr:colOff>
      <xdr:row>17</xdr:row>
      <xdr:rowOff>19050</xdr:rowOff>
    </xdr:to>
    <xdr:sp macro="" textlink="">
      <xdr:nvSpPr>
        <xdr:cNvPr id="9" name="Rectangle 8"/>
        <xdr:cNvSpPr/>
      </xdr:nvSpPr>
      <xdr:spPr>
        <a:xfrm>
          <a:off x="4467225" y="2895600"/>
          <a:ext cx="1028700" cy="3619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400" b="1">
            <a:solidFill>
              <a:srgbClr val="0000FF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0.12351</cdr:x>
      <cdr:y>0.475</cdr:y>
    </cdr:from>
    <cdr:to>
      <cdr:x>0.28423</cdr:x>
      <cdr:y>0.55417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90575" y="2171700"/>
          <a:ext cx="1028700" cy="36195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0.4256</cdr:x>
      <cdr:y>0.15208</cdr:y>
    </cdr:from>
    <cdr:to>
      <cdr:x>0.58631</cdr:x>
      <cdr:y>0.23125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724150" y="695325"/>
          <a:ext cx="1028700" cy="36195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chemeClr val="accent3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0.59673</cdr:x>
      <cdr:y>0.48542</cdr:y>
    </cdr:from>
    <cdr:to>
      <cdr:x>0.75744</cdr:x>
      <cdr:y>0.56458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819525" y="221932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0.10714</cdr:x>
      <cdr:y>0.55208</cdr:y>
    </cdr:from>
    <cdr:to>
      <cdr:x>0.26786</cdr:x>
      <cdr:y>0.63125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85800" y="252412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0.42708</cdr:x>
      <cdr:y>0.17083</cdr:y>
    </cdr:from>
    <cdr:to>
      <cdr:x>0.5878</cdr:x>
      <cdr:y>0.25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733675" y="78105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9BBB59">
                <a:lumMod val="50000"/>
              </a:srgb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0.64137</cdr:x>
      <cdr:y>0.49583</cdr:y>
    </cdr:from>
    <cdr:to>
      <cdr:x>0.80208</cdr:x>
      <cdr:y>0.575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105272" y="2266950"/>
          <a:ext cx="1028673" cy="361965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0.09523</cdr:x>
      <cdr:y>0.42083</cdr:y>
    </cdr:from>
    <cdr:to>
      <cdr:x>0.25595</cdr:x>
      <cdr:y>0.5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09576" y="1924050"/>
          <a:ext cx="1028736" cy="361965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0.42708</cdr:x>
      <cdr:y>0.1625</cdr:y>
    </cdr:from>
    <cdr:to>
      <cdr:x>0.5878</cdr:x>
      <cdr:y>0.24167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733675" y="74295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9BBB59">
                <a:lumMod val="50000"/>
              </a:srgb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0.60119</cdr:x>
      <cdr:y>0.53542</cdr:y>
    </cdr:from>
    <cdr:to>
      <cdr:x>0.7619</cdr:x>
      <cdr:y>0.61458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848100" y="244792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0.125</cdr:x>
      <cdr:y>0.54167</cdr:y>
    </cdr:from>
    <cdr:to>
      <cdr:x>0.28571</cdr:x>
      <cdr:y>0.62083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00100" y="247650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0.41667</cdr:x>
      <cdr:y>0.17083</cdr:y>
    </cdr:from>
    <cdr:to>
      <cdr:x>0.57738</cdr:x>
      <cdr:y>0.25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667000" y="78105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9BBB59">
                <a:lumMod val="50000"/>
              </a:srgb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0.54911</cdr:x>
      <cdr:y>0.63958</cdr:y>
    </cdr:from>
    <cdr:to>
      <cdr:x>0.70982</cdr:x>
      <cdr:y>0.71875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514725" y="292417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0.125</cdr:x>
      <cdr:y>0.26875</cdr:y>
    </cdr:from>
    <cdr:to>
      <cdr:x>0.28571</cdr:x>
      <cdr:y>0.34792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00100" y="122872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0.4256</cdr:x>
      <cdr:y>0.175</cdr:y>
    </cdr:from>
    <cdr:to>
      <cdr:x>0.58631</cdr:x>
      <cdr:y>0.25417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724150" y="80010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9BBB59">
                <a:lumMod val="50000"/>
              </a:srgb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85725</xdr:rowOff>
    </xdr:from>
    <xdr:to>
      <xdr:col>15</xdr:col>
      <xdr:colOff>400050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95250</xdr:rowOff>
    </xdr:from>
    <xdr:to>
      <xdr:col>15</xdr:col>
      <xdr:colOff>419100</xdr:colOff>
      <xdr:row>43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0.46428</cdr:x>
      <cdr:y>0.19375</cdr:y>
    </cdr:from>
    <cdr:to>
      <cdr:x>0.625</cdr:x>
      <cdr:y>0.27292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1788" y="885810"/>
          <a:ext cx="1028736" cy="361965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0.03125</cdr:x>
      <cdr:y>0.58542</cdr:y>
    </cdr:from>
    <cdr:to>
      <cdr:x>0.19196</cdr:x>
      <cdr:y>0.66458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00031" y="2676540"/>
          <a:ext cx="1028673" cy="36192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FF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0.6503</cdr:x>
      <cdr:y>0.38958</cdr:y>
    </cdr:from>
    <cdr:to>
      <cdr:x>0.81101</cdr:x>
      <cdr:y>0.46875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162425" y="178117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0.30506</cdr:x>
      <cdr:y>0.88958</cdr:y>
    </cdr:from>
    <cdr:to>
      <cdr:x>0.46577</cdr:x>
      <cdr:y>0.96875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952625" y="4067175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0.12202</cdr:x>
      <cdr:y>0.7625</cdr:y>
    </cdr:from>
    <cdr:to>
      <cdr:x>0.28274</cdr:x>
      <cdr:y>0.84167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81050" y="3486150"/>
          <a:ext cx="1028700" cy="361950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rgbClr val="9BBB59">
                <a:tint val="50000"/>
                <a:satMod val="300000"/>
              </a:srgbClr>
            </a:gs>
            <a:gs pos="35000">
              <a:srgbClr val="9BBB59">
                <a:tint val="37000"/>
                <a:satMod val="300000"/>
              </a:srgbClr>
            </a:gs>
            <a:gs pos="100000">
              <a:srgbClr val="9BBB59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9BBB59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rgbClr val="9BBB59">
                <a:lumMod val="50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0.09226</cdr:x>
      <cdr:y>0.425</cdr:y>
    </cdr:from>
    <cdr:to>
      <cdr:x>0.25298</cdr:x>
      <cdr:y>0.50417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90550" y="1943100"/>
          <a:ext cx="1028700" cy="36195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400" b="1">
            <a:solidFill>
              <a:schemeClr val="accent4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5"/>
  <sheetViews>
    <sheetView tabSelected="1" zoomScale="85" zoomScaleNormal="85" zoomScaleSheetLayoutView="85" workbookViewId="0">
      <pane xSplit="3" ySplit="3" topLeftCell="D28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RowHeight="15.75"/>
  <cols>
    <col min="1" max="1" width="11.42578125" style="31" customWidth="1"/>
    <col min="2" max="2" width="79.140625" style="32" bestFit="1" customWidth="1"/>
    <col min="3" max="3" width="6.140625" style="31" customWidth="1"/>
    <col min="4" max="4" width="19.7109375" style="112" customWidth="1"/>
    <col min="5" max="5" width="13.5703125" style="105" customWidth="1"/>
    <col min="6" max="6" width="14" style="105" customWidth="1"/>
    <col min="7" max="7" width="11.85546875" style="105" customWidth="1"/>
    <col min="8" max="8" width="12.140625" style="94" customWidth="1"/>
    <col min="9" max="9" width="11.85546875" style="94" customWidth="1"/>
    <col min="10" max="10" width="12.85546875" style="22" customWidth="1"/>
    <col min="11" max="11" width="9.42578125" style="19" customWidth="1"/>
    <col min="12" max="12" width="11.85546875" style="20" bestFit="1" customWidth="1"/>
    <col min="13" max="13" width="8.85546875" style="20" bestFit="1" customWidth="1"/>
    <col min="14" max="14" width="9.28515625" style="20" bestFit="1" customWidth="1"/>
  </cols>
  <sheetData>
    <row r="1" spans="1:14" ht="71.25" customHeight="1" thickBot="1">
      <c r="A1" s="114" t="s">
        <v>63</v>
      </c>
      <c r="B1" s="115"/>
      <c r="C1" s="115"/>
      <c r="D1" s="115"/>
      <c r="E1" s="115"/>
      <c r="F1" s="115"/>
      <c r="G1" s="115"/>
      <c r="H1" s="115"/>
      <c r="I1" s="116"/>
    </row>
    <row r="2" spans="1:14" ht="114" customHeight="1" thickBot="1">
      <c r="A2" s="76" t="s">
        <v>0</v>
      </c>
      <c r="B2" s="77" t="s">
        <v>1</v>
      </c>
      <c r="C2" s="76" t="s">
        <v>2</v>
      </c>
      <c r="D2" s="110" t="s">
        <v>103</v>
      </c>
      <c r="E2" s="98" t="s">
        <v>3</v>
      </c>
      <c r="F2" s="99" t="s">
        <v>4</v>
      </c>
      <c r="G2" s="98" t="s">
        <v>5</v>
      </c>
      <c r="H2" s="91" t="s">
        <v>12</v>
      </c>
      <c r="I2" s="91" t="s">
        <v>11</v>
      </c>
      <c r="J2" s="87" t="s">
        <v>6</v>
      </c>
      <c r="K2" s="88" t="s">
        <v>7</v>
      </c>
      <c r="L2" s="5" t="s">
        <v>8</v>
      </c>
      <c r="M2" s="5" t="s">
        <v>9</v>
      </c>
      <c r="N2" s="5" t="s">
        <v>10</v>
      </c>
    </row>
    <row r="3" spans="1:14" ht="48" customHeight="1" thickBot="1">
      <c r="A3" s="6"/>
      <c r="B3" s="7"/>
      <c r="C3" s="8">
        <f>SUM(C5:C299)</f>
        <v>42</v>
      </c>
      <c r="D3" s="109">
        <f>SUM(D4:D329)</f>
        <v>153043</v>
      </c>
      <c r="E3" s="89">
        <f>SUM(E4:E329)</f>
        <v>106493</v>
      </c>
      <c r="F3" s="90">
        <f>SUM(F4:F329)</f>
        <v>46107</v>
      </c>
      <c r="G3" s="93">
        <f>SUM(G4:G329)</f>
        <v>218</v>
      </c>
      <c r="H3" s="89">
        <f>SUM(H5:H92)</f>
        <v>96944</v>
      </c>
      <c r="I3" s="89">
        <f>SUM(I5:I329)</f>
        <v>55874</v>
      </c>
      <c r="J3" s="12">
        <f>SUM(J5:J313)</f>
        <v>0.95238095238095233</v>
      </c>
      <c r="K3" s="10">
        <f>SUM(K5:K329)</f>
        <v>40</v>
      </c>
      <c r="L3" s="13">
        <f>E3/SUM(E3:G3)</f>
        <v>0.69686162624821679</v>
      </c>
      <c r="M3" s="13">
        <f>F3/SUM(E3:G3)</f>
        <v>0.30171184022824538</v>
      </c>
      <c r="N3" s="13">
        <f>G3/SUM(E3:G3)</f>
        <v>1.4265335235378032E-3</v>
      </c>
    </row>
    <row r="4" spans="1:14" ht="31.5" customHeight="1" thickTop="1" thickBot="1">
      <c r="A4" s="117" t="s">
        <v>44</v>
      </c>
      <c r="B4" s="117"/>
      <c r="C4" s="117"/>
      <c r="D4" s="117"/>
      <c r="E4" s="117"/>
      <c r="F4" s="117"/>
      <c r="G4" s="117"/>
      <c r="H4" s="117"/>
      <c r="I4" s="117"/>
    </row>
    <row r="5" spans="1:14" ht="31.5" customHeight="1" thickBot="1">
      <c r="A5" s="78"/>
      <c r="B5" s="14"/>
      <c r="C5" s="15"/>
      <c r="D5" s="97"/>
      <c r="E5" s="100"/>
      <c r="F5" s="97"/>
      <c r="G5" s="101"/>
      <c r="H5" s="92"/>
      <c r="I5" s="92"/>
      <c r="J5" s="13">
        <f>K5/C3</f>
        <v>0</v>
      </c>
      <c r="K5" s="19">
        <f>SUM(C5:C6)</f>
        <v>0</v>
      </c>
    </row>
    <row r="6" spans="1:14" ht="31.5" customHeight="1">
      <c r="A6" s="78"/>
      <c r="B6" s="14"/>
      <c r="C6" s="43"/>
      <c r="D6" s="97"/>
      <c r="E6" s="100"/>
      <c r="F6" s="97"/>
      <c r="G6" s="97"/>
      <c r="H6" s="93"/>
      <c r="I6" s="93"/>
    </row>
    <row r="7" spans="1:14" ht="31.5" customHeight="1" thickBot="1">
      <c r="A7" s="117" t="s">
        <v>45</v>
      </c>
      <c r="B7" s="117"/>
      <c r="C7" s="117"/>
      <c r="D7" s="117"/>
      <c r="E7" s="117"/>
      <c r="F7" s="117"/>
      <c r="G7" s="117"/>
      <c r="H7" s="117"/>
      <c r="I7" s="117"/>
    </row>
    <row r="8" spans="1:14" ht="31.5" customHeight="1" thickBot="1">
      <c r="A8" s="78"/>
      <c r="B8" s="14"/>
      <c r="C8" s="15"/>
      <c r="D8" s="97"/>
      <c r="E8" s="100"/>
      <c r="F8" s="97"/>
      <c r="G8" s="97"/>
      <c r="H8" s="92"/>
      <c r="I8" s="92"/>
      <c r="J8" s="18">
        <f>K8/C3</f>
        <v>0</v>
      </c>
      <c r="K8" s="19">
        <f>SUM(C8:C9)</f>
        <v>0</v>
      </c>
    </row>
    <row r="9" spans="1:14" ht="31.5" customHeight="1">
      <c r="A9" s="79"/>
      <c r="B9" s="23"/>
      <c r="C9" s="24"/>
      <c r="D9" s="97"/>
      <c r="E9" s="100"/>
      <c r="F9" s="97"/>
      <c r="G9" s="97"/>
      <c r="H9" s="93"/>
      <c r="I9" s="93"/>
    </row>
    <row r="10" spans="1:14" ht="31.5" customHeight="1" thickBot="1">
      <c r="A10" s="117" t="s">
        <v>46</v>
      </c>
      <c r="B10" s="117"/>
      <c r="C10" s="117"/>
      <c r="D10" s="117"/>
      <c r="E10" s="117"/>
      <c r="F10" s="117"/>
      <c r="G10" s="117"/>
      <c r="H10" s="117"/>
      <c r="I10" s="117"/>
    </row>
    <row r="11" spans="1:14" ht="31.5" customHeight="1" thickBot="1">
      <c r="A11" s="40" t="s">
        <v>70</v>
      </c>
      <c r="B11" s="44" t="s">
        <v>71</v>
      </c>
      <c r="C11" s="72">
        <v>1</v>
      </c>
      <c r="D11" s="102">
        <v>6315</v>
      </c>
      <c r="E11" s="102">
        <v>3465</v>
      </c>
      <c r="F11" s="102">
        <v>2850</v>
      </c>
      <c r="G11" s="102">
        <v>0</v>
      </c>
      <c r="H11" s="92">
        <f>SUM(E11:G11)-I11</f>
        <v>5079</v>
      </c>
      <c r="I11" s="93">
        <v>1236</v>
      </c>
      <c r="J11" s="18">
        <f>K11/C3</f>
        <v>2.3809523809523808E-2</v>
      </c>
      <c r="K11" s="19">
        <f>SUM(C11:C12)</f>
        <v>1</v>
      </c>
    </row>
    <row r="12" spans="1:14" ht="31.5" customHeight="1">
      <c r="A12" s="80"/>
      <c r="B12" s="44"/>
      <c r="C12" s="41"/>
      <c r="D12" s="97"/>
      <c r="E12" s="97"/>
      <c r="F12" s="97"/>
      <c r="G12" s="97"/>
      <c r="H12" s="93"/>
      <c r="I12" s="93"/>
    </row>
    <row r="13" spans="1:14" ht="31.5" customHeight="1" thickBot="1">
      <c r="A13" s="117" t="s">
        <v>47</v>
      </c>
      <c r="B13" s="117" t="s">
        <v>47</v>
      </c>
      <c r="C13" s="117"/>
      <c r="D13" s="117"/>
      <c r="E13" s="117"/>
      <c r="F13" s="117"/>
      <c r="G13" s="117"/>
      <c r="H13" s="117"/>
      <c r="I13" s="117"/>
    </row>
    <row r="14" spans="1:14" ht="31.5" customHeight="1" thickBot="1">
      <c r="A14" s="39" t="s">
        <v>65</v>
      </c>
      <c r="B14" s="44" t="s">
        <v>64</v>
      </c>
      <c r="C14" s="25">
        <v>1</v>
      </c>
      <c r="D14" s="97">
        <v>0</v>
      </c>
      <c r="E14" s="100">
        <v>0</v>
      </c>
      <c r="F14" s="97">
        <v>0</v>
      </c>
      <c r="G14" s="97">
        <v>0</v>
      </c>
      <c r="H14" s="92">
        <f>SUM(E14:G14)-I14</f>
        <v>0</v>
      </c>
      <c r="I14" s="92">
        <v>0</v>
      </c>
      <c r="J14" s="18">
        <f>K14/C3</f>
        <v>0.23809523809523808</v>
      </c>
      <c r="K14" s="19">
        <f>SUM(C14:C23)</f>
        <v>10</v>
      </c>
    </row>
    <row r="15" spans="1:14" ht="31.5" customHeight="1">
      <c r="A15" s="39" t="s">
        <v>65</v>
      </c>
      <c r="B15" s="44" t="s">
        <v>68</v>
      </c>
      <c r="C15" s="25">
        <v>1</v>
      </c>
      <c r="D15" s="102">
        <v>6173</v>
      </c>
      <c r="E15" s="102">
        <v>3098</v>
      </c>
      <c r="F15" s="102">
        <v>3073</v>
      </c>
      <c r="G15" s="102">
        <v>0</v>
      </c>
      <c r="H15" s="92">
        <f>SUM(E15:G15)-I15</f>
        <v>4435</v>
      </c>
      <c r="I15" s="92">
        <v>1736</v>
      </c>
    </row>
    <row r="16" spans="1:14" ht="31.5" customHeight="1">
      <c r="A16" s="39" t="s">
        <v>65</v>
      </c>
      <c r="B16" s="44" t="s">
        <v>72</v>
      </c>
      <c r="C16" s="25">
        <v>1</v>
      </c>
      <c r="D16" s="102">
        <v>100</v>
      </c>
      <c r="E16" s="102">
        <v>10</v>
      </c>
      <c r="F16" s="102">
        <v>90</v>
      </c>
      <c r="G16" s="102">
        <v>0</v>
      </c>
      <c r="H16" s="92">
        <f>SUM(E16:G16)-I16</f>
        <v>90</v>
      </c>
      <c r="I16" s="92">
        <v>10</v>
      </c>
    </row>
    <row r="17" spans="1:11" ht="31.5" customHeight="1">
      <c r="A17" s="42" t="s">
        <v>65</v>
      </c>
      <c r="B17" s="44" t="s">
        <v>74</v>
      </c>
      <c r="C17" s="25">
        <v>1</v>
      </c>
      <c r="D17" s="44">
        <v>10682</v>
      </c>
      <c r="E17" s="44">
        <v>5575</v>
      </c>
      <c r="F17" s="44">
        <v>5107</v>
      </c>
      <c r="G17" s="44">
        <v>0</v>
      </c>
      <c r="H17" s="92">
        <f>SUM(E17:G17)-I17</f>
        <v>8840</v>
      </c>
      <c r="I17" s="92">
        <v>1842</v>
      </c>
    </row>
    <row r="18" spans="1:11" ht="31.5" customHeight="1">
      <c r="A18" s="39" t="s">
        <v>65</v>
      </c>
      <c r="B18" s="44" t="s">
        <v>75</v>
      </c>
      <c r="C18" s="25">
        <v>1</v>
      </c>
      <c r="D18" s="44">
        <v>1103</v>
      </c>
      <c r="E18" s="44">
        <v>489</v>
      </c>
      <c r="F18" s="44">
        <v>614</v>
      </c>
      <c r="G18" s="44">
        <v>0</v>
      </c>
      <c r="H18" s="92">
        <f t="shared" ref="H18:H19" si="0">SUM(E18:G18)-I18</f>
        <v>614</v>
      </c>
      <c r="I18" s="92">
        <v>489</v>
      </c>
    </row>
    <row r="19" spans="1:11" ht="31.5" customHeight="1">
      <c r="A19" s="39" t="s">
        <v>65</v>
      </c>
      <c r="B19" s="44" t="s">
        <v>76</v>
      </c>
      <c r="C19" s="25">
        <v>1</v>
      </c>
      <c r="D19" s="44">
        <v>1697</v>
      </c>
      <c r="E19" s="44">
        <v>27</v>
      </c>
      <c r="F19" s="44">
        <v>1670</v>
      </c>
      <c r="G19" s="44">
        <v>0</v>
      </c>
      <c r="H19" s="92">
        <f t="shared" si="0"/>
        <v>1692</v>
      </c>
      <c r="I19" s="92">
        <v>5</v>
      </c>
    </row>
    <row r="20" spans="1:11" ht="31.5" customHeight="1">
      <c r="A20" s="39" t="s">
        <v>65</v>
      </c>
      <c r="B20" s="44" t="s">
        <v>77</v>
      </c>
      <c r="C20" s="25">
        <v>1</v>
      </c>
      <c r="D20" s="97">
        <v>0</v>
      </c>
      <c r="E20" s="100">
        <v>0</v>
      </c>
      <c r="F20" s="97">
        <v>0</v>
      </c>
      <c r="G20" s="97">
        <v>0</v>
      </c>
      <c r="H20" s="92">
        <f>SUM(E20:G20)-I20</f>
        <v>0</v>
      </c>
      <c r="I20" s="92">
        <v>0</v>
      </c>
    </row>
    <row r="21" spans="1:11" ht="31.5" customHeight="1">
      <c r="A21" s="107" t="s">
        <v>65</v>
      </c>
      <c r="B21" s="44" t="s">
        <v>79</v>
      </c>
      <c r="C21" s="41">
        <v>1</v>
      </c>
      <c r="D21" s="44">
        <v>9416</v>
      </c>
      <c r="E21" s="106">
        <v>9416</v>
      </c>
      <c r="F21" s="106">
        <v>0</v>
      </c>
      <c r="G21" s="106">
        <v>0</v>
      </c>
      <c r="H21" s="92">
        <f>SUM(E21:G21)-I21</f>
        <v>9416</v>
      </c>
      <c r="I21" s="95">
        <v>0</v>
      </c>
    </row>
    <row r="22" spans="1:11" ht="31.5" customHeight="1">
      <c r="A22" s="39" t="s">
        <v>65</v>
      </c>
      <c r="B22" s="82" t="s">
        <v>81</v>
      </c>
      <c r="C22" s="41">
        <v>1</v>
      </c>
      <c r="D22" s="97">
        <v>0</v>
      </c>
      <c r="E22" s="100">
        <v>0</v>
      </c>
      <c r="F22" s="97">
        <v>0</v>
      </c>
      <c r="G22" s="97">
        <v>0</v>
      </c>
      <c r="H22" s="92">
        <f>SUM(E22:G22)-I22</f>
        <v>0</v>
      </c>
      <c r="I22" s="92">
        <v>0</v>
      </c>
    </row>
    <row r="23" spans="1:11" ht="31.5" customHeight="1">
      <c r="A23" s="39" t="s">
        <v>65</v>
      </c>
      <c r="B23" s="44" t="s">
        <v>82</v>
      </c>
      <c r="C23" s="41">
        <v>1</v>
      </c>
      <c r="D23" s="97">
        <v>0</v>
      </c>
      <c r="E23" s="100">
        <v>0</v>
      </c>
      <c r="F23" s="97">
        <v>0</v>
      </c>
      <c r="G23" s="97">
        <v>0</v>
      </c>
      <c r="H23" s="92">
        <f>SUM(E23:G23)-I23</f>
        <v>0</v>
      </c>
      <c r="I23" s="92">
        <v>0</v>
      </c>
    </row>
    <row r="24" spans="1:11" ht="31.5" customHeight="1" thickBot="1">
      <c r="A24" s="117" t="s">
        <v>48</v>
      </c>
      <c r="B24" s="117" t="s">
        <v>47</v>
      </c>
      <c r="C24" s="117"/>
      <c r="D24" s="117"/>
      <c r="E24" s="117"/>
      <c r="F24" s="117"/>
      <c r="G24" s="117"/>
      <c r="H24" s="117"/>
      <c r="I24" s="117"/>
    </row>
    <row r="25" spans="1:11" ht="31.5" customHeight="1" thickBot="1">
      <c r="A25" s="81"/>
      <c r="B25" s="26"/>
      <c r="C25" s="25"/>
      <c r="D25" s="100"/>
      <c r="E25" s="100"/>
      <c r="F25" s="97"/>
      <c r="G25" s="97"/>
      <c r="H25" s="92"/>
      <c r="I25" s="92"/>
      <c r="J25" s="18">
        <f>K25/C3</f>
        <v>0</v>
      </c>
      <c r="K25" s="19">
        <f>SUM(C25:C27)</f>
        <v>0</v>
      </c>
    </row>
    <row r="26" spans="1:11" ht="31.5" customHeight="1">
      <c r="A26" s="81"/>
      <c r="B26" s="26"/>
      <c r="C26" s="25"/>
      <c r="D26" s="100"/>
      <c r="E26" s="100"/>
      <c r="F26" s="97"/>
      <c r="G26" s="97"/>
      <c r="H26" s="92"/>
      <c r="I26" s="92"/>
    </row>
    <row r="27" spans="1:11" ht="31.5" customHeight="1">
      <c r="A27" s="81"/>
      <c r="B27" s="26"/>
      <c r="C27" s="25"/>
      <c r="D27" s="111"/>
      <c r="E27" s="100"/>
      <c r="F27" s="97"/>
      <c r="G27" s="97"/>
      <c r="H27" s="92"/>
      <c r="I27" s="92"/>
    </row>
    <row r="28" spans="1:11" ht="31.5" customHeight="1" thickBot="1">
      <c r="A28" s="117" t="s">
        <v>49</v>
      </c>
      <c r="B28" s="117"/>
      <c r="C28" s="117"/>
      <c r="D28" s="117"/>
      <c r="E28" s="117"/>
      <c r="F28" s="117"/>
      <c r="G28" s="117"/>
      <c r="H28" s="117"/>
      <c r="I28" s="117"/>
    </row>
    <row r="29" spans="1:11" ht="31.5" customHeight="1" thickBot="1">
      <c r="A29" s="79"/>
      <c r="B29" s="23"/>
      <c r="C29" s="74"/>
      <c r="D29" s="97"/>
      <c r="E29" s="97"/>
      <c r="F29" s="97"/>
      <c r="G29" s="97"/>
      <c r="H29" s="93"/>
      <c r="I29" s="93"/>
      <c r="J29" s="18">
        <f>K29/C3</f>
        <v>0</v>
      </c>
      <c r="K29" s="19">
        <f>SUM(C29:C31)</f>
        <v>0</v>
      </c>
    </row>
    <row r="30" spans="1:11" ht="31.5" customHeight="1">
      <c r="A30" s="80"/>
      <c r="B30" s="44"/>
      <c r="C30" s="41"/>
      <c r="D30" s="97"/>
      <c r="E30" s="97"/>
      <c r="F30" s="103"/>
      <c r="G30" s="97"/>
      <c r="H30" s="93"/>
      <c r="I30" s="93"/>
    </row>
    <row r="31" spans="1:11" ht="31.5" customHeight="1">
      <c r="A31" s="81"/>
      <c r="B31" s="44"/>
      <c r="C31" s="41"/>
      <c r="D31" s="97"/>
      <c r="E31" s="97"/>
      <c r="F31" s="103"/>
      <c r="G31" s="97"/>
      <c r="H31" s="93"/>
      <c r="I31" s="93"/>
    </row>
    <row r="32" spans="1:11" ht="31.5" customHeight="1" thickBot="1">
      <c r="A32" s="117" t="s">
        <v>50</v>
      </c>
      <c r="B32" s="117"/>
      <c r="C32" s="117"/>
      <c r="D32" s="117"/>
      <c r="E32" s="117"/>
      <c r="F32" s="117"/>
      <c r="G32" s="117"/>
      <c r="H32" s="117"/>
      <c r="I32" s="117"/>
    </row>
    <row r="33" spans="1:11" ht="31.5" customHeight="1" thickBot="1">
      <c r="A33" s="40" t="s">
        <v>67</v>
      </c>
      <c r="B33" s="44" t="s">
        <v>66</v>
      </c>
      <c r="C33" s="41">
        <v>1</v>
      </c>
      <c r="D33" s="102">
        <v>15712</v>
      </c>
      <c r="E33" s="102">
        <v>14814</v>
      </c>
      <c r="F33" s="102">
        <v>897</v>
      </c>
      <c r="G33" s="102">
        <v>0</v>
      </c>
      <c r="H33" s="93">
        <f>SUM(E33:G33)-I33</f>
        <v>10603</v>
      </c>
      <c r="I33" s="92">
        <v>5108</v>
      </c>
      <c r="J33" s="18">
        <f>K33/C3</f>
        <v>4.7619047619047616E-2</v>
      </c>
      <c r="K33" s="19">
        <f>SUM(C33:C34)</f>
        <v>2</v>
      </c>
    </row>
    <row r="34" spans="1:11" ht="31.5" customHeight="1">
      <c r="A34" s="42" t="s">
        <v>67</v>
      </c>
      <c r="B34" s="44" t="s">
        <v>69</v>
      </c>
      <c r="C34" s="41">
        <v>1</v>
      </c>
      <c r="D34" s="97">
        <v>0</v>
      </c>
      <c r="E34" s="100">
        <v>0</v>
      </c>
      <c r="F34" s="97">
        <v>0</v>
      </c>
      <c r="G34" s="97">
        <v>0</v>
      </c>
      <c r="H34" s="92">
        <f>SUM(E34:G34)-I34</f>
        <v>0</v>
      </c>
      <c r="I34" s="92">
        <v>0</v>
      </c>
    </row>
    <row r="35" spans="1:11" ht="31.5" customHeight="1">
      <c r="A35" s="42" t="s">
        <v>67</v>
      </c>
      <c r="B35" s="44" t="s">
        <v>107</v>
      </c>
      <c r="C35" s="41">
        <v>1</v>
      </c>
      <c r="D35" s="44">
        <v>66</v>
      </c>
      <c r="E35" s="118">
        <v>63</v>
      </c>
      <c r="F35" s="118">
        <v>3</v>
      </c>
      <c r="G35" s="118">
        <v>0</v>
      </c>
      <c r="H35" s="92">
        <f>SUM(E35:G35)-I35</f>
        <v>66</v>
      </c>
      <c r="I35" s="95">
        <v>0</v>
      </c>
    </row>
    <row r="36" spans="1:11" ht="31.5" customHeight="1" thickBot="1">
      <c r="A36" s="117" t="s">
        <v>51</v>
      </c>
      <c r="B36" s="117"/>
      <c r="C36" s="117"/>
      <c r="D36" s="117"/>
      <c r="E36" s="117"/>
      <c r="F36" s="117"/>
      <c r="G36" s="117"/>
      <c r="H36" s="117"/>
      <c r="I36" s="117"/>
    </row>
    <row r="37" spans="1:11" ht="31.5" customHeight="1" thickBot="1">
      <c r="A37" s="80"/>
      <c r="B37" s="44"/>
      <c r="C37" s="41"/>
      <c r="D37" s="97"/>
      <c r="E37" s="97"/>
      <c r="F37" s="97"/>
      <c r="G37" s="101"/>
      <c r="H37" s="93"/>
      <c r="I37" s="93"/>
      <c r="J37" s="18">
        <f>K37/C3</f>
        <v>0</v>
      </c>
      <c r="K37" s="19">
        <f>SUM(C37:C38)</f>
        <v>0</v>
      </c>
    </row>
    <row r="38" spans="1:11" ht="31.5" customHeight="1">
      <c r="A38" s="80"/>
      <c r="B38" s="44"/>
      <c r="C38" s="41"/>
      <c r="D38" s="97"/>
      <c r="E38" s="97"/>
      <c r="F38" s="97"/>
      <c r="G38" s="97"/>
      <c r="H38" s="93"/>
      <c r="I38" s="93"/>
      <c r="J38" s="37"/>
    </row>
    <row r="39" spans="1:11" ht="31.5" customHeight="1" thickBot="1">
      <c r="A39" s="117" t="s">
        <v>52</v>
      </c>
      <c r="B39" s="117"/>
      <c r="C39" s="117"/>
      <c r="D39" s="117"/>
      <c r="E39" s="117"/>
      <c r="F39" s="117"/>
      <c r="G39" s="117"/>
      <c r="H39" s="117"/>
      <c r="I39" s="117"/>
    </row>
    <row r="40" spans="1:11" ht="31.5" customHeight="1" thickBot="1">
      <c r="A40" s="81"/>
      <c r="B40" s="26"/>
      <c r="C40" s="25"/>
      <c r="D40" s="97"/>
      <c r="E40" s="97"/>
      <c r="F40" s="97"/>
      <c r="G40" s="97"/>
      <c r="H40" s="93"/>
      <c r="I40" s="93"/>
      <c r="J40" s="18">
        <f>K40/C3</f>
        <v>0</v>
      </c>
      <c r="K40" s="19">
        <f>SUM(C40:C42)</f>
        <v>0</v>
      </c>
    </row>
    <row r="41" spans="1:11" ht="31.5" customHeight="1">
      <c r="A41" s="81"/>
      <c r="B41" s="26"/>
      <c r="C41" s="25"/>
      <c r="D41" s="97"/>
      <c r="E41" s="97"/>
      <c r="F41" s="97"/>
      <c r="G41" s="97"/>
      <c r="H41" s="93"/>
      <c r="I41" s="93"/>
    </row>
    <row r="42" spans="1:11" ht="31.5" customHeight="1">
      <c r="A42" s="78"/>
      <c r="B42" s="14"/>
      <c r="C42" s="15"/>
      <c r="D42" s="97"/>
      <c r="E42" s="97"/>
      <c r="F42" s="97"/>
      <c r="G42" s="97"/>
      <c r="H42" s="93"/>
      <c r="I42" s="93"/>
    </row>
    <row r="43" spans="1:11" ht="31.5" customHeight="1" thickBot="1">
      <c r="A43" s="117" t="s">
        <v>53</v>
      </c>
      <c r="B43" s="117"/>
      <c r="C43" s="117"/>
      <c r="D43" s="117"/>
      <c r="E43" s="117"/>
      <c r="F43" s="117"/>
      <c r="G43" s="117"/>
      <c r="H43" s="117"/>
      <c r="I43" s="117"/>
    </row>
    <row r="44" spans="1:11" ht="31.5" customHeight="1" thickBot="1">
      <c r="A44" s="82"/>
      <c r="B44" s="44"/>
      <c r="C44" s="75"/>
      <c r="D44" s="97"/>
      <c r="E44" s="97"/>
      <c r="F44" s="97"/>
      <c r="G44" s="97"/>
      <c r="H44" s="93"/>
      <c r="I44" s="93"/>
      <c r="J44" s="73">
        <f>K44/C3</f>
        <v>0</v>
      </c>
      <c r="K44" s="19">
        <f>SUM(C44:C45)</f>
        <v>0</v>
      </c>
    </row>
    <row r="45" spans="1:11" ht="31.5" customHeight="1">
      <c r="A45" s="82"/>
      <c r="B45" s="44"/>
      <c r="C45" s="41"/>
      <c r="D45" s="97"/>
      <c r="E45" s="103"/>
      <c r="F45" s="103"/>
      <c r="G45" s="104"/>
      <c r="H45" s="93"/>
      <c r="I45" s="93"/>
    </row>
    <row r="46" spans="1:11" ht="31.5" customHeight="1" thickBot="1">
      <c r="A46" s="117" t="s">
        <v>54</v>
      </c>
      <c r="B46" s="117"/>
      <c r="C46" s="117"/>
      <c r="D46" s="117"/>
      <c r="E46" s="117"/>
      <c r="F46" s="117"/>
      <c r="G46" s="117"/>
      <c r="H46" s="117"/>
      <c r="I46" s="117"/>
    </row>
    <row r="47" spans="1:11" ht="31.5" customHeight="1" thickBot="1">
      <c r="A47" s="40" t="s">
        <v>54</v>
      </c>
      <c r="B47" s="44" t="s">
        <v>61</v>
      </c>
      <c r="C47" s="75">
        <v>1</v>
      </c>
      <c r="D47" s="97">
        <v>6136</v>
      </c>
      <c r="E47" s="97">
        <v>2900</v>
      </c>
      <c r="F47" s="97">
        <v>3236</v>
      </c>
      <c r="G47" s="97">
        <v>0</v>
      </c>
      <c r="H47" s="93">
        <f>SUM(E47:G47)-I47</f>
        <v>4448</v>
      </c>
      <c r="I47" s="93">
        <v>1688</v>
      </c>
      <c r="J47" s="18">
        <f>K47/C3</f>
        <v>4.7619047619047616E-2</v>
      </c>
      <c r="K47" s="19">
        <f>SUM(C47:C51)</f>
        <v>2</v>
      </c>
    </row>
    <row r="48" spans="1:11" ht="31.5" customHeight="1">
      <c r="A48" s="40" t="s">
        <v>54</v>
      </c>
      <c r="B48" s="44" t="s">
        <v>105</v>
      </c>
      <c r="C48" s="25">
        <v>1</v>
      </c>
      <c r="D48" s="44">
        <v>12805</v>
      </c>
      <c r="E48" s="44">
        <v>10597</v>
      </c>
      <c r="F48" s="44">
        <v>2208</v>
      </c>
      <c r="G48" s="44">
        <v>0</v>
      </c>
      <c r="H48" s="93">
        <f>SUM(E48:G48)-I48</f>
        <v>0</v>
      </c>
      <c r="I48" s="92">
        <v>12805</v>
      </c>
    </row>
    <row r="49" spans="1:11" ht="31.5" customHeight="1">
      <c r="A49" s="81"/>
      <c r="B49" s="26"/>
      <c r="C49" s="25"/>
      <c r="D49" s="97"/>
      <c r="E49" s="100"/>
      <c r="F49" s="97"/>
      <c r="G49" s="97"/>
      <c r="H49" s="92"/>
      <c r="I49" s="92"/>
    </row>
    <row r="50" spans="1:11" ht="31.5" customHeight="1">
      <c r="A50" s="81"/>
      <c r="B50" s="26"/>
      <c r="C50" s="25"/>
      <c r="D50" s="97"/>
      <c r="E50" s="100"/>
      <c r="F50" s="97"/>
      <c r="G50" s="97"/>
      <c r="H50" s="92"/>
      <c r="I50" s="92"/>
    </row>
    <row r="51" spans="1:11" ht="31.5" customHeight="1">
      <c r="A51" s="81"/>
      <c r="B51" s="44"/>
      <c r="C51" s="41"/>
      <c r="D51" s="97"/>
      <c r="E51" s="97"/>
      <c r="F51" s="97"/>
      <c r="G51" s="97"/>
      <c r="H51" s="93"/>
      <c r="I51" s="93"/>
    </row>
    <row r="52" spans="1:11" ht="31.5" customHeight="1" thickBot="1">
      <c r="A52" s="117" t="s">
        <v>55</v>
      </c>
      <c r="B52" s="117"/>
      <c r="C52" s="117"/>
      <c r="D52" s="117"/>
      <c r="E52" s="117"/>
      <c r="F52" s="117"/>
      <c r="G52" s="117"/>
      <c r="H52" s="117"/>
      <c r="I52" s="117"/>
    </row>
    <row r="53" spans="1:11" ht="31.5" customHeight="1" thickBot="1">
      <c r="A53" s="81"/>
      <c r="B53" s="26"/>
      <c r="C53" s="25"/>
      <c r="D53" s="97"/>
      <c r="E53" s="97"/>
      <c r="F53" s="97"/>
      <c r="G53" s="97"/>
      <c r="H53" s="93"/>
      <c r="I53" s="93"/>
      <c r="J53" s="18">
        <f>K53/C3</f>
        <v>0</v>
      </c>
      <c r="K53" s="19">
        <f>SUM(C53:C55)</f>
        <v>0</v>
      </c>
    </row>
    <row r="54" spans="1:11" ht="31.5" customHeight="1" thickBot="1">
      <c r="A54" s="81"/>
      <c r="B54" s="26"/>
      <c r="C54" s="25"/>
      <c r="D54" s="97"/>
      <c r="E54" s="97"/>
      <c r="F54" s="97"/>
      <c r="G54" s="97"/>
      <c r="H54" s="93"/>
      <c r="I54" s="93"/>
    </row>
    <row r="55" spans="1:11" ht="31.5" customHeight="1">
      <c r="A55" s="83"/>
      <c r="B55" s="27"/>
      <c r="C55" s="21"/>
      <c r="D55" s="97"/>
      <c r="E55" s="97"/>
      <c r="F55" s="97"/>
      <c r="G55" s="97"/>
      <c r="H55" s="93"/>
      <c r="I55" s="93"/>
    </row>
    <row r="56" spans="1:11" ht="31.5" customHeight="1" thickBot="1">
      <c r="A56" s="117" t="s">
        <v>56</v>
      </c>
      <c r="B56" s="117"/>
      <c r="C56" s="117"/>
      <c r="D56" s="117"/>
      <c r="E56" s="117"/>
      <c r="F56" s="117"/>
      <c r="G56" s="117"/>
      <c r="H56" s="117"/>
      <c r="I56" s="117"/>
    </row>
    <row r="57" spans="1:11" ht="31.5" customHeight="1" thickBot="1">
      <c r="A57" s="38" t="s">
        <v>56</v>
      </c>
      <c r="B57" s="44" t="s">
        <v>88</v>
      </c>
      <c r="C57" s="15">
        <v>1</v>
      </c>
      <c r="D57" s="44">
        <v>18075</v>
      </c>
      <c r="E57" s="44">
        <v>11500</v>
      </c>
      <c r="F57" s="44">
        <v>6572</v>
      </c>
      <c r="G57" s="44">
        <v>0</v>
      </c>
      <c r="H57" s="93">
        <f t="shared" ref="H57:H64" si="1">SUM(E57:G57)-I57</f>
        <v>11170</v>
      </c>
      <c r="I57" s="93">
        <v>6902</v>
      </c>
      <c r="J57" s="18">
        <f>K57/C3</f>
        <v>0.19047619047619047</v>
      </c>
      <c r="K57" s="19">
        <f>SUM(C57:C64)</f>
        <v>8</v>
      </c>
    </row>
    <row r="58" spans="1:11" ht="31.5" customHeight="1" thickBot="1">
      <c r="A58" s="35" t="s">
        <v>56</v>
      </c>
      <c r="B58" s="44" t="s">
        <v>89</v>
      </c>
      <c r="C58" s="28">
        <v>1</v>
      </c>
      <c r="D58" s="44">
        <v>248</v>
      </c>
      <c r="E58" s="44">
        <v>0</v>
      </c>
      <c r="F58" s="44">
        <v>248</v>
      </c>
      <c r="G58" s="44">
        <v>0</v>
      </c>
      <c r="H58" s="93">
        <f t="shared" si="1"/>
        <v>179</v>
      </c>
      <c r="I58" s="93">
        <v>69</v>
      </c>
    </row>
    <row r="59" spans="1:11" ht="31.5" customHeight="1">
      <c r="A59" s="85" t="s">
        <v>56</v>
      </c>
      <c r="B59" s="44" t="s">
        <v>90</v>
      </c>
      <c r="C59" s="15">
        <v>1</v>
      </c>
      <c r="D59" s="44">
        <v>7718</v>
      </c>
      <c r="E59" s="44">
        <v>6510</v>
      </c>
      <c r="F59" s="44">
        <v>1208</v>
      </c>
      <c r="G59" s="44">
        <v>0</v>
      </c>
      <c r="H59" s="93">
        <f t="shared" si="1"/>
        <v>4745</v>
      </c>
      <c r="I59" s="93">
        <v>2973</v>
      </c>
    </row>
    <row r="60" spans="1:11" ht="31.5" customHeight="1" thickBot="1">
      <c r="A60" s="36" t="s">
        <v>56</v>
      </c>
      <c r="B60" s="44" t="s">
        <v>93</v>
      </c>
      <c r="C60" s="29">
        <v>1</v>
      </c>
      <c r="D60" s="44">
        <v>4898</v>
      </c>
      <c r="E60" s="44">
        <v>4217</v>
      </c>
      <c r="F60" s="44">
        <v>463</v>
      </c>
      <c r="G60" s="44">
        <v>218</v>
      </c>
      <c r="H60" s="93">
        <f t="shared" si="1"/>
        <v>2963</v>
      </c>
      <c r="I60" s="93">
        <v>1935</v>
      </c>
    </row>
    <row r="61" spans="1:11" ht="31.5" customHeight="1">
      <c r="A61" s="36" t="s">
        <v>56</v>
      </c>
      <c r="B61" s="44" t="s">
        <v>94</v>
      </c>
      <c r="C61" s="21">
        <v>1</v>
      </c>
      <c r="D61" s="44">
        <v>10577</v>
      </c>
      <c r="E61" s="44">
        <v>9467</v>
      </c>
      <c r="F61" s="44">
        <v>1103</v>
      </c>
      <c r="G61" s="44">
        <v>0</v>
      </c>
      <c r="H61" s="93">
        <f t="shared" si="1"/>
        <v>7388</v>
      </c>
      <c r="I61" s="93">
        <v>3182</v>
      </c>
    </row>
    <row r="62" spans="1:11" ht="31.5" customHeight="1">
      <c r="A62" s="36" t="s">
        <v>56</v>
      </c>
      <c r="B62" s="44" t="s">
        <v>95</v>
      </c>
      <c r="C62" s="15">
        <v>1</v>
      </c>
      <c r="D62" s="44">
        <v>4606</v>
      </c>
      <c r="E62" s="44">
        <v>4355</v>
      </c>
      <c r="F62" s="44">
        <v>251</v>
      </c>
      <c r="G62" s="44">
        <v>0</v>
      </c>
      <c r="H62" s="93">
        <f t="shared" si="1"/>
        <v>3009</v>
      </c>
      <c r="I62" s="93">
        <v>1597</v>
      </c>
    </row>
    <row r="63" spans="1:11" ht="31.5" customHeight="1">
      <c r="A63" s="36" t="s">
        <v>56</v>
      </c>
      <c r="B63" s="44" t="s">
        <v>96</v>
      </c>
      <c r="C63" s="55">
        <v>1</v>
      </c>
      <c r="D63" s="44">
        <v>5065</v>
      </c>
      <c r="E63" s="44">
        <v>4149</v>
      </c>
      <c r="F63" s="44">
        <v>916</v>
      </c>
      <c r="G63" s="44">
        <v>0</v>
      </c>
      <c r="H63" s="93">
        <f t="shared" si="1"/>
        <v>2611</v>
      </c>
      <c r="I63" s="113">
        <v>2454</v>
      </c>
    </row>
    <row r="64" spans="1:11" ht="31.5" customHeight="1">
      <c r="A64" s="85" t="s">
        <v>56</v>
      </c>
      <c r="B64" s="44" t="s">
        <v>99</v>
      </c>
      <c r="C64" s="55">
        <v>1</v>
      </c>
      <c r="D64" s="44">
        <v>4356</v>
      </c>
      <c r="E64" s="44">
        <v>3944</v>
      </c>
      <c r="F64" s="44">
        <v>412</v>
      </c>
      <c r="G64" s="44">
        <v>0</v>
      </c>
      <c r="H64" s="93">
        <f t="shared" si="1"/>
        <v>1547</v>
      </c>
      <c r="I64" s="113">
        <v>2809</v>
      </c>
    </row>
    <row r="65" spans="1:11" ht="31.5" customHeight="1" thickBot="1">
      <c r="A65" s="117" t="s">
        <v>58</v>
      </c>
      <c r="B65" s="117"/>
      <c r="C65" s="117"/>
      <c r="D65" s="117"/>
      <c r="E65" s="117"/>
      <c r="F65" s="117"/>
      <c r="G65" s="117"/>
      <c r="H65" s="117"/>
      <c r="I65" s="117"/>
      <c r="J65" s="37"/>
    </row>
    <row r="66" spans="1:11" ht="31.5" customHeight="1" thickBot="1">
      <c r="A66" s="35" t="s">
        <v>58</v>
      </c>
      <c r="B66" s="44" t="s">
        <v>62</v>
      </c>
      <c r="C66" s="15">
        <v>1</v>
      </c>
      <c r="D66" s="97">
        <v>1423</v>
      </c>
      <c r="E66" s="97">
        <v>9</v>
      </c>
      <c r="F66" s="97">
        <v>1406</v>
      </c>
      <c r="G66" s="97">
        <v>0</v>
      </c>
      <c r="H66" s="92">
        <f>SUM(E66:G66)-I66</f>
        <v>506</v>
      </c>
      <c r="I66" s="92">
        <v>909</v>
      </c>
      <c r="J66" s="18">
        <f>K66/C3</f>
        <v>0.35714285714285715</v>
      </c>
      <c r="K66" s="19">
        <f>SUM(C66:C80)</f>
        <v>15</v>
      </c>
    </row>
    <row r="67" spans="1:11" ht="31.5" customHeight="1" thickBot="1">
      <c r="A67" s="85" t="s">
        <v>58</v>
      </c>
      <c r="B67" s="44" t="s">
        <v>73</v>
      </c>
      <c r="C67" s="29">
        <v>1</v>
      </c>
      <c r="D67" s="97">
        <v>21</v>
      </c>
      <c r="E67" s="97">
        <v>0</v>
      </c>
      <c r="F67" s="97">
        <v>21</v>
      </c>
      <c r="G67" s="97">
        <v>0</v>
      </c>
      <c r="H67" s="92">
        <f t="shared" ref="H67:H71" si="2">SUM(E67:G67)-I67</f>
        <v>21</v>
      </c>
      <c r="I67" s="92">
        <v>0</v>
      </c>
    </row>
    <row r="68" spans="1:11" ht="31.5" customHeight="1">
      <c r="A68" s="38" t="s">
        <v>58</v>
      </c>
      <c r="B68" s="44" t="s">
        <v>78</v>
      </c>
      <c r="C68" s="21">
        <v>1</v>
      </c>
      <c r="D68" s="44">
        <v>3411</v>
      </c>
      <c r="E68" s="44">
        <v>528</v>
      </c>
      <c r="F68" s="44">
        <v>2857</v>
      </c>
      <c r="G68" s="44">
        <v>0</v>
      </c>
      <c r="H68" s="92">
        <f t="shared" si="2"/>
        <v>3130</v>
      </c>
      <c r="I68" s="92">
        <v>255</v>
      </c>
    </row>
    <row r="69" spans="1:11" ht="31.5" customHeight="1">
      <c r="A69" s="35" t="s">
        <v>58</v>
      </c>
      <c r="B69" s="44" t="s">
        <v>83</v>
      </c>
      <c r="C69" s="25">
        <v>1</v>
      </c>
      <c r="D69" s="44">
        <v>1721</v>
      </c>
      <c r="E69" s="44">
        <v>1712</v>
      </c>
      <c r="F69" s="44">
        <v>0</v>
      </c>
      <c r="G69" s="44">
        <v>0</v>
      </c>
      <c r="H69" s="92">
        <f t="shared" si="2"/>
        <v>1605</v>
      </c>
      <c r="I69" s="92">
        <v>107</v>
      </c>
    </row>
    <row r="70" spans="1:11" ht="31.5" customHeight="1" thickBot="1">
      <c r="A70" s="35" t="s">
        <v>58</v>
      </c>
      <c r="B70" s="44" t="s">
        <v>85</v>
      </c>
      <c r="C70" s="29">
        <v>1</v>
      </c>
      <c r="D70" s="97">
        <v>0</v>
      </c>
      <c r="E70" s="97"/>
      <c r="F70" s="97"/>
      <c r="G70" s="97"/>
      <c r="H70" s="92">
        <f t="shared" si="2"/>
        <v>0</v>
      </c>
      <c r="I70" s="92">
        <v>0</v>
      </c>
    </row>
    <row r="71" spans="1:11" ht="31.5" customHeight="1">
      <c r="A71" s="35" t="s">
        <v>58</v>
      </c>
      <c r="B71" s="44" t="s">
        <v>86</v>
      </c>
      <c r="C71" s="21">
        <v>1</v>
      </c>
      <c r="D71" s="44">
        <v>202</v>
      </c>
      <c r="E71" s="44">
        <v>202</v>
      </c>
      <c r="F71" s="44">
        <v>0</v>
      </c>
      <c r="G71" s="44">
        <v>0</v>
      </c>
      <c r="H71" s="92">
        <f t="shared" si="2"/>
        <v>202</v>
      </c>
      <c r="I71" s="92">
        <v>0</v>
      </c>
    </row>
    <row r="72" spans="1:11" ht="31.5" customHeight="1">
      <c r="A72" s="35" t="s">
        <v>58</v>
      </c>
      <c r="B72" s="44" t="s">
        <v>87</v>
      </c>
      <c r="C72" s="15">
        <v>1</v>
      </c>
      <c r="D72" s="97">
        <v>0</v>
      </c>
      <c r="E72" s="97"/>
      <c r="F72" s="97"/>
      <c r="G72" s="97"/>
      <c r="H72" s="92">
        <f t="shared" ref="H72" si="3">SUM(E72:G72)-I72</f>
        <v>0</v>
      </c>
      <c r="I72" s="92">
        <v>0</v>
      </c>
    </row>
    <row r="73" spans="1:11" ht="31.5" customHeight="1">
      <c r="A73" s="35" t="s">
        <v>58</v>
      </c>
      <c r="B73" s="44" t="s">
        <v>91</v>
      </c>
      <c r="C73" s="55">
        <v>1</v>
      </c>
      <c r="D73" s="97">
        <v>0</v>
      </c>
      <c r="E73" s="97"/>
      <c r="F73" s="97"/>
      <c r="G73" s="97"/>
      <c r="H73" s="92">
        <f t="shared" ref="H73" si="4">SUM(E73:G73)-I73</f>
        <v>0</v>
      </c>
      <c r="I73" s="92">
        <v>0</v>
      </c>
    </row>
    <row r="74" spans="1:11" ht="31.5" customHeight="1">
      <c r="A74" s="35" t="s">
        <v>58</v>
      </c>
      <c r="B74" s="44" t="s">
        <v>92</v>
      </c>
      <c r="C74" s="55">
        <v>1</v>
      </c>
      <c r="D74" s="97">
        <v>0</v>
      </c>
      <c r="E74" s="97"/>
      <c r="F74" s="97"/>
      <c r="G74" s="97"/>
      <c r="H74" s="92">
        <f t="shared" ref="H74:H75" si="5">SUM(E74:G74)-I74</f>
        <v>0</v>
      </c>
      <c r="I74" s="92">
        <v>0</v>
      </c>
    </row>
    <row r="75" spans="1:11" ht="31.5" customHeight="1">
      <c r="A75" s="35" t="s">
        <v>58</v>
      </c>
      <c r="B75" s="44" t="s">
        <v>97</v>
      </c>
      <c r="C75" s="55">
        <v>1</v>
      </c>
      <c r="D75" s="44">
        <v>486</v>
      </c>
      <c r="E75" s="44">
        <v>155</v>
      </c>
      <c r="F75" s="44">
        <v>331</v>
      </c>
      <c r="G75" s="44">
        <v>0</v>
      </c>
      <c r="H75" s="92">
        <f t="shared" si="5"/>
        <v>269</v>
      </c>
      <c r="I75" s="95">
        <v>217</v>
      </c>
    </row>
    <row r="76" spans="1:11" ht="31.5" customHeight="1">
      <c r="A76" s="35" t="s">
        <v>58</v>
      </c>
      <c r="B76" s="44" t="s">
        <v>98</v>
      </c>
      <c r="C76" s="55">
        <v>1</v>
      </c>
      <c r="D76" s="97">
        <v>0</v>
      </c>
      <c r="E76" s="97"/>
      <c r="F76" s="97"/>
      <c r="G76" s="97"/>
      <c r="H76" s="92">
        <f t="shared" ref="H76:H77" si="6">SUM(E76:G76)-I76</f>
        <v>0</v>
      </c>
      <c r="I76" s="92">
        <v>0</v>
      </c>
    </row>
    <row r="77" spans="1:11" ht="31.5" customHeight="1">
      <c r="A77" s="35" t="s">
        <v>58</v>
      </c>
      <c r="B77" s="44" t="s">
        <v>100</v>
      </c>
      <c r="C77" s="55">
        <v>1</v>
      </c>
      <c r="D77" s="44">
        <v>2898</v>
      </c>
      <c r="E77" s="44">
        <v>1166</v>
      </c>
      <c r="F77" s="44">
        <v>1564</v>
      </c>
      <c r="G77" s="44">
        <v>0</v>
      </c>
      <c r="H77" s="92">
        <f t="shared" si="6"/>
        <v>0</v>
      </c>
      <c r="I77" s="95">
        <v>2730</v>
      </c>
    </row>
    <row r="78" spans="1:11" ht="31.5" customHeight="1">
      <c r="A78" s="35" t="s">
        <v>58</v>
      </c>
      <c r="B78" s="44" t="s">
        <v>101</v>
      </c>
      <c r="C78" s="55">
        <v>1</v>
      </c>
      <c r="D78" s="97">
        <v>0</v>
      </c>
      <c r="E78" s="97"/>
      <c r="F78" s="97"/>
      <c r="G78" s="97"/>
      <c r="H78" s="92">
        <f t="shared" ref="H78:H81" si="7">SUM(E78:G78)-I78</f>
        <v>0</v>
      </c>
      <c r="I78" s="92">
        <v>0</v>
      </c>
    </row>
    <row r="79" spans="1:11" ht="31.5" customHeight="1">
      <c r="A79" s="38" t="s">
        <v>58</v>
      </c>
      <c r="B79" s="44" t="s">
        <v>102</v>
      </c>
      <c r="C79" s="55">
        <v>1</v>
      </c>
      <c r="D79" s="44">
        <v>5173</v>
      </c>
      <c r="E79" s="44">
        <v>1486</v>
      </c>
      <c r="F79" s="44">
        <v>3687</v>
      </c>
      <c r="G79" s="44">
        <v>0</v>
      </c>
      <c r="H79" s="92">
        <f t="shared" si="7"/>
        <v>4562</v>
      </c>
      <c r="I79" s="95">
        <v>611</v>
      </c>
    </row>
    <row r="80" spans="1:11" ht="31.5" customHeight="1">
      <c r="A80" s="38" t="s">
        <v>58</v>
      </c>
      <c r="B80" s="44" t="s">
        <v>104</v>
      </c>
      <c r="C80" s="55">
        <v>1</v>
      </c>
      <c r="D80" s="44">
        <v>3123</v>
      </c>
      <c r="E80" s="44">
        <v>1269</v>
      </c>
      <c r="F80" s="44">
        <v>1854</v>
      </c>
      <c r="G80" s="44">
        <v>0</v>
      </c>
      <c r="H80" s="92">
        <f t="shared" si="7"/>
        <v>2624</v>
      </c>
      <c r="I80" s="95">
        <v>499</v>
      </c>
    </row>
    <row r="81" spans="1:11" ht="31.5" customHeight="1">
      <c r="A81" s="38" t="s">
        <v>58</v>
      </c>
      <c r="B81" s="44" t="s">
        <v>106</v>
      </c>
      <c r="C81" s="55">
        <v>1</v>
      </c>
      <c r="D81" s="44">
        <v>6201</v>
      </c>
      <c r="E81" s="44">
        <v>3133</v>
      </c>
      <c r="F81" s="44">
        <v>3067</v>
      </c>
      <c r="G81" s="44">
        <v>0</v>
      </c>
      <c r="H81" s="92">
        <f t="shared" si="7"/>
        <v>3436</v>
      </c>
      <c r="I81" s="95">
        <v>2764</v>
      </c>
    </row>
    <row r="82" spans="1:11" ht="31.5" customHeight="1" thickBot="1">
      <c r="A82" s="117" t="s">
        <v>57</v>
      </c>
      <c r="B82" s="117"/>
      <c r="C82" s="117"/>
      <c r="D82" s="117"/>
      <c r="E82" s="117"/>
      <c r="F82" s="117"/>
      <c r="G82" s="117"/>
      <c r="H82" s="117"/>
      <c r="I82" s="117"/>
    </row>
    <row r="83" spans="1:11" ht="31.5" customHeight="1" thickBot="1">
      <c r="A83" s="85" t="s">
        <v>57</v>
      </c>
      <c r="B83" s="82" t="s">
        <v>84</v>
      </c>
      <c r="C83" s="72">
        <v>1</v>
      </c>
      <c r="D83" s="82">
        <v>1627</v>
      </c>
      <c r="E83" s="97">
        <v>1258</v>
      </c>
      <c r="F83" s="97">
        <v>369</v>
      </c>
      <c r="G83" s="97">
        <v>0</v>
      </c>
      <c r="H83" s="93">
        <f>SUM(E83:G83)-I83</f>
        <v>1267</v>
      </c>
      <c r="I83" s="93">
        <v>360</v>
      </c>
      <c r="J83" s="73">
        <f>K83/C3</f>
        <v>2.3809523809523808E-2</v>
      </c>
      <c r="K83" s="19">
        <f>SUM(C83:C86)</f>
        <v>1</v>
      </c>
    </row>
    <row r="84" spans="1:11" ht="31.5" customHeight="1">
      <c r="A84" s="78"/>
      <c r="B84" s="26"/>
      <c r="C84" s="72"/>
      <c r="D84" s="97"/>
      <c r="E84" s="97"/>
      <c r="F84" s="97"/>
      <c r="G84" s="97"/>
      <c r="H84" s="93"/>
      <c r="I84" s="93"/>
      <c r="J84" s="37"/>
    </row>
    <row r="85" spans="1:11" ht="31.5" customHeight="1">
      <c r="A85" s="78"/>
      <c r="B85" s="44"/>
      <c r="C85" s="55"/>
      <c r="D85" s="97"/>
      <c r="E85" s="97"/>
      <c r="F85" s="97"/>
      <c r="G85" s="97"/>
      <c r="H85" s="93"/>
      <c r="I85" s="93"/>
      <c r="J85" s="37"/>
    </row>
    <row r="86" spans="1:11" ht="31.5" customHeight="1">
      <c r="A86" s="78"/>
      <c r="B86" s="44"/>
      <c r="C86" s="55"/>
      <c r="D86" s="97"/>
      <c r="E86" s="97"/>
      <c r="F86" s="97"/>
      <c r="G86" s="97"/>
      <c r="H86" s="93"/>
      <c r="I86" s="93"/>
      <c r="J86" s="37"/>
    </row>
    <row r="87" spans="1:11" ht="31.5" customHeight="1" thickBot="1">
      <c r="A87" s="117" t="s">
        <v>59</v>
      </c>
      <c r="B87" s="117"/>
      <c r="C87" s="117"/>
      <c r="D87" s="117"/>
      <c r="E87" s="117"/>
      <c r="F87" s="117"/>
      <c r="G87" s="117"/>
      <c r="H87" s="117"/>
      <c r="I87" s="117"/>
    </row>
    <row r="88" spans="1:11" ht="31.5" customHeight="1" thickBot="1">
      <c r="A88" s="78"/>
      <c r="B88" s="44"/>
      <c r="C88" s="15"/>
      <c r="D88" s="97"/>
      <c r="E88" s="97"/>
      <c r="F88" s="97"/>
      <c r="G88" s="97"/>
      <c r="H88" s="93"/>
      <c r="I88" s="93"/>
      <c r="J88" s="18">
        <f>K88/C3</f>
        <v>0</v>
      </c>
      <c r="K88" s="19">
        <f>SUM(C88:C89)</f>
        <v>0</v>
      </c>
    </row>
    <row r="89" spans="1:11" ht="31.5" customHeight="1">
      <c r="A89" s="84"/>
      <c r="B89" s="44"/>
      <c r="C89" s="55"/>
      <c r="D89" s="97"/>
      <c r="E89" s="97"/>
      <c r="F89" s="97"/>
      <c r="G89" s="97"/>
      <c r="H89" s="93"/>
      <c r="I89" s="93"/>
      <c r="J89" s="37"/>
    </row>
    <row r="90" spans="1:11" ht="31.5" customHeight="1" thickBot="1">
      <c r="A90" s="117" t="s">
        <v>60</v>
      </c>
      <c r="B90" s="117"/>
      <c r="C90" s="117"/>
      <c r="D90" s="117"/>
      <c r="E90" s="117"/>
      <c r="F90" s="117"/>
      <c r="G90" s="117"/>
      <c r="H90" s="117"/>
      <c r="I90" s="117"/>
    </row>
    <row r="91" spans="1:11" ht="31.5" customHeight="1" thickBot="1">
      <c r="A91" s="36" t="s">
        <v>60</v>
      </c>
      <c r="B91" s="44" t="s">
        <v>80</v>
      </c>
      <c r="C91" s="15">
        <v>1</v>
      </c>
      <c r="D91" s="97">
        <v>1009</v>
      </c>
      <c r="E91" s="44">
        <v>979</v>
      </c>
      <c r="F91" s="44">
        <v>30</v>
      </c>
      <c r="G91" s="44">
        <v>0</v>
      </c>
      <c r="H91" s="92">
        <f>SUM(E91:G91)-I91</f>
        <v>427</v>
      </c>
      <c r="I91" s="93">
        <v>582</v>
      </c>
      <c r="J91" s="73">
        <f>K91/C3</f>
        <v>2.3809523809523808E-2</v>
      </c>
      <c r="K91" s="19">
        <f>SUM(C91:C92)</f>
        <v>1</v>
      </c>
    </row>
    <row r="92" spans="1:11" ht="31.5" customHeight="1">
      <c r="A92" s="78"/>
      <c r="B92" s="14"/>
      <c r="C92" s="15"/>
      <c r="D92" s="97"/>
      <c r="E92" s="97"/>
      <c r="F92" s="97"/>
      <c r="G92" s="97"/>
      <c r="H92" s="93"/>
      <c r="I92" s="93"/>
    </row>
    <row r="93" spans="1:11">
      <c r="A93" s="117"/>
      <c r="B93" s="117"/>
      <c r="C93" s="117"/>
      <c r="D93" s="117"/>
      <c r="E93" s="117"/>
      <c r="F93" s="117"/>
      <c r="G93" s="117"/>
      <c r="H93" s="117"/>
      <c r="I93" s="117"/>
    </row>
    <row r="95" spans="1:11">
      <c r="B95" s="96">
        <f>DOH!C2+LGU!C2+PRIV!C2+PRC!C2</f>
        <v>42</v>
      </c>
    </row>
  </sheetData>
  <sheetProtection password="CAD7" sheet="1" objects="1" scenarios="1" selectLockedCells="1"/>
  <sortState ref="A4:G42">
    <sortCondition ref="A4:A42"/>
  </sortState>
  <mergeCells count="19">
    <mergeCell ref="A32:I32"/>
    <mergeCell ref="A82:I82"/>
    <mergeCell ref="A87:I87"/>
    <mergeCell ref="A93:I93"/>
    <mergeCell ref="A43:I43"/>
    <mergeCell ref="A52:I52"/>
    <mergeCell ref="A56:I56"/>
    <mergeCell ref="A65:I65"/>
    <mergeCell ref="A36:I36"/>
    <mergeCell ref="A39:I39"/>
    <mergeCell ref="A46:I46"/>
    <mergeCell ref="A90:I90"/>
    <mergeCell ref="A1:I1"/>
    <mergeCell ref="A7:I7"/>
    <mergeCell ref="A10:I10"/>
    <mergeCell ref="A24:I24"/>
    <mergeCell ref="A28:I28"/>
    <mergeCell ref="A4:I4"/>
    <mergeCell ref="A13:I13"/>
  </mergeCells>
  <pageMargins left="0.7" right="0.7" top="0.75" bottom="0.75" header="0.3" footer="0.3"/>
  <pageSetup paperSize="9" scale="55" orientation="landscape" r:id="rId1"/>
  <rowBreaks count="2" manualBreakCount="2">
    <brk id="23" max="16383" man="1"/>
    <brk id="58" max="1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zoomScale="85" zoomScaleNormal="85" workbookViewId="0">
      <pane ySplit="2" topLeftCell="A3" activePane="bottomLeft" state="frozen"/>
      <selection activeCell="B1" sqref="B1"/>
      <selection pane="bottomLeft" activeCell="A11" sqref="A11:G11"/>
    </sheetView>
  </sheetViews>
  <sheetFormatPr defaultRowHeight="15.75"/>
  <cols>
    <col min="1" max="1" width="11.85546875" style="31" bestFit="1" customWidth="1"/>
    <col min="2" max="2" width="79.140625" style="32" bestFit="1" customWidth="1"/>
    <col min="3" max="3" width="6.140625" style="31" customWidth="1"/>
    <col min="4" max="4" width="19.7109375" style="31" bestFit="1" customWidth="1"/>
    <col min="5" max="5" width="13.5703125" style="33" customWidth="1"/>
    <col min="6" max="6" width="14" style="33" bestFit="1" customWidth="1"/>
    <col min="7" max="7" width="11.85546875" style="33" bestFit="1" customWidth="1"/>
    <col min="8" max="8" width="11.85546875" style="20" bestFit="1" customWidth="1"/>
    <col min="9" max="9" width="8.85546875" style="20" bestFit="1" customWidth="1"/>
    <col min="10" max="10" width="9.28515625" style="20" bestFit="1" customWidth="1"/>
  </cols>
  <sheetData>
    <row r="1" spans="1:10" ht="101.25" customHeight="1" thickBot="1">
      <c r="A1" s="1" t="s">
        <v>0</v>
      </c>
      <c r="B1" s="2" t="s">
        <v>1</v>
      </c>
      <c r="C1" s="1" t="s">
        <v>2</v>
      </c>
      <c r="D1" s="45" t="str">
        <f>ALL!D2</f>
        <v>TOTAL DONATION (3.7)  with apheresis donation as of February 28, 2018</v>
      </c>
      <c r="E1" s="4" t="s">
        <v>3</v>
      </c>
      <c r="F1" s="3" t="s">
        <v>4</v>
      </c>
      <c r="G1" s="4" t="s">
        <v>5</v>
      </c>
      <c r="H1" s="5" t="s">
        <v>8</v>
      </c>
      <c r="I1" s="5" t="s">
        <v>9</v>
      </c>
      <c r="J1" s="5" t="s">
        <v>10</v>
      </c>
    </row>
    <row r="2" spans="1:10" ht="48" customHeight="1" thickBot="1">
      <c r="A2" s="6"/>
      <c r="B2" s="7"/>
      <c r="C2" s="8">
        <f>SUM(C3:C209)</f>
        <v>9</v>
      </c>
      <c r="D2" s="9">
        <f>SUM(D3:D282)</f>
        <v>76951</v>
      </c>
      <c r="E2" s="10">
        <f>SUM(E3:E282)</f>
        <v>49692</v>
      </c>
      <c r="F2" s="11">
        <f>SUM(F3:F282)</f>
        <v>27228</v>
      </c>
      <c r="G2" s="11">
        <f>SUM(G3:G282)</f>
        <v>0</v>
      </c>
      <c r="H2" s="13">
        <f>E2/SUM(E2:G2)</f>
        <v>0.6460218408736349</v>
      </c>
      <c r="I2" s="13">
        <f>F2/SUM(E2:G2)</f>
        <v>0.35397815912636504</v>
      </c>
      <c r="J2" s="13">
        <f>G2/SUM(E2:G2)</f>
        <v>0</v>
      </c>
    </row>
    <row r="3" spans="1:10" ht="31.5" customHeight="1">
      <c r="A3" s="40" t="s">
        <v>67</v>
      </c>
      <c r="B3" s="44" t="s">
        <v>66</v>
      </c>
      <c r="C3" s="41">
        <v>1</v>
      </c>
      <c r="D3" s="44">
        <v>15712</v>
      </c>
      <c r="E3" s="44">
        <v>14814</v>
      </c>
      <c r="F3" s="44">
        <v>897</v>
      </c>
      <c r="G3" s="44">
        <v>0</v>
      </c>
    </row>
    <row r="4" spans="1:10" ht="31.5" customHeight="1">
      <c r="A4" s="40" t="s">
        <v>54</v>
      </c>
      <c r="B4" s="44" t="s">
        <v>61</v>
      </c>
      <c r="C4" s="75">
        <v>1</v>
      </c>
      <c r="D4" s="97">
        <v>6136</v>
      </c>
      <c r="E4" s="97">
        <v>2900</v>
      </c>
      <c r="F4" s="97">
        <v>3236</v>
      </c>
      <c r="G4" s="97">
        <v>0</v>
      </c>
    </row>
    <row r="5" spans="1:10" ht="31.5" customHeight="1" thickBot="1">
      <c r="A5" s="40" t="s">
        <v>70</v>
      </c>
      <c r="B5" s="44" t="s">
        <v>71</v>
      </c>
      <c r="C5" s="72">
        <v>1</v>
      </c>
      <c r="D5" s="44">
        <v>6315</v>
      </c>
      <c r="E5" s="44">
        <v>3465</v>
      </c>
      <c r="F5" s="44">
        <v>2850</v>
      </c>
      <c r="G5" s="44">
        <v>0</v>
      </c>
    </row>
    <row r="6" spans="1:10" ht="31.5" customHeight="1">
      <c r="A6" s="38" t="s">
        <v>58</v>
      </c>
      <c r="B6" s="44" t="s">
        <v>78</v>
      </c>
      <c r="C6" s="21">
        <v>1</v>
      </c>
      <c r="D6" s="44">
        <v>3411</v>
      </c>
      <c r="E6" s="44">
        <v>528</v>
      </c>
      <c r="F6" s="44">
        <v>2857</v>
      </c>
      <c r="G6" s="44">
        <v>0</v>
      </c>
    </row>
    <row r="7" spans="1:10" ht="31.5" customHeight="1">
      <c r="A7" s="38" t="s">
        <v>56</v>
      </c>
      <c r="B7" s="44" t="s">
        <v>88</v>
      </c>
      <c r="C7" s="15">
        <v>1</v>
      </c>
      <c r="D7" s="44">
        <v>18075</v>
      </c>
      <c r="E7" s="44">
        <v>11500</v>
      </c>
      <c r="F7" s="44">
        <v>6572</v>
      </c>
      <c r="G7" s="44">
        <v>0</v>
      </c>
    </row>
    <row r="8" spans="1:10" ht="31.5" customHeight="1">
      <c r="A8" s="38" t="s">
        <v>58</v>
      </c>
      <c r="B8" s="44" t="s">
        <v>102</v>
      </c>
      <c r="C8" s="55">
        <v>1</v>
      </c>
      <c r="D8" s="44">
        <v>5173</v>
      </c>
      <c r="E8" s="44">
        <v>1486</v>
      </c>
      <c r="F8" s="44">
        <v>3687</v>
      </c>
      <c r="G8" s="44">
        <v>0</v>
      </c>
    </row>
    <row r="9" spans="1:10" ht="31.5" customHeight="1">
      <c r="A9" s="38" t="s">
        <v>58</v>
      </c>
      <c r="B9" s="44" t="s">
        <v>104</v>
      </c>
      <c r="C9" s="55">
        <v>1</v>
      </c>
      <c r="D9" s="44">
        <v>3123</v>
      </c>
      <c r="E9" s="44">
        <v>1269</v>
      </c>
      <c r="F9" s="44">
        <v>1854</v>
      </c>
      <c r="G9" s="44">
        <v>0</v>
      </c>
    </row>
    <row r="10" spans="1:10" ht="31.5" customHeight="1">
      <c r="A10" s="40" t="s">
        <v>54</v>
      </c>
      <c r="B10" s="44" t="s">
        <v>105</v>
      </c>
      <c r="C10" s="25">
        <v>1</v>
      </c>
      <c r="D10" s="44">
        <v>12805</v>
      </c>
      <c r="E10" s="44">
        <v>10597</v>
      </c>
      <c r="F10" s="44">
        <v>2208</v>
      </c>
      <c r="G10" s="44">
        <v>0</v>
      </c>
    </row>
    <row r="11" spans="1:10" ht="31.5" customHeight="1">
      <c r="A11" s="38" t="s">
        <v>58</v>
      </c>
      <c r="B11" s="44" t="s">
        <v>106</v>
      </c>
      <c r="C11" s="55">
        <v>1</v>
      </c>
      <c r="D11" s="44">
        <v>6201</v>
      </c>
      <c r="E11" s="44">
        <v>3133</v>
      </c>
      <c r="F11" s="44">
        <v>3067</v>
      </c>
      <c r="G11" s="44">
        <v>0</v>
      </c>
    </row>
    <row r="12" spans="1:10" ht="31.5" customHeight="1"/>
    <row r="13" spans="1:10" ht="31.5" customHeight="1"/>
    <row r="14" spans="1:10" ht="31.5" customHeight="1"/>
    <row r="15" spans="1:10" ht="31.5" customHeight="1"/>
    <row r="16" spans="1:10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</sheetData>
  <sheetProtection password="CAD7" sheet="1" objects="1" scenarios="1" selectLockedCells="1"/>
  <pageMargins left="0.7" right="0.7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zoomScale="85" zoomScaleNormal="85" workbookViewId="0">
      <pane ySplit="2" topLeftCell="A3" activePane="bottomLeft" state="frozen"/>
      <selection activeCell="B1" sqref="B1"/>
      <selection pane="bottomLeft" activeCell="A9" sqref="A9:G9"/>
    </sheetView>
  </sheetViews>
  <sheetFormatPr defaultRowHeight="15.75"/>
  <cols>
    <col min="1" max="1" width="11.42578125" style="31" customWidth="1"/>
    <col min="2" max="2" width="79.140625" style="32" bestFit="1" customWidth="1"/>
    <col min="3" max="3" width="6.140625" style="31" customWidth="1"/>
    <col min="4" max="4" width="19.7109375" style="31" bestFit="1" customWidth="1"/>
    <col min="5" max="5" width="13.5703125" style="33" customWidth="1"/>
    <col min="6" max="6" width="14" style="33" bestFit="1" customWidth="1"/>
    <col min="7" max="7" width="11.85546875" style="33" bestFit="1" customWidth="1"/>
    <col min="8" max="8" width="11.85546875" style="20" bestFit="1" customWidth="1"/>
    <col min="9" max="9" width="8.85546875" style="20" bestFit="1" customWidth="1"/>
    <col min="10" max="10" width="9.28515625" style="20" bestFit="1" customWidth="1"/>
  </cols>
  <sheetData>
    <row r="1" spans="1:10" ht="98.25" customHeight="1" thickBot="1">
      <c r="A1" s="1" t="s">
        <v>0</v>
      </c>
      <c r="B1" s="2" t="s">
        <v>1</v>
      </c>
      <c r="C1" s="1" t="s">
        <v>2</v>
      </c>
      <c r="D1" s="3" t="str">
        <f>ALL!D2</f>
        <v>TOTAL DONATION (3.7)  with apheresis donation as of February 28, 2018</v>
      </c>
      <c r="E1" s="4" t="s">
        <v>3</v>
      </c>
      <c r="F1" s="3" t="s">
        <v>4</v>
      </c>
      <c r="G1" s="4" t="s">
        <v>5</v>
      </c>
      <c r="H1" s="5" t="s">
        <v>8</v>
      </c>
      <c r="I1" s="5" t="s">
        <v>9</v>
      </c>
      <c r="J1" s="5" t="s">
        <v>10</v>
      </c>
    </row>
    <row r="2" spans="1:10" ht="48" customHeight="1" thickBot="1">
      <c r="A2" s="6"/>
      <c r="B2" s="7"/>
      <c r="C2" s="8">
        <f>SUM(C3:C212)</f>
        <v>7</v>
      </c>
      <c r="D2" s="9">
        <f>SUM(D3:D287)</f>
        <v>24470</v>
      </c>
      <c r="E2" s="10">
        <f>SUM(E3:E287)</f>
        <v>17350</v>
      </c>
      <c r="F2" s="11">
        <f>SUM(F3:F287)</f>
        <v>7120</v>
      </c>
      <c r="G2" s="11">
        <f>SUM(G3:G287)</f>
        <v>0</v>
      </c>
      <c r="H2" s="13">
        <f>E2/SUM(E2:G2)</f>
        <v>0.70903146710257459</v>
      </c>
      <c r="I2" s="13">
        <f>F2/SUM(E2:G2)</f>
        <v>0.29096853289742541</v>
      </c>
      <c r="J2" s="13">
        <f>G2/SUM(E2:G2)</f>
        <v>0</v>
      </c>
    </row>
    <row r="3" spans="1:10" s="19" customFormat="1" ht="31.5" customHeight="1">
      <c r="A3" s="85" t="s">
        <v>57</v>
      </c>
      <c r="B3" s="82" t="s">
        <v>84</v>
      </c>
      <c r="C3" s="72">
        <v>1</v>
      </c>
      <c r="D3" s="82">
        <v>1627</v>
      </c>
      <c r="E3" s="97">
        <v>1258</v>
      </c>
      <c r="F3" s="97">
        <v>369</v>
      </c>
      <c r="G3" s="97">
        <v>0</v>
      </c>
      <c r="H3" s="20"/>
      <c r="I3" s="20"/>
      <c r="J3" s="20"/>
    </row>
    <row r="4" spans="1:10" s="19" customFormat="1" ht="31.5" customHeight="1">
      <c r="A4" s="42" t="s">
        <v>65</v>
      </c>
      <c r="B4" s="44" t="s">
        <v>74</v>
      </c>
      <c r="C4" s="25">
        <v>1</v>
      </c>
      <c r="D4" s="44">
        <v>10682</v>
      </c>
      <c r="E4" s="44">
        <v>5575</v>
      </c>
      <c r="F4" s="44">
        <v>5107</v>
      </c>
      <c r="G4" s="44">
        <v>0</v>
      </c>
      <c r="H4" s="20"/>
      <c r="I4" s="20"/>
      <c r="J4" s="20"/>
    </row>
    <row r="5" spans="1:10" s="19" customFormat="1" ht="31.5" customHeight="1">
      <c r="A5" s="42" t="s">
        <v>67</v>
      </c>
      <c r="B5" s="44" t="s">
        <v>69</v>
      </c>
      <c r="C5" s="41">
        <v>1</v>
      </c>
      <c r="D5" s="16">
        <v>0</v>
      </c>
      <c r="E5" s="17">
        <v>0</v>
      </c>
      <c r="F5" s="16">
        <v>0</v>
      </c>
      <c r="G5" s="16">
        <v>0</v>
      </c>
      <c r="H5" s="20"/>
      <c r="I5" s="20"/>
      <c r="J5" s="20"/>
    </row>
    <row r="6" spans="1:10" s="19" customFormat="1" ht="31.5" customHeight="1" thickBot="1">
      <c r="A6" s="85" t="s">
        <v>58</v>
      </c>
      <c r="B6" s="44" t="s">
        <v>73</v>
      </c>
      <c r="C6" s="29">
        <v>1</v>
      </c>
      <c r="D6" s="97">
        <v>21</v>
      </c>
      <c r="E6" s="97">
        <v>0</v>
      </c>
      <c r="F6" s="97">
        <v>21</v>
      </c>
      <c r="G6" s="97">
        <v>0</v>
      </c>
      <c r="H6" s="20"/>
      <c r="I6" s="20"/>
      <c r="J6" s="20"/>
    </row>
    <row r="7" spans="1:10" ht="31.5" customHeight="1">
      <c r="A7" s="85" t="s">
        <v>56</v>
      </c>
      <c r="B7" s="44" t="s">
        <v>90</v>
      </c>
      <c r="C7" s="15">
        <v>1</v>
      </c>
      <c r="D7" s="44">
        <v>7718</v>
      </c>
      <c r="E7" s="44">
        <v>6510</v>
      </c>
      <c r="F7" s="44">
        <v>1208</v>
      </c>
      <c r="G7" s="44">
        <v>0</v>
      </c>
    </row>
    <row r="8" spans="1:10" ht="31.5" customHeight="1">
      <c r="A8" s="85" t="s">
        <v>56</v>
      </c>
      <c r="B8" s="44" t="s">
        <v>99</v>
      </c>
      <c r="C8" s="55">
        <v>1</v>
      </c>
      <c r="D8" s="44">
        <v>4356</v>
      </c>
      <c r="E8" s="44">
        <v>3944</v>
      </c>
      <c r="F8" s="44">
        <v>412</v>
      </c>
      <c r="G8" s="44">
        <v>0</v>
      </c>
    </row>
    <row r="9" spans="1:10" ht="31.5" customHeight="1">
      <c r="A9" s="42" t="s">
        <v>67</v>
      </c>
      <c r="B9" s="44" t="s">
        <v>107</v>
      </c>
      <c r="C9" s="41">
        <v>1</v>
      </c>
      <c r="D9" s="44">
        <v>66</v>
      </c>
      <c r="E9" s="118">
        <v>63</v>
      </c>
      <c r="F9" s="118">
        <v>3</v>
      </c>
      <c r="G9" s="118">
        <v>0</v>
      </c>
    </row>
    <row r="10" spans="1:10" ht="31.5" customHeight="1"/>
    <row r="11" spans="1:10" ht="31.5" customHeight="1"/>
    <row r="12" spans="1:10" ht="31.5" customHeight="1"/>
    <row r="13" spans="1:10" ht="31.5" customHeight="1"/>
    <row r="14" spans="1:10" ht="31.5" customHeight="1"/>
    <row r="15" spans="1:10" ht="31.5" customHeight="1"/>
    <row r="16" spans="1:10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</sheetData>
  <sheetProtection password="CAD7" sheet="1" objects="1" scenarios="1" selectLockedCells="1"/>
  <pageMargins left="0.7" right="0.7" top="0.75" bottom="0.75" header="0.3" footer="0.3"/>
  <pageSetup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4"/>
  <sheetViews>
    <sheetView zoomScale="85" zoomScaleNormal="85" workbookViewId="0">
      <pane ySplit="2" topLeftCell="A3" activePane="bottomLeft" state="frozen"/>
      <selection activeCell="B1" sqref="B1"/>
      <selection pane="bottomLeft" sqref="A1:XFD1048576"/>
    </sheetView>
  </sheetViews>
  <sheetFormatPr defaultRowHeight="15.75"/>
  <cols>
    <col min="1" max="1" width="11.42578125" style="31" customWidth="1"/>
    <col min="2" max="2" width="79.140625" style="32" bestFit="1" customWidth="1"/>
    <col min="3" max="3" width="6.140625" style="31" customWidth="1"/>
    <col min="4" max="4" width="19.7109375" style="31" bestFit="1" customWidth="1"/>
    <col min="5" max="5" width="13.5703125" style="33" customWidth="1"/>
    <col min="6" max="6" width="14" style="33" bestFit="1" customWidth="1"/>
    <col min="7" max="7" width="11.85546875" style="33" bestFit="1" customWidth="1"/>
    <col min="8" max="8" width="11.85546875" style="20" bestFit="1" customWidth="1"/>
    <col min="9" max="9" width="8.85546875" style="20" bestFit="1" customWidth="1"/>
    <col min="10" max="10" width="9.28515625" style="20" bestFit="1" customWidth="1"/>
  </cols>
  <sheetData>
    <row r="1" spans="1:10" ht="98.25" customHeight="1" thickBot="1">
      <c r="A1" s="1" t="s">
        <v>0</v>
      </c>
      <c r="B1" s="2" t="s">
        <v>1</v>
      </c>
      <c r="C1" s="1" t="s">
        <v>2</v>
      </c>
      <c r="D1" s="3" t="str">
        <f>ALL!D2</f>
        <v>TOTAL DONATION (3.7)  with apheresis donation as of February 28, 2018</v>
      </c>
      <c r="E1" s="4" t="s">
        <v>3</v>
      </c>
      <c r="F1" s="3" t="s">
        <v>4</v>
      </c>
      <c r="G1" s="4" t="s">
        <v>5</v>
      </c>
      <c r="H1" s="5" t="s">
        <v>8</v>
      </c>
      <c r="I1" s="5" t="s">
        <v>9</v>
      </c>
      <c r="J1" s="5" t="s">
        <v>10</v>
      </c>
    </row>
    <row r="2" spans="1:10" ht="48" customHeight="1" thickBot="1">
      <c r="A2" s="6"/>
      <c r="B2" s="7"/>
      <c r="C2" s="8">
        <f>SUM(C3:C218)</f>
        <v>20</v>
      </c>
      <c r="D2" s="9">
        <f>SUM(D3:D275)</f>
        <v>16051</v>
      </c>
      <c r="E2" s="10">
        <f>SUM(E3:E275)</f>
        <v>6868</v>
      </c>
      <c r="F2" s="11">
        <f>SUM(F3:F275)</f>
        <v>8996</v>
      </c>
      <c r="G2" s="11">
        <f>SUM(G3:G275)</f>
        <v>0</v>
      </c>
      <c r="H2" s="13">
        <f>E2/SUM(E2:G2)</f>
        <v>0.43292990418557742</v>
      </c>
      <c r="I2" s="13">
        <f>F2/SUM(E2:G2)</f>
        <v>0.56707009581442258</v>
      </c>
      <c r="J2" s="13">
        <f>G2/SUM(E2:G2)</f>
        <v>0</v>
      </c>
    </row>
    <row r="3" spans="1:10" ht="31.5" customHeight="1">
      <c r="A3" s="35" t="s">
        <v>58</v>
      </c>
      <c r="B3" s="44" t="s">
        <v>62</v>
      </c>
      <c r="C3" s="15">
        <v>1</v>
      </c>
      <c r="D3" s="30">
        <v>1423</v>
      </c>
      <c r="E3" s="17">
        <v>9</v>
      </c>
      <c r="F3" s="16">
        <v>1406</v>
      </c>
      <c r="G3" s="16">
        <v>0</v>
      </c>
    </row>
    <row r="4" spans="1:10" s="19" customFormat="1" ht="31.5" customHeight="1">
      <c r="A4" s="39" t="s">
        <v>65</v>
      </c>
      <c r="B4" s="44" t="s">
        <v>64</v>
      </c>
      <c r="C4" s="25">
        <v>1</v>
      </c>
      <c r="D4" s="16">
        <v>0</v>
      </c>
      <c r="E4" s="17">
        <v>0</v>
      </c>
      <c r="F4" s="16">
        <v>0</v>
      </c>
      <c r="G4" s="16">
        <v>0</v>
      </c>
      <c r="H4" s="20"/>
      <c r="I4" s="20"/>
      <c r="J4" s="20"/>
    </row>
    <row r="5" spans="1:10" s="19" customFormat="1" ht="31.5" customHeight="1">
      <c r="A5" s="39" t="s">
        <v>65</v>
      </c>
      <c r="B5" s="44" t="s">
        <v>68</v>
      </c>
      <c r="C5" s="25">
        <v>1</v>
      </c>
      <c r="D5" s="44">
        <v>6173</v>
      </c>
      <c r="E5" s="44">
        <v>3098</v>
      </c>
      <c r="F5" s="44">
        <v>3073</v>
      </c>
      <c r="G5" s="44">
        <v>0</v>
      </c>
      <c r="H5" s="20"/>
      <c r="I5" s="20"/>
      <c r="J5" s="20"/>
    </row>
    <row r="6" spans="1:10" s="19" customFormat="1" ht="31.5" customHeight="1">
      <c r="A6" s="39" t="s">
        <v>65</v>
      </c>
      <c r="B6" s="44" t="s">
        <v>72</v>
      </c>
      <c r="C6" s="25">
        <v>1</v>
      </c>
      <c r="D6" s="44">
        <v>100</v>
      </c>
      <c r="E6" s="44">
        <v>10</v>
      </c>
      <c r="F6" s="44">
        <v>90</v>
      </c>
      <c r="G6" s="44">
        <v>0</v>
      </c>
      <c r="H6" s="20"/>
      <c r="I6" s="20"/>
      <c r="J6" s="20"/>
    </row>
    <row r="7" spans="1:10" s="19" customFormat="1" ht="31.5" customHeight="1">
      <c r="A7" s="39" t="s">
        <v>65</v>
      </c>
      <c r="B7" s="44" t="s">
        <v>75</v>
      </c>
      <c r="C7" s="25">
        <v>1</v>
      </c>
      <c r="D7" s="44">
        <v>1103</v>
      </c>
      <c r="E7" s="44">
        <v>489</v>
      </c>
      <c r="F7" s="44">
        <v>614</v>
      </c>
      <c r="G7" s="44">
        <v>0</v>
      </c>
      <c r="H7" s="20"/>
      <c r="I7" s="20"/>
      <c r="J7" s="20"/>
    </row>
    <row r="8" spans="1:10" s="19" customFormat="1" ht="31.5" customHeight="1">
      <c r="A8" s="39" t="s">
        <v>65</v>
      </c>
      <c r="B8" s="44" t="s">
        <v>76</v>
      </c>
      <c r="C8" s="25">
        <v>1</v>
      </c>
      <c r="D8" s="44">
        <v>1697</v>
      </c>
      <c r="E8" s="44">
        <v>27</v>
      </c>
      <c r="F8" s="44">
        <v>1670</v>
      </c>
      <c r="G8" s="44">
        <v>0</v>
      </c>
      <c r="H8" s="20"/>
      <c r="I8" s="20"/>
      <c r="J8" s="20"/>
    </row>
    <row r="9" spans="1:10" s="19" customFormat="1" ht="31.5" customHeight="1">
      <c r="A9" s="39" t="s">
        <v>65</v>
      </c>
      <c r="B9" s="44" t="s">
        <v>77</v>
      </c>
      <c r="C9" s="25">
        <v>1</v>
      </c>
      <c r="D9" s="97">
        <v>0</v>
      </c>
      <c r="E9" s="100">
        <v>0</v>
      </c>
      <c r="F9" s="97">
        <v>0</v>
      </c>
      <c r="G9" s="97">
        <v>0</v>
      </c>
      <c r="H9" s="20"/>
      <c r="I9" s="20"/>
      <c r="J9" s="20"/>
    </row>
    <row r="10" spans="1:10" s="19" customFormat="1" ht="31.5" customHeight="1">
      <c r="A10" s="39" t="s">
        <v>65</v>
      </c>
      <c r="B10" s="82" t="s">
        <v>81</v>
      </c>
      <c r="C10" s="41">
        <v>1</v>
      </c>
      <c r="D10" s="97">
        <v>0</v>
      </c>
      <c r="E10" s="100">
        <v>0</v>
      </c>
      <c r="F10" s="97">
        <v>0</v>
      </c>
      <c r="G10" s="97">
        <v>0</v>
      </c>
      <c r="H10" s="20"/>
      <c r="I10" s="20"/>
      <c r="J10" s="20"/>
    </row>
    <row r="11" spans="1:10" ht="31.5" customHeight="1">
      <c r="A11" s="39" t="s">
        <v>65</v>
      </c>
      <c r="B11" s="44" t="s">
        <v>82</v>
      </c>
      <c r="C11" s="41">
        <v>1</v>
      </c>
      <c r="D11" s="97">
        <v>0</v>
      </c>
      <c r="E11" s="100">
        <v>0</v>
      </c>
      <c r="F11" s="97">
        <v>0</v>
      </c>
      <c r="G11" s="97">
        <v>0</v>
      </c>
    </row>
    <row r="12" spans="1:10" ht="31.5" customHeight="1">
      <c r="A12" s="35" t="s">
        <v>58</v>
      </c>
      <c r="B12" s="44" t="s">
        <v>83</v>
      </c>
      <c r="C12" s="25">
        <v>1</v>
      </c>
      <c r="D12" s="44">
        <v>1721</v>
      </c>
      <c r="E12" s="44">
        <v>1712</v>
      </c>
      <c r="F12" s="44">
        <v>0</v>
      </c>
      <c r="G12" s="44">
        <v>0</v>
      </c>
    </row>
    <row r="13" spans="1:10" ht="31.5" customHeight="1" thickBot="1">
      <c r="A13" s="35" t="s">
        <v>58</v>
      </c>
      <c r="B13" s="44" t="s">
        <v>85</v>
      </c>
      <c r="C13" s="29">
        <v>1</v>
      </c>
      <c r="D13" s="108">
        <v>0</v>
      </c>
      <c r="E13" s="97"/>
      <c r="F13" s="97"/>
      <c r="G13" s="97"/>
    </row>
    <row r="14" spans="1:10" ht="31.5" customHeight="1">
      <c r="A14" s="35" t="s">
        <v>58</v>
      </c>
      <c r="B14" s="44" t="s">
        <v>86</v>
      </c>
      <c r="C14" s="21">
        <v>1</v>
      </c>
      <c r="D14" s="44">
        <v>202</v>
      </c>
      <c r="E14" s="44">
        <v>202</v>
      </c>
      <c r="F14" s="44">
        <v>0</v>
      </c>
      <c r="G14" s="44">
        <v>0</v>
      </c>
    </row>
    <row r="15" spans="1:10" ht="31.5" customHeight="1" thickBot="1">
      <c r="A15" s="35" t="s">
        <v>58</v>
      </c>
      <c r="B15" s="44" t="s">
        <v>87</v>
      </c>
      <c r="C15" s="15">
        <v>1</v>
      </c>
      <c r="D15" s="97">
        <v>0</v>
      </c>
      <c r="E15" s="97"/>
      <c r="F15" s="97"/>
      <c r="G15" s="97"/>
    </row>
    <row r="16" spans="1:10" ht="31.5" customHeight="1" thickBot="1">
      <c r="A16" s="35" t="s">
        <v>56</v>
      </c>
      <c r="B16" s="44" t="s">
        <v>89</v>
      </c>
      <c r="C16" s="28">
        <v>1</v>
      </c>
      <c r="D16" s="44">
        <v>248</v>
      </c>
      <c r="E16" s="44">
        <v>0</v>
      </c>
      <c r="F16" s="44">
        <v>248</v>
      </c>
      <c r="G16" s="44">
        <v>0</v>
      </c>
    </row>
    <row r="17" spans="1:7" ht="31.5" customHeight="1">
      <c r="A17" s="35" t="s">
        <v>58</v>
      </c>
      <c r="B17" s="44" t="s">
        <v>91</v>
      </c>
      <c r="C17" s="55">
        <v>1</v>
      </c>
      <c r="D17" s="97">
        <v>0</v>
      </c>
      <c r="E17" s="97"/>
      <c r="F17" s="97"/>
      <c r="G17" s="97"/>
    </row>
    <row r="18" spans="1:7" ht="31.5" customHeight="1">
      <c r="A18" s="35" t="s">
        <v>58</v>
      </c>
      <c r="B18" s="44" t="s">
        <v>92</v>
      </c>
      <c r="C18" s="55">
        <v>1</v>
      </c>
      <c r="D18" s="97">
        <v>0</v>
      </c>
      <c r="E18" s="97"/>
      <c r="F18" s="97"/>
      <c r="G18" s="97"/>
    </row>
    <row r="19" spans="1:7" ht="31.5" customHeight="1">
      <c r="A19" s="35" t="s">
        <v>58</v>
      </c>
      <c r="B19" s="44" t="s">
        <v>97</v>
      </c>
      <c r="C19" s="55">
        <v>1</v>
      </c>
      <c r="D19" s="44">
        <v>486</v>
      </c>
      <c r="E19" s="44">
        <v>155</v>
      </c>
      <c r="F19" s="44">
        <v>331</v>
      </c>
      <c r="G19" s="44">
        <v>0</v>
      </c>
    </row>
    <row r="20" spans="1:7" ht="31.5" customHeight="1">
      <c r="A20" s="35" t="s">
        <v>58</v>
      </c>
      <c r="B20" s="44" t="s">
        <v>98</v>
      </c>
      <c r="C20" s="55">
        <v>1</v>
      </c>
      <c r="D20" s="97">
        <v>0</v>
      </c>
      <c r="E20" s="97"/>
      <c r="F20" s="97"/>
      <c r="G20" s="97"/>
    </row>
    <row r="21" spans="1:7" ht="31.5" customHeight="1">
      <c r="A21" s="35" t="s">
        <v>58</v>
      </c>
      <c r="B21" s="44" t="s">
        <v>100</v>
      </c>
      <c r="C21" s="55">
        <v>1</v>
      </c>
      <c r="D21" s="44">
        <v>2898</v>
      </c>
      <c r="E21" s="44">
        <v>1166</v>
      </c>
      <c r="F21" s="44">
        <v>1564</v>
      </c>
      <c r="G21" s="44">
        <v>0</v>
      </c>
    </row>
    <row r="22" spans="1:7" ht="31.5" customHeight="1">
      <c r="A22" s="35" t="s">
        <v>58</v>
      </c>
      <c r="B22" s="44" t="s">
        <v>101</v>
      </c>
      <c r="C22" s="55">
        <v>1</v>
      </c>
      <c r="D22" s="97">
        <v>0</v>
      </c>
      <c r="E22" s="97"/>
      <c r="F22" s="97"/>
      <c r="G22" s="97"/>
    </row>
    <row r="23" spans="1:7" ht="31.5" customHeight="1"/>
    <row r="24" spans="1:7" ht="31.5" customHeight="1"/>
  </sheetData>
  <sheetProtection password="CAD7" sheet="1" objects="1" scenarios="1" selectLockedCells="1"/>
  <pageMargins left="0.7" right="0.7" top="0.75" bottom="0.75" header="0.3" footer="0.3"/>
  <pageSetup scale="6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zoomScale="85" zoomScaleNormal="85" workbookViewId="0">
      <pane ySplit="2" topLeftCell="A3" activePane="bottomLeft" state="frozen"/>
      <selection activeCell="B1" sqref="B1"/>
      <selection pane="bottomLeft" sqref="A1:XFD1048576"/>
    </sheetView>
  </sheetViews>
  <sheetFormatPr defaultRowHeight="15.75"/>
  <cols>
    <col min="1" max="1" width="11.42578125" style="31" customWidth="1"/>
    <col min="2" max="2" width="79.140625" style="32" bestFit="1" customWidth="1"/>
    <col min="3" max="3" width="6.140625" style="31" customWidth="1"/>
    <col min="4" max="4" width="19.7109375" style="31" bestFit="1" customWidth="1"/>
    <col min="5" max="5" width="13.5703125" style="33" customWidth="1"/>
    <col min="6" max="6" width="14" style="33" bestFit="1" customWidth="1"/>
    <col min="7" max="7" width="11.85546875" style="33" bestFit="1" customWidth="1"/>
    <col min="8" max="8" width="11.85546875" style="20" bestFit="1" customWidth="1"/>
    <col min="9" max="9" width="8.85546875" style="20" bestFit="1" customWidth="1"/>
    <col min="10" max="10" width="9.28515625" style="20" bestFit="1" customWidth="1"/>
  </cols>
  <sheetData>
    <row r="1" spans="1:10" ht="100.5" customHeight="1" thickBot="1">
      <c r="A1" s="1" t="s">
        <v>0</v>
      </c>
      <c r="B1" s="2" t="s">
        <v>1</v>
      </c>
      <c r="C1" s="1" t="s">
        <v>2</v>
      </c>
      <c r="D1" s="3" t="str">
        <f>ALL!D2</f>
        <v>TOTAL DONATION (3.7)  with apheresis donation as of February 28, 2018</v>
      </c>
      <c r="E1" s="4" t="s">
        <v>3</v>
      </c>
      <c r="F1" s="3" t="s">
        <v>4</v>
      </c>
      <c r="G1" s="4" t="s">
        <v>5</v>
      </c>
      <c r="H1" s="5" t="s">
        <v>8</v>
      </c>
      <c r="I1" s="5" t="s">
        <v>9</v>
      </c>
      <c r="J1" s="5" t="s">
        <v>10</v>
      </c>
    </row>
    <row r="2" spans="1:10" ht="48" customHeight="1" thickBot="1">
      <c r="A2" s="6"/>
      <c r="B2" s="7"/>
      <c r="C2" s="8">
        <f>SUM(C4:C216)</f>
        <v>6</v>
      </c>
      <c r="D2" s="9">
        <f>SUM(D3:D300)</f>
        <v>35571</v>
      </c>
      <c r="E2" s="10">
        <f>SUM(E3:E300)</f>
        <v>32583</v>
      </c>
      <c r="F2" s="11">
        <f>SUM(F3:F300)</f>
        <v>2763</v>
      </c>
      <c r="G2" s="11">
        <f>SUM(G3:G300)</f>
        <v>218</v>
      </c>
      <c r="H2" s="13">
        <f>E2/SUM(E2:G2)</f>
        <v>0.91617928242042512</v>
      </c>
      <c r="I2" s="13">
        <f>F2/SUM(E2:G2)</f>
        <v>7.7690923405691142E-2</v>
      </c>
      <c r="J2" s="13">
        <f>G2/SUM(E2:G2)</f>
        <v>6.1297941738837026E-3</v>
      </c>
    </row>
    <row r="3" spans="1:10" ht="31.5" customHeight="1">
      <c r="A3" s="34"/>
      <c r="B3" s="14"/>
      <c r="C3" s="15"/>
      <c r="D3" s="16"/>
      <c r="E3" s="17"/>
      <c r="F3" s="16"/>
      <c r="G3" s="16"/>
    </row>
    <row r="4" spans="1:10" ht="31.5" customHeight="1">
      <c r="A4" s="107" t="s">
        <v>65</v>
      </c>
      <c r="B4" s="44" t="s">
        <v>79</v>
      </c>
      <c r="C4" s="41">
        <v>1</v>
      </c>
      <c r="D4" s="44">
        <v>9416</v>
      </c>
      <c r="E4" s="106">
        <v>9416</v>
      </c>
      <c r="F4" s="106">
        <v>0</v>
      </c>
      <c r="G4" s="106">
        <v>0</v>
      </c>
    </row>
    <row r="5" spans="1:10" s="19" customFormat="1" ht="31.5" customHeight="1">
      <c r="A5" s="36" t="s">
        <v>60</v>
      </c>
      <c r="B5" s="44" t="s">
        <v>80</v>
      </c>
      <c r="C5" s="15">
        <v>1</v>
      </c>
      <c r="D5" s="97">
        <v>1009</v>
      </c>
      <c r="E5" s="44">
        <v>979</v>
      </c>
      <c r="F5" s="44">
        <v>30</v>
      </c>
      <c r="G5" s="44">
        <v>0</v>
      </c>
      <c r="H5" s="20"/>
      <c r="I5" s="20"/>
      <c r="J5" s="20"/>
    </row>
    <row r="6" spans="1:10" s="19" customFormat="1" ht="31.5" customHeight="1" thickBot="1">
      <c r="A6" s="36" t="s">
        <v>56</v>
      </c>
      <c r="B6" s="44" t="s">
        <v>93</v>
      </c>
      <c r="C6" s="29">
        <v>1</v>
      </c>
      <c r="D6" s="44">
        <v>4898</v>
      </c>
      <c r="E6" s="44">
        <v>4217</v>
      </c>
      <c r="F6" s="44">
        <v>463</v>
      </c>
      <c r="G6" s="44">
        <v>218</v>
      </c>
      <c r="H6" s="20"/>
      <c r="I6" s="20"/>
      <c r="J6" s="20"/>
    </row>
    <row r="7" spans="1:10" s="19" customFormat="1" ht="31.5" customHeight="1">
      <c r="A7" s="36" t="s">
        <v>56</v>
      </c>
      <c r="B7" s="44" t="s">
        <v>94</v>
      </c>
      <c r="C7" s="21">
        <v>1</v>
      </c>
      <c r="D7" s="44">
        <v>10577</v>
      </c>
      <c r="E7" s="44">
        <v>9467</v>
      </c>
      <c r="F7" s="44">
        <v>1103</v>
      </c>
      <c r="G7" s="44">
        <v>0</v>
      </c>
      <c r="H7" s="20"/>
      <c r="I7" s="20"/>
      <c r="J7" s="20"/>
    </row>
    <row r="8" spans="1:10" s="19" customFormat="1" ht="31.5" customHeight="1">
      <c r="A8" s="36" t="s">
        <v>56</v>
      </c>
      <c r="B8" s="44" t="s">
        <v>95</v>
      </c>
      <c r="C8" s="15">
        <v>1</v>
      </c>
      <c r="D8" s="44">
        <v>4606</v>
      </c>
      <c r="E8" s="44">
        <v>4355</v>
      </c>
      <c r="F8" s="44">
        <v>251</v>
      </c>
      <c r="G8" s="44">
        <v>0</v>
      </c>
      <c r="H8" s="20"/>
      <c r="I8" s="20"/>
      <c r="J8" s="20"/>
    </row>
    <row r="9" spans="1:10" ht="31.5" customHeight="1">
      <c r="A9" s="36" t="s">
        <v>56</v>
      </c>
      <c r="B9" s="44" t="s">
        <v>96</v>
      </c>
      <c r="C9" s="55">
        <v>1</v>
      </c>
      <c r="D9" s="44">
        <v>5065</v>
      </c>
      <c r="E9" s="44">
        <v>4149</v>
      </c>
      <c r="F9" s="44">
        <v>916</v>
      </c>
      <c r="G9" s="44">
        <v>0</v>
      </c>
    </row>
  </sheetData>
  <sheetProtection password="CAD7" sheet="1" objects="1" scenarios="1" selectLockedCells="1"/>
  <pageMargins left="0.7" right="0.7" top="0.75" bottom="0.75" header="0.3" footer="0.3"/>
  <pageSetup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0"/>
  <sheetViews>
    <sheetView workbookViewId="0">
      <selection sqref="A1:XFD1048576"/>
    </sheetView>
  </sheetViews>
  <sheetFormatPr defaultRowHeight="15"/>
  <cols>
    <col min="13" max="13" width="9.140625" style="56"/>
    <col min="14" max="14" width="9.140625" style="57"/>
    <col min="15" max="15" width="9.140625" style="58"/>
  </cols>
  <sheetData>
    <row r="1" spans="1:15">
      <c r="A1" t="s">
        <v>29</v>
      </c>
      <c r="M1" s="56" t="s">
        <v>26</v>
      </c>
      <c r="N1" s="57" t="s">
        <v>27</v>
      </c>
      <c r="O1" s="58" t="s">
        <v>28</v>
      </c>
    </row>
    <row r="2" spans="1:15">
      <c r="M2" s="59">
        <f>ALL!E3</f>
        <v>106493</v>
      </c>
      <c r="N2" s="60">
        <f>ALL!F3</f>
        <v>46107</v>
      </c>
      <c r="O2" s="61">
        <f>ALL!G3</f>
        <v>218</v>
      </c>
    </row>
    <row r="29" spans="1:15">
      <c r="A29" t="s">
        <v>13</v>
      </c>
      <c r="M29" s="56" t="s">
        <v>26</v>
      </c>
      <c r="N29" s="57" t="s">
        <v>27</v>
      </c>
      <c r="O29" s="58" t="s">
        <v>28</v>
      </c>
    </row>
    <row r="30" spans="1:15">
      <c r="M30" s="59">
        <f>DOH!E2</f>
        <v>49692</v>
      </c>
      <c r="N30" s="60">
        <f>DOH!F2</f>
        <v>27228</v>
      </c>
      <c r="O30" s="61">
        <f>DOH!G2</f>
        <v>0</v>
      </c>
    </row>
    <row r="56" spans="1:15">
      <c r="A56" t="s">
        <v>14</v>
      </c>
      <c r="M56" s="56" t="s">
        <v>26</v>
      </c>
      <c r="N56" s="57" t="s">
        <v>27</v>
      </c>
      <c r="O56" s="58" t="s">
        <v>28</v>
      </c>
    </row>
    <row r="57" spans="1:15">
      <c r="M57" s="59">
        <f>LGU!E2</f>
        <v>17350</v>
      </c>
      <c r="N57" s="60">
        <f>LGU!F2</f>
        <v>7120</v>
      </c>
      <c r="O57" s="61">
        <f>LGU!G2</f>
        <v>0</v>
      </c>
    </row>
    <row r="83" spans="1:15">
      <c r="A83" t="s">
        <v>15</v>
      </c>
      <c r="M83" s="56" t="s">
        <v>26</v>
      </c>
      <c r="N83" s="57" t="s">
        <v>27</v>
      </c>
      <c r="O83" s="58" t="s">
        <v>28</v>
      </c>
    </row>
    <row r="84" spans="1:15">
      <c r="M84" s="59">
        <f>PRIV!E2</f>
        <v>6868</v>
      </c>
      <c r="N84" s="60">
        <f>PRIV!F2</f>
        <v>8996</v>
      </c>
      <c r="O84" s="61">
        <f>PRIV!G2</f>
        <v>0</v>
      </c>
    </row>
    <row r="109" spans="1:15">
      <c r="A109" t="s">
        <v>16</v>
      </c>
      <c r="M109" s="56" t="s">
        <v>26</v>
      </c>
      <c r="N109" s="57" t="s">
        <v>27</v>
      </c>
      <c r="O109" s="58" t="s">
        <v>28</v>
      </c>
    </row>
    <row r="110" spans="1:15">
      <c r="M110" s="59">
        <f>PRC!E2</f>
        <v>32583</v>
      </c>
      <c r="N110" s="60">
        <f>PRC!F2</f>
        <v>2763</v>
      </c>
      <c r="O110" s="61">
        <f>PRC!G2</f>
        <v>218</v>
      </c>
    </row>
  </sheetData>
  <sheetProtection password="CAD7" sheet="1" objects="1" scenarios="1" select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2"/>
  <sheetViews>
    <sheetView topLeftCell="A7" workbookViewId="0">
      <selection sqref="A1:XFD1048576"/>
    </sheetView>
  </sheetViews>
  <sheetFormatPr defaultRowHeight="15"/>
  <cols>
    <col min="2" max="2" width="18" customWidth="1"/>
    <col min="3" max="3" width="9.140625" customWidth="1"/>
  </cols>
  <sheetData>
    <row r="1" spans="1:3">
      <c r="A1" s="46" t="s">
        <v>17</v>
      </c>
      <c r="B1" s="46">
        <v>2.9</v>
      </c>
    </row>
    <row r="2" spans="1:3" ht="99.75" customHeight="1">
      <c r="A2" s="46" t="s">
        <v>18</v>
      </c>
      <c r="B2" s="47" t="s">
        <v>19</v>
      </c>
      <c r="C2" s="46" t="s">
        <v>20</v>
      </c>
    </row>
    <row r="3" spans="1:3">
      <c r="A3" s="48">
        <f>SUM(ALL!E3:G3)</f>
        <v>152818</v>
      </c>
      <c r="B3" s="63">
        <f>ALL!I3</f>
        <v>55874</v>
      </c>
      <c r="C3" s="64">
        <f>A3-B3</f>
        <v>96944</v>
      </c>
    </row>
    <row r="4" spans="1:3">
      <c r="A4" s="46"/>
      <c r="B4" s="51">
        <f>B3/A3</f>
        <v>0.36562446832179457</v>
      </c>
      <c r="C4" s="52">
        <f>C3/A3</f>
        <v>0.63437553167820548</v>
      </c>
    </row>
    <row r="5" spans="1:3">
      <c r="B5" s="53"/>
      <c r="C5" s="53"/>
    </row>
    <row r="20" spans="1:5">
      <c r="A20" s="46" t="s">
        <v>21</v>
      </c>
      <c r="B20" s="46" t="s">
        <v>22</v>
      </c>
      <c r="C20" s="49" t="s">
        <v>23</v>
      </c>
      <c r="D20" s="49" t="s">
        <v>24</v>
      </c>
      <c r="E20" s="49" t="s">
        <v>25</v>
      </c>
    </row>
    <row r="21" spans="1:5">
      <c r="A21" s="59">
        <f>DOH!D2</f>
        <v>76951</v>
      </c>
      <c r="B21" s="86">
        <f>LGU!D2</f>
        <v>24470</v>
      </c>
      <c r="C21" s="61">
        <f>PRIV!D2</f>
        <v>16051</v>
      </c>
      <c r="D21" s="62">
        <f>PRC!D2</f>
        <v>35571</v>
      </c>
      <c r="E21" s="54">
        <f>ALL!D3</f>
        <v>153043</v>
      </c>
    </row>
    <row r="22" spans="1:5">
      <c r="A22" s="50">
        <f>A21/E21</f>
        <v>0.50280640081545713</v>
      </c>
      <c r="B22" s="50">
        <f>B21/E21</f>
        <v>0.15988970420078016</v>
      </c>
      <c r="C22" s="50">
        <f>C21/E21</f>
        <v>0.10487902092875859</v>
      </c>
      <c r="D22" s="50">
        <f>D21/E21</f>
        <v>0.23242487405500414</v>
      </c>
    </row>
  </sheetData>
  <sheetProtection password="CAD7" sheet="1" objects="1" scenarios="1" selectLockedCell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D9"/>
  <sheetViews>
    <sheetView workbookViewId="0">
      <selection activeCell="D2" sqref="D2"/>
    </sheetView>
  </sheetViews>
  <sheetFormatPr defaultRowHeight="15"/>
  <cols>
    <col min="2" max="2" width="47.42578125" bestFit="1" customWidth="1"/>
    <col min="3" max="3" width="18" bestFit="1" customWidth="1"/>
    <col min="4" max="4" width="40.5703125" style="68" bestFit="1" customWidth="1"/>
  </cols>
  <sheetData>
    <row r="1" spans="2:4" ht="44.25" customHeight="1"/>
    <row r="2" spans="2:4">
      <c r="B2" s="66" t="s">
        <v>31</v>
      </c>
      <c r="C2" s="66" t="s">
        <v>32</v>
      </c>
      <c r="D2" s="71" t="s">
        <v>38</v>
      </c>
    </row>
    <row r="3" spans="2:4">
      <c r="B3" s="65"/>
      <c r="C3" s="67"/>
      <c r="D3" s="70"/>
    </row>
    <row r="4" spans="2:4">
      <c r="B4" s="65" t="s">
        <v>35</v>
      </c>
      <c r="C4" s="67">
        <v>34225</v>
      </c>
      <c r="D4" s="70" t="s">
        <v>43</v>
      </c>
    </row>
    <row r="5" spans="2:4">
      <c r="B5" s="65" t="s">
        <v>41</v>
      </c>
      <c r="C5" s="67">
        <v>40857</v>
      </c>
      <c r="D5" s="70" t="s">
        <v>40</v>
      </c>
    </row>
    <row r="6" spans="2:4">
      <c r="B6" s="65" t="s">
        <v>30</v>
      </c>
      <c r="C6" s="69">
        <v>7987</v>
      </c>
      <c r="D6" s="70" t="s">
        <v>39</v>
      </c>
    </row>
    <row r="7" spans="2:4">
      <c r="B7" s="65" t="s">
        <v>36</v>
      </c>
      <c r="C7" s="67">
        <v>27193</v>
      </c>
      <c r="D7" s="70" t="s">
        <v>40</v>
      </c>
    </row>
    <row r="8" spans="2:4">
      <c r="B8" s="65" t="s">
        <v>33</v>
      </c>
      <c r="C8" s="69" t="s">
        <v>34</v>
      </c>
      <c r="D8" s="70" t="s">
        <v>39</v>
      </c>
    </row>
    <row r="9" spans="2:4">
      <c r="B9" s="65" t="s">
        <v>37</v>
      </c>
      <c r="C9" s="67">
        <v>13529</v>
      </c>
      <c r="D9" s="70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DOH</vt:lpstr>
      <vt:lpstr>LGU</vt:lpstr>
      <vt:lpstr>PRIV</vt:lpstr>
      <vt:lpstr>PRC</vt:lpstr>
      <vt:lpstr>CHARTS</vt:lpstr>
      <vt:lpstr>CHARTS 2</vt:lpstr>
      <vt:lpstr>BASIS FOR REAGENT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cp:lastPrinted>2017-10-06T06:03:38Z</cp:lastPrinted>
  <dcterms:created xsi:type="dcterms:W3CDTF">2017-02-08T01:07:43Z</dcterms:created>
  <dcterms:modified xsi:type="dcterms:W3CDTF">2018-04-25T07:37:30Z</dcterms:modified>
</cp:coreProperties>
</file>